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andi/Downloads/"/>
    </mc:Choice>
  </mc:AlternateContent>
  <xr:revisionPtr revIDLastSave="0" documentId="13_ncr:1_{7E7B32C9-2F30-3845-99F1-7313E63EE538}" xr6:coauthVersionLast="45" xr6:coauthVersionMax="47" xr10:uidLastSave="{00000000-0000-0000-0000-000000000000}"/>
  <bookViews>
    <workbookView xWindow="0" yWindow="460" windowWidth="13600" windowHeight="17540" xr2:uid="{77AD6F30-D863-42DA-B768-291B028B4F6E}"/>
  </bookViews>
  <sheets>
    <sheet name="Aset" sheetId="6" r:id="rId1"/>
    <sheet name="Pegawai" sheetId="7" r:id="rId2"/>
    <sheet name="SIP" sheetId="8" r:id="rId3"/>
    <sheet name="Bantuan" sheetId="5" r:id="rId4"/>
    <sheet name="Denah Meja" sheetId="9" r:id="rId5"/>
    <sheet name="Ceklist" sheetId="2" r:id="rId6"/>
  </sheets>
  <externalReferences>
    <externalReference r:id="rId7"/>
  </externalReferences>
  <definedNames>
    <definedName name="_Air1">#REF!</definedName>
    <definedName name="_Air2">#REF!</definedName>
    <definedName name="_Air3">#REF!</definedName>
    <definedName name="_xlnm._FilterDatabase" localSheetId="0" hidden="1">Aset!$A$3:$K$501</definedName>
    <definedName name="_xlnm._FilterDatabase" localSheetId="1" hidden="1">Pegawai!$B$4:$H$80</definedName>
    <definedName name="_xlnm._FilterDatabase" localSheetId="2" hidden="1">SIP!$A$25:$N$317</definedName>
    <definedName name="_Toc179083018">#REF!</definedName>
    <definedName name="A">#REF!</definedName>
    <definedName name="adatidakada">#REF!</definedName>
    <definedName name="Adjustmentnya">#REF!</definedName>
    <definedName name="agus">#REF!</definedName>
    <definedName name="asdasd">#REF!</definedName>
    <definedName name="asdf">#REF!</definedName>
    <definedName name="asental">#REF!</definedName>
    <definedName name="ATAP">#REF!</definedName>
    <definedName name="Atap_baja">#REF!</definedName>
    <definedName name="Atap_beton">#REF!</definedName>
    <definedName name="Atap_kayu">#REF!</definedName>
    <definedName name="Atap_m1">#REF!</definedName>
    <definedName name="Atap_m2">#REF!</definedName>
    <definedName name="Atap_m3">#REF!</definedName>
    <definedName name="Atap_m4">#REF!</definedName>
    <definedName name="Atap_m5">#REF!</definedName>
    <definedName name="ATAS">#REF!</definedName>
    <definedName name="az">#REF!</definedName>
    <definedName name="B">#REF!</definedName>
    <definedName name="Baja">#REF!</definedName>
    <definedName name="Banda_Aceh">#REF!</definedName>
    <definedName name="BANGUNAN_LKPP">#REF!</definedName>
    <definedName name="BANGUNAN_SUKUK">#REF!</definedName>
    <definedName name="Bangunan8">#REF!</definedName>
    <definedName name="Bawah">#REF!</definedName>
    <definedName name="Beg_Bal">#REF!</definedName>
    <definedName name="bentuksaluran">#REF!</definedName>
    <definedName name="Beton">#REF!</definedName>
    <definedName name="Beton_baja">#REF!</definedName>
    <definedName name="BoxSikring">#REF!</definedName>
    <definedName name="canal">#REF!</definedName>
    <definedName name="_xlnm.Criteria" localSheetId="2">SIP!$L$3:$O$4</definedName>
    <definedName name="Data">#REF!</definedName>
    <definedName name="datainput">#REF!</definedName>
    <definedName name="ddddd">#REF!</definedName>
    <definedName name="Dinding">#REF!</definedName>
    <definedName name="Dinding_c">#REF!</definedName>
    <definedName name="Dinding_m1">#REF!</definedName>
    <definedName name="Dinding_m2">#REF!</definedName>
    <definedName name="Dinding_m3">#REF!</definedName>
    <definedName name="Dinding_m4">#REF!</definedName>
    <definedName name="Dinding_m5">#REF!</definedName>
    <definedName name="Dinding1">#REF!</definedName>
    <definedName name="Dinding2">#REF!</definedName>
    <definedName name="dinding3">#REF!</definedName>
    <definedName name="dinding4">#REF!</definedName>
    <definedName name="dinding5">#REF!</definedName>
    <definedName name="DKPB">#REF!</definedName>
    <definedName name="_xlnm.Extract" localSheetId="0">Aset!$L$3</definedName>
    <definedName name="End_Bal">#REF!</definedName>
    <definedName name="Extra_Pay">#REF!</definedName>
    <definedName name="EXUM">#REF!</definedName>
    <definedName name="Fasilitas">#REF!</definedName>
    <definedName name="Fasilitas_c">#REF!</definedName>
    <definedName name="FASILITAS_LAIN">#REF!</definedName>
    <definedName name="FASILITAS_SUKUK">#REF!</definedName>
    <definedName name="finishinghardcover">#REF!</definedName>
    <definedName name="Foto">INDEX(#REF!,MATCH(#REF!,#REF!))</definedName>
    <definedName name="fotopembanding1">INDEX(#REF!,MATCH(#REF!,#REF!,0))</definedName>
    <definedName name="fotopembanding2">INDEX(#REF!,MATCH(#REF!,#REF!,0))</definedName>
    <definedName name="Full_Print">#REF!</definedName>
    <definedName name="garing">#REF!</definedName>
    <definedName name="gelagar">#REF!</definedName>
    <definedName name="hargadasar">#REF!</definedName>
    <definedName name="Header_Row">ROW(#REF!)</definedName>
    <definedName name="I_Konvensional">#REF!</definedName>
    <definedName name="I_Non1">#REF!</definedName>
    <definedName name="INO">#N/A</definedName>
    <definedName name="Int">#REF!</definedName>
    <definedName name="Interest_Rate">#REF!</definedName>
    <definedName name="JanuariSheet">[1]Januari!$B$2:$O$70</definedName>
    <definedName name="jarak">#REF!</definedName>
    <definedName name="jelas1">INDEX(#REF!,MATCH(#REF!,#REF!))</definedName>
    <definedName name="jelas2">INDEX(#REF!,MATCH(#REF!,#REF!))</definedName>
    <definedName name="JENIS">#REF!</definedName>
    <definedName name="Jenis_OP">#REF!</definedName>
    <definedName name="JENISBANGUNAN">#REF!</definedName>
    <definedName name="jenisbarang">#REF!</definedName>
    <definedName name="jeniscover">#REF!</definedName>
    <definedName name="JENISDINDING">#REF!</definedName>
    <definedName name="jeniskertas">#REF!</definedName>
    <definedName name="K_Konvensional">#REF!</definedName>
    <definedName name="K_Non1">#REF!</definedName>
    <definedName name="kabupaten">#REF!</definedName>
    <definedName name="katagori">#REF!</definedName>
    <definedName name="Kayu">#REF!</definedName>
    <definedName name="KETERANGAN">#REF!</definedName>
    <definedName name="KKPvrga">DATE(YEAR([0]!Loan_Start),MONTH([0]!Loan_Start)+Payment_Number,DAY([0]!Loan_Start))</definedName>
    <definedName name="kodefikasi">#REF!</definedName>
    <definedName name="koma">#REF!</definedName>
    <definedName name="kondisi">#REF!</definedName>
    <definedName name="kondisibgn">#REF!</definedName>
    <definedName name="KOPEL">#REF!</definedName>
    <definedName name="KOTA">#REF!</definedName>
    <definedName name="L_kon">#REF!</definedName>
    <definedName name="L_konvensional">#REF!</definedName>
    <definedName name="L_non1">#REF!</definedName>
    <definedName name="LANGIT">#REF!</definedName>
    <definedName name="Langit_Langit">#REF!</definedName>
    <definedName name="Langit_m1">#REF!</definedName>
    <definedName name="Langit_m2">#REF!</definedName>
    <definedName name="Langit_m3">#REF!</definedName>
    <definedName name="Langit_m4">#REF!</definedName>
    <definedName name="Langit_m5">#REF!</definedName>
    <definedName name="langit1">#REF!</definedName>
    <definedName name="LANTAI">#REF!</definedName>
    <definedName name="Lantai_m1">#REF!</definedName>
    <definedName name="Lantai_m2">#REF!</definedName>
    <definedName name="Lantai_m3">#REF!</definedName>
    <definedName name="Lantai_m4">#REF!</definedName>
    <definedName name="Lantai_m5">#REF!</definedName>
    <definedName name="lantaibgn">#REF!</definedName>
    <definedName name="Last_Row">#N/A</definedName>
    <definedName name="listrik1">#REF!</definedName>
    <definedName name="listrik2">#REF!</definedName>
    <definedName name="listrik3">#REF!</definedName>
    <definedName name="Loan_Amount">#REF!</definedName>
    <definedName name="Loan_Start">#REF!</definedName>
    <definedName name="Loan_Years">#REF!</definedName>
    <definedName name="LOI">#REF!</definedName>
    <definedName name="LOI_LKPP">#REF!</definedName>
    <definedName name="LOI_SUKUK">#REF!</definedName>
    <definedName name="lokasi">INDEX(#REF!,MATCH(#REF!,#REF!,0))</definedName>
    <definedName name="Lokasi_OP">#REF!</definedName>
    <definedName name="LUAS_BANGUNAN">#REF!</definedName>
    <definedName name="LUAS_BANGUNAN_LKPP">#REF!</definedName>
    <definedName name="LUAS_BANGUNAN_SUKUK">#REF!</definedName>
    <definedName name="LUAS_TANAH">#REF!</definedName>
    <definedName name="LUAS_TANAH_LKPP">#REF!</definedName>
    <definedName name="LUAS_TANAH_SUKUK">#REF!</definedName>
    <definedName name="Mat">#REF!</definedName>
    <definedName name="MaterialAtap">#REF!</definedName>
    <definedName name="MaterialDinding">#REF!</definedName>
    <definedName name="MaterialLangit2">#REF!</definedName>
    <definedName name="MaterialLantai">#REF!</definedName>
    <definedName name="Nama_Kota_Kabupaten">#REF!</definedName>
    <definedName name="NILAI_LKPP">#REF!</definedName>
    <definedName name="NILAI_LOI_LKPP">#REF!</definedName>
    <definedName name="NILAI_PAGAR_LKPP">#REF!</definedName>
    <definedName name="NILAI_PERKERASAN_LKPP">#REF!</definedName>
    <definedName name="NILAI_SUKUK">#REF!</definedName>
    <definedName name="Nobkpn">#REF!</definedName>
    <definedName name="Nomor21">INDEX(#REF!,MATCH(#REF!,#REF!))</definedName>
    <definedName name="nomor22">INDEX(#REF!,MATCH(#REF!,#REF!))</definedName>
    <definedName name="nomor23">INDEX(#REF!,MATCH(#REF!,#REF!))</definedName>
    <definedName name="nomor24">INDEX(#REF!,MATCH(#REF!,#REF!))</definedName>
    <definedName name="nomor25">INDEX(#REF!,MATCH(#REF!,#REF!))</definedName>
    <definedName name="nomor26">INDEX(#REF!,MATCH(#REF!,#REF!))</definedName>
    <definedName name="nomor27">INDEX(#REF!,MATCH(#REF!,#REF!))</definedName>
    <definedName name="nomor28">INDEX(#REF!,MATCH(#REF!,#REF!))</definedName>
    <definedName name="nomor29">INDEX(#REF!,MATCH(#REF!,#REF!))</definedName>
    <definedName name="nomor30">INDEX(#REF!,MATCH(#REF!,#REF!))</definedName>
    <definedName name="nomor31">INDEX(#REF!,MATCH(#REF!,#REF!))</definedName>
    <definedName name="nomor32">INDEX(#REF!,MATCH(#REF!,#REF!))</definedName>
    <definedName name="nomor33">INDEX(#REF!,MATCH(#REF!,#REF!))</definedName>
    <definedName name="nomor34">INDEX(#REF!,MATCH(#REF!,#REF!))</definedName>
    <definedName name="nomor35">INDEX(#REF!,MATCH(#REF!,#REF!))</definedName>
    <definedName name="nomor36">INDEX(#REF!,MATCH(#REF!,#REF!))</definedName>
    <definedName name="nomor37">INDEX(#REF!,MATCH(#REF!,#REF!))</definedName>
    <definedName name="nomor38">INDEX(#REF!,MATCH(#REF!,#REF!))</definedName>
    <definedName name="nomor39">INDEX(#REF!,MATCH(#REF!,#REF!))</definedName>
    <definedName name="nomor40">INDEX(#REF!,MATCH(#REF!,#REF!))</definedName>
    <definedName name="nomor41">INDEX(#REF!,MATCH(#REF!,#REF!))</definedName>
    <definedName name="nomor42">INDEX(#REF!,MATCH(#REF!,#REF!))</definedName>
    <definedName name="nomor43">INDEX(#REF!,MATCH(#REF!,#REF!))</definedName>
    <definedName name="nomor44">INDEX(#REF!,MATCH(#REF!,#REF!))</definedName>
    <definedName name="nomor45">INDEX(#REF!,MATCH(#REF!,#REF!))</definedName>
    <definedName name="nomor46">INDEX(#REF!,MATCH(#REF!,#REF!))</definedName>
    <definedName name="nomor47">INDEX(#REF!,MATCH(#REF!,#REF!))</definedName>
    <definedName name="nomor48">INDEX(#REF!,MATCH(#REF!,#REF!))</definedName>
    <definedName name="nomor49">INDEX(#REF!,MATCH(#REF!,#REF!))</definedName>
    <definedName name="nomor50">INDEX(#REF!,MATCH(#REF!,#REF!))</definedName>
    <definedName name="nomor51">INDEX(#REF!,MATCH(#REF!,#REF!))</definedName>
    <definedName name="nomor52">INDEX(#REF!,MATCH(#REF!,#REF!))</definedName>
    <definedName name="nomor53">INDEX(#REF!,MATCH(#REF!,#REF!))</definedName>
    <definedName name="nomor54">INDEX(#REF!,MATCH(#REF!,#REF!))</definedName>
    <definedName name="nomor55">INDEX(#REF!,MATCH(#REF!,#REF!))</definedName>
    <definedName name="nomor56">INDEX(#REF!,MATCH(#REF!,#REF!))</definedName>
    <definedName name="nomor57">INDEX(#REF!,MATCH(#REF!,#REF!))</definedName>
    <definedName name="nomor58">INDEX(#REF!,MATCH(#REF!,#REF!))</definedName>
    <definedName name="nomor59">INDEX(#REF!,MATCH(#REF!,#REF!))</definedName>
    <definedName name="nomor60">INDEX(#REF!,MATCH(#REF!,#REF!))</definedName>
    <definedName name="nomoraja">INDEX(#REF!,MATCH(#REF!,#REF!))</definedName>
    <definedName name="nomoraja10">INDEX(#REF!,MATCH(#REF!,#REF!))</definedName>
    <definedName name="nomoraja11">INDEX(#REF!,MATCH(#REF!,#REF!))</definedName>
    <definedName name="nomoraja12">INDEX(#REF!,MATCH(#REF!,#REF!))</definedName>
    <definedName name="nomoraja13">INDEX(#REF!,MATCH(#REF!,#REF!))</definedName>
    <definedName name="nomoraja14">INDEX(#REF!,MATCH(#REF!,#REF!))</definedName>
    <definedName name="nomoraja15">INDEX(#REF!,MATCH(#REF!,#REF!))</definedName>
    <definedName name="nomoraja16">INDEX(#REF!,MATCH(#REF!,#REF!))</definedName>
    <definedName name="nomoraja17">INDEX(#REF!,MATCH(#REF!,#REF!))</definedName>
    <definedName name="nomoraja18">INDEX(#REF!,MATCH(#REF!,#REF!))</definedName>
    <definedName name="nomoraja19">INDEX(#REF!,MATCH(#REF!,#REF!))</definedName>
    <definedName name="nomoraja2">INDEX(#REF!,MATCH(#REF!,#REF!))</definedName>
    <definedName name="nomoraja20">INDEX(#REF!,MATCH(#REF!,#REF!))</definedName>
    <definedName name="nomoraja21">INDEX(#REF!,MATCH(#REF!,#REF!))</definedName>
    <definedName name="nomoraja22">INDEX(#REF!,MATCH(#REF!,#REF!))</definedName>
    <definedName name="nomoraja23">INDEX(#REF!,MATCH(#REF!,#REF!))</definedName>
    <definedName name="nomoraja24">INDEX(#REF!,MATCH(#REF!,#REF!))</definedName>
    <definedName name="nomoraja25">INDEX(#REF!,MATCH(#REF!,#REF!))</definedName>
    <definedName name="nomoraja26">INDEX(#REF!,MATCH(#REF!,#REF!))</definedName>
    <definedName name="nomoraja27">INDEX(#REF!,MATCH(#REF!,#REF!))</definedName>
    <definedName name="nomoraja28">INDEX(#REF!,MATCH(#REF!,#REF!))</definedName>
    <definedName name="nomoraja29">INDEX(#REF!,MATCH(#REF!,#REF!))</definedName>
    <definedName name="nomoraja3">INDEX(#REF!,MATCH(#REF!,#REF!))</definedName>
    <definedName name="nomoraja30">INDEX(#REF!,MATCH(#REF!,#REF!))</definedName>
    <definedName name="nomoraja31">INDEX(#REF!,MATCH(#REF!,#REF!))</definedName>
    <definedName name="nomoraja32">INDEX(#REF!,MATCH(#REF!,#REF!))</definedName>
    <definedName name="nomoraja33">INDEX(#REF!,MATCH(#REF!,#REF!))</definedName>
    <definedName name="nomoraja34">INDEX(#REF!,MATCH(#REF!,#REF!))</definedName>
    <definedName name="nomoraja35">INDEX(#REF!,MATCH(#REF!,#REF!))</definedName>
    <definedName name="nomoraja36">INDEX(#REF!,MATCH(#REF!,#REF!))</definedName>
    <definedName name="nomoraja37">INDEX(#REF!,MATCH(#REF!,#REF!))</definedName>
    <definedName name="nomoraja38">INDEX(#REF!,MATCH(#REF!,#REF!))</definedName>
    <definedName name="nomoraja39">INDEX(#REF!,MATCH(#REF!,#REF!))</definedName>
    <definedName name="nomoraja4">INDEX(#REF!,MATCH(#REF!,#REF!))</definedName>
    <definedName name="nomoraja40">INDEX(#REF!,MATCH(#REF!,#REF!))</definedName>
    <definedName name="nomoraja5">INDEX(#REF!,MATCH(#REF!,#REF!))</definedName>
    <definedName name="nomoraja6">INDEX(#REF!,MATCH(#REF!,#REF!))</definedName>
    <definedName name="nomoraja7">INDEX(#REF!,MATCH(#REF!,#REF!))</definedName>
    <definedName name="nomoraja8">INDEX(#REF!,MATCH(#REF!,#REF!))</definedName>
    <definedName name="nomoraja9">INDEX(#REF!,MATCH(#REF!,#REF!))</definedName>
    <definedName name="Num_Pmt_Per_Year">#REF!</definedName>
    <definedName name="Number_of_Payments">MATCH(0.01,End_Bal,-1)+1</definedName>
    <definedName name="objek">INDEX(#REF!,MATCH(#REF!,#REF!))</definedName>
    <definedName name="objek1">INDEX(#REF!,MATCH(#REF!,#REF!,0))</definedName>
    <definedName name="objek2">INDEX(#REF!,MATCH(#REF!,#REF!,0))</definedName>
    <definedName name="objek3">INDEX(#REF!,MATCH(#REF!,#REF!,0))</definedName>
    <definedName name="objek4">INDEX(#REF!,MATCH(#REF!,#REF!,0))</definedName>
    <definedName name="objek5">INDEX(#REF!,MATCH(#REF!,#REF!,0))</definedName>
    <definedName name="objek6">INDEX(#REF!,MATCH(#REF!,#REF!,0))</definedName>
    <definedName name="ObjekPenilaian">#REF!</definedName>
    <definedName name="p">#REF!</definedName>
    <definedName name="PAGAR">#REF!</definedName>
    <definedName name="pagar_kayu">#REF!</definedName>
    <definedName name="PAGAR_LKPP">#REF!</definedName>
    <definedName name="Pagar_m1">#REF!</definedName>
    <definedName name="Pagar_m2">#REF!</definedName>
    <definedName name="Pagar_m3">#REF!</definedName>
    <definedName name="Pagar_m4">#REF!</definedName>
    <definedName name="Pagar_m5">#REF!</definedName>
    <definedName name="PAGAR_SUKUK">#REF!</definedName>
    <definedName name="Pagar1">#REF!</definedName>
    <definedName name="Pagar2">#REF!</definedName>
    <definedName name="Pay_Date">#REF!</definedName>
    <definedName name="Pay_Num">#REF!</definedName>
    <definedName name="Payment_Date">DATE(YEAR(Loan_Start),MONTH(Loan_Start)+Payment_Number,DAY(Loan_Start))</definedName>
    <definedName name="PD">#REF!</definedName>
    <definedName name="PelapisDinding">#REF!</definedName>
    <definedName name="pembanding">#REF!</definedName>
    <definedName name="pembanding1">INDEX(#REF!,MATCH(#REF!,#REF!))</definedName>
    <definedName name="pembanding2">INDEX(#REF!,MATCH(#REF!,#REF!))</definedName>
    <definedName name="PembandingPenilaian">#REF!</definedName>
    <definedName name="penampang">#REF!</definedName>
    <definedName name="PENYESUAIAN">#REF!</definedName>
    <definedName name="PERKERASAN">#REF!</definedName>
    <definedName name="PERKERASAN_LKPP">#REF!</definedName>
    <definedName name="PERKERASAN_SUKUK">#REF!</definedName>
    <definedName name="Perkerasan1">#REF!</definedName>
    <definedName name="Perkerasan2">#REF!</definedName>
    <definedName name="Perkerasan3">#REF!</definedName>
    <definedName name="Perkerasan4">#REF!</definedName>
    <definedName name="Perkerasan5">#REF!</definedName>
    <definedName name="persegi">#REF!</definedName>
    <definedName name="Princ">#REF!</definedName>
    <definedName name="_xlnm.Print_Area" localSheetId="2">SIP!$A$1:$J$504</definedName>
    <definedName name="Print_Area_Reset">OFFSET(Full_Print,0,0,Last_Row)</definedName>
    <definedName name="PROSEN">#REF!</definedName>
    <definedName name="punggungbuku">#REF!</definedName>
    <definedName name="R_Kayu">#REF!</definedName>
    <definedName name="R_kon">#REF!</definedName>
    <definedName name="R_konvensional">#REF!</definedName>
    <definedName name="R_Non1">#REF!</definedName>
    <definedName name="R_Non2">#REF!</definedName>
    <definedName name="Rai">#REF!</definedName>
    <definedName name="Rangka">#REF!</definedName>
    <definedName name="Rangka_baja">#REF!</definedName>
    <definedName name="Rangka_beton">#REF!</definedName>
    <definedName name="Rangka_kayu">#REF!</definedName>
    <definedName name="Reo">#REF!</definedName>
    <definedName name="Residensial">#REF!</definedName>
    <definedName name="Risiko">#REF!</definedName>
    <definedName name="RYAN_10">#REF!</definedName>
    <definedName name="RYAN_13">#REF!</definedName>
    <definedName name="RYAN_15">#REF!</definedName>
    <definedName name="RYAN_16">#REF!</definedName>
    <definedName name="RYAN_17">#REF!</definedName>
    <definedName name="RYAN_4">#REF!</definedName>
    <definedName name="RYAN1">#REF!</definedName>
    <definedName name="RYAN10">#REF!</definedName>
    <definedName name="RYAN12">#REF!</definedName>
    <definedName name="RYAN13">#REF!</definedName>
    <definedName name="RYAN2">#REF!</definedName>
    <definedName name="RYAN3">#REF!</definedName>
    <definedName name="RYAN5">#REF!</definedName>
    <definedName name="RYAN6">#REF!</definedName>
    <definedName name="RYAN7">#REF!</definedName>
    <definedName name="RYAN8">#REF!</definedName>
    <definedName name="RYAN9">#REF!</definedName>
    <definedName name="sa">#N/A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egmen">#REF!</definedName>
    <definedName name="siku">#REF!</definedName>
    <definedName name="size">#REF!</definedName>
    <definedName name="spasi">#REF!</definedName>
    <definedName name="Struktur_atas">#REF!</definedName>
    <definedName name="StrukturAtap">#REF!</definedName>
    <definedName name="StrukturRangka">#REF!</definedName>
    <definedName name="tahun">#REF!</definedName>
    <definedName name="TAMAN">#REF!</definedName>
    <definedName name="TANAH">#REF!</definedName>
    <definedName name="TANAH_LKPP">#REF!</definedName>
    <definedName name="TANAH_SUKUK">#REF!</definedName>
    <definedName name="TERBILANG_LKPP">#REF!</definedName>
    <definedName name="TERBILANG_SUKUK">#REF!</definedName>
    <definedName name="titik">#REF!</definedName>
    <definedName name="titik_dua">#REF!</definedName>
    <definedName name="Total_Interest">#REF!</definedName>
    <definedName name="Total_Pay">#REF!</definedName>
    <definedName name="Total_Payment">Scheduled_Payment+Extra_Payment</definedName>
    <definedName name="TUTUPDINDING">#REF!</definedName>
    <definedName name="Values_Entered">IF(Loan_Amount*Interest_Rate*Loan_Years*Loan_Start&gt;0,1,0)</definedName>
    <definedName name="w">#REF!</definedName>
    <definedName name="warna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1" i="6" l="1"/>
  <c r="L414" i="8" s="1"/>
  <c r="I392" i="6"/>
  <c r="I393" i="6"/>
  <c r="I394" i="6"/>
  <c r="I395" i="6"/>
  <c r="L418" i="8" s="1"/>
  <c r="I396" i="6"/>
  <c r="I397" i="6"/>
  <c r="I398" i="6"/>
  <c r="I399" i="6"/>
  <c r="L422" i="8" s="1"/>
  <c r="I400" i="6"/>
  <c r="I401" i="6"/>
  <c r="I402" i="6"/>
  <c r="I403" i="6"/>
  <c r="L426" i="8" s="1"/>
  <c r="I404" i="6"/>
  <c r="I405" i="6"/>
  <c r="I406" i="6"/>
  <c r="I407" i="6"/>
  <c r="L430" i="8" s="1"/>
  <c r="I408" i="6"/>
  <c r="I409" i="6"/>
  <c r="I410" i="6"/>
  <c r="I411" i="6"/>
  <c r="L434" i="8" s="1"/>
  <c r="I412" i="6"/>
  <c r="I413" i="6"/>
  <c r="I414" i="6"/>
  <c r="I415" i="6"/>
  <c r="L438" i="8" s="1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M318" i="8"/>
  <c r="N318" i="8"/>
  <c r="M319" i="8"/>
  <c r="N319" i="8"/>
  <c r="M320" i="8"/>
  <c r="N320" i="8"/>
  <c r="M321" i="8"/>
  <c r="N321" i="8"/>
  <c r="M322" i="8"/>
  <c r="N322" i="8"/>
  <c r="M323" i="8"/>
  <c r="N323" i="8"/>
  <c r="M324" i="8"/>
  <c r="N324" i="8"/>
  <c r="M325" i="8"/>
  <c r="N325" i="8"/>
  <c r="M326" i="8"/>
  <c r="N326" i="8"/>
  <c r="M327" i="8"/>
  <c r="N327" i="8"/>
  <c r="M328" i="8"/>
  <c r="N328" i="8"/>
  <c r="M329" i="8"/>
  <c r="N329" i="8"/>
  <c r="M330" i="8"/>
  <c r="N330" i="8"/>
  <c r="M331" i="8"/>
  <c r="N331" i="8"/>
  <c r="M332" i="8"/>
  <c r="N332" i="8"/>
  <c r="M333" i="8"/>
  <c r="N333" i="8"/>
  <c r="M334" i="8"/>
  <c r="N334" i="8"/>
  <c r="M335" i="8"/>
  <c r="N335" i="8"/>
  <c r="M336" i="8"/>
  <c r="N336" i="8"/>
  <c r="M337" i="8"/>
  <c r="N337" i="8"/>
  <c r="M338" i="8"/>
  <c r="N338" i="8"/>
  <c r="M339" i="8"/>
  <c r="N339" i="8"/>
  <c r="M340" i="8"/>
  <c r="N340" i="8"/>
  <c r="M341" i="8"/>
  <c r="N341" i="8"/>
  <c r="M342" i="8"/>
  <c r="N342" i="8"/>
  <c r="M343" i="8"/>
  <c r="N343" i="8"/>
  <c r="M344" i="8"/>
  <c r="N344" i="8"/>
  <c r="M345" i="8"/>
  <c r="N345" i="8"/>
  <c r="M346" i="8"/>
  <c r="N346" i="8"/>
  <c r="M347" i="8"/>
  <c r="N347" i="8"/>
  <c r="M348" i="8"/>
  <c r="N348" i="8"/>
  <c r="M349" i="8"/>
  <c r="N349" i="8"/>
  <c r="M350" i="8"/>
  <c r="N350" i="8"/>
  <c r="M351" i="8"/>
  <c r="N351" i="8"/>
  <c r="M352" i="8"/>
  <c r="N352" i="8"/>
  <c r="M353" i="8"/>
  <c r="N353" i="8"/>
  <c r="M354" i="8"/>
  <c r="N354" i="8"/>
  <c r="M355" i="8"/>
  <c r="N355" i="8"/>
  <c r="M356" i="8"/>
  <c r="N356" i="8"/>
  <c r="M357" i="8"/>
  <c r="N357" i="8"/>
  <c r="M358" i="8"/>
  <c r="N358" i="8"/>
  <c r="M359" i="8"/>
  <c r="N359" i="8"/>
  <c r="M360" i="8"/>
  <c r="N360" i="8"/>
  <c r="M361" i="8"/>
  <c r="N361" i="8"/>
  <c r="M362" i="8"/>
  <c r="N362" i="8"/>
  <c r="M363" i="8"/>
  <c r="N363" i="8"/>
  <c r="M364" i="8"/>
  <c r="N364" i="8"/>
  <c r="M365" i="8"/>
  <c r="N365" i="8"/>
  <c r="M366" i="8"/>
  <c r="N366" i="8"/>
  <c r="M367" i="8"/>
  <c r="N367" i="8"/>
  <c r="M368" i="8"/>
  <c r="N368" i="8"/>
  <c r="M369" i="8"/>
  <c r="N369" i="8"/>
  <c r="M370" i="8"/>
  <c r="N370" i="8"/>
  <c r="M371" i="8"/>
  <c r="N371" i="8"/>
  <c r="M372" i="8"/>
  <c r="N372" i="8"/>
  <c r="M373" i="8"/>
  <c r="N373" i="8"/>
  <c r="M374" i="8"/>
  <c r="N374" i="8"/>
  <c r="M375" i="8"/>
  <c r="N375" i="8"/>
  <c r="M376" i="8"/>
  <c r="N376" i="8"/>
  <c r="M377" i="8"/>
  <c r="N377" i="8"/>
  <c r="M378" i="8"/>
  <c r="N378" i="8"/>
  <c r="M379" i="8"/>
  <c r="N379" i="8"/>
  <c r="M380" i="8"/>
  <c r="N380" i="8"/>
  <c r="M381" i="8"/>
  <c r="N381" i="8"/>
  <c r="M382" i="8"/>
  <c r="N382" i="8"/>
  <c r="M383" i="8"/>
  <c r="N383" i="8"/>
  <c r="M384" i="8"/>
  <c r="N384" i="8"/>
  <c r="M385" i="8"/>
  <c r="N385" i="8"/>
  <c r="M386" i="8"/>
  <c r="N386" i="8"/>
  <c r="M387" i="8"/>
  <c r="N387" i="8"/>
  <c r="M388" i="8"/>
  <c r="N388" i="8"/>
  <c r="M389" i="8"/>
  <c r="N389" i="8"/>
  <c r="M390" i="8"/>
  <c r="N390" i="8"/>
  <c r="M391" i="8"/>
  <c r="N391" i="8"/>
  <c r="M392" i="8"/>
  <c r="N392" i="8"/>
  <c r="M393" i="8"/>
  <c r="N393" i="8"/>
  <c r="M394" i="8"/>
  <c r="N394" i="8"/>
  <c r="M395" i="8"/>
  <c r="N395" i="8"/>
  <c r="M396" i="8"/>
  <c r="N396" i="8"/>
  <c r="M397" i="8"/>
  <c r="N397" i="8"/>
  <c r="M398" i="8"/>
  <c r="N398" i="8"/>
  <c r="M399" i="8"/>
  <c r="N399" i="8"/>
  <c r="M400" i="8"/>
  <c r="N400" i="8"/>
  <c r="M401" i="8"/>
  <c r="N401" i="8"/>
  <c r="M402" i="8"/>
  <c r="N402" i="8"/>
  <c r="M403" i="8"/>
  <c r="N403" i="8"/>
  <c r="M404" i="8"/>
  <c r="N404" i="8"/>
  <c r="M405" i="8"/>
  <c r="N405" i="8"/>
  <c r="M406" i="8"/>
  <c r="N406" i="8"/>
  <c r="M407" i="8"/>
  <c r="N407" i="8"/>
  <c r="M408" i="8"/>
  <c r="N408" i="8"/>
  <c r="M409" i="8"/>
  <c r="N409" i="8"/>
  <c r="M410" i="8"/>
  <c r="N410" i="8"/>
  <c r="M411" i="8"/>
  <c r="N411" i="8"/>
  <c r="M412" i="8"/>
  <c r="N412" i="8"/>
  <c r="M413" i="8"/>
  <c r="N413" i="8"/>
  <c r="M414" i="8"/>
  <c r="N414" i="8"/>
  <c r="M415" i="8"/>
  <c r="N415" i="8"/>
  <c r="M416" i="8"/>
  <c r="N416" i="8"/>
  <c r="M417" i="8"/>
  <c r="N417" i="8"/>
  <c r="M418" i="8"/>
  <c r="N418" i="8"/>
  <c r="M419" i="8"/>
  <c r="N419" i="8"/>
  <c r="M420" i="8"/>
  <c r="N420" i="8"/>
  <c r="M421" i="8"/>
  <c r="N421" i="8"/>
  <c r="M422" i="8"/>
  <c r="N422" i="8"/>
  <c r="M423" i="8"/>
  <c r="N423" i="8"/>
  <c r="M424" i="8"/>
  <c r="N424" i="8"/>
  <c r="M425" i="8"/>
  <c r="N425" i="8"/>
  <c r="M426" i="8"/>
  <c r="N426" i="8"/>
  <c r="M427" i="8"/>
  <c r="N427" i="8"/>
  <c r="M428" i="8"/>
  <c r="N428" i="8"/>
  <c r="M429" i="8"/>
  <c r="N429" i="8"/>
  <c r="M430" i="8"/>
  <c r="N430" i="8"/>
  <c r="M431" i="8"/>
  <c r="N431" i="8"/>
  <c r="M432" i="8"/>
  <c r="N432" i="8"/>
  <c r="M433" i="8"/>
  <c r="N433" i="8"/>
  <c r="M434" i="8"/>
  <c r="N434" i="8"/>
  <c r="M435" i="8"/>
  <c r="N435" i="8"/>
  <c r="M436" i="8"/>
  <c r="N436" i="8"/>
  <c r="M437" i="8"/>
  <c r="N437" i="8"/>
  <c r="M438" i="8"/>
  <c r="N438" i="8"/>
  <c r="M439" i="8"/>
  <c r="N439" i="8"/>
  <c r="M440" i="8"/>
  <c r="N440" i="8"/>
  <c r="M441" i="8"/>
  <c r="N441" i="8"/>
  <c r="M442" i="8"/>
  <c r="N442" i="8"/>
  <c r="M443" i="8"/>
  <c r="N443" i="8"/>
  <c r="M444" i="8"/>
  <c r="N444" i="8"/>
  <c r="M445" i="8"/>
  <c r="N445" i="8"/>
  <c r="M446" i="8"/>
  <c r="N446" i="8"/>
  <c r="M447" i="8"/>
  <c r="N447" i="8"/>
  <c r="M448" i="8"/>
  <c r="N448" i="8"/>
  <c r="M449" i="8"/>
  <c r="N449" i="8"/>
  <c r="M450" i="8"/>
  <c r="N450" i="8"/>
  <c r="M451" i="8"/>
  <c r="N451" i="8"/>
  <c r="M452" i="8"/>
  <c r="N452" i="8"/>
  <c r="M453" i="8"/>
  <c r="N453" i="8"/>
  <c r="M454" i="8"/>
  <c r="N454" i="8"/>
  <c r="M455" i="8"/>
  <c r="N455" i="8"/>
  <c r="M456" i="8"/>
  <c r="N456" i="8"/>
  <c r="M457" i="8"/>
  <c r="N457" i="8"/>
  <c r="M458" i="8"/>
  <c r="N458" i="8"/>
  <c r="M459" i="8"/>
  <c r="N459" i="8"/>
  <c r="M460" i="8"/>
  <c r="N460" i="8"/>
  <c r="M461" i="8"/>
  <c r="N461" i="8"/>
  <c r="M462" i="8"/>
  <c r="N462" i="8"/>
  <c r="M463" i="8"/>
  <c r="N463" i="8"/>
  <c r="M464" i="8"/>
  <c r="N464" i="8"/>
  <c r="M465" i="8"/>
  <c r="N465" i="8"/>
  <c r="M466" i="8"/>
  <c r="N466" i="8"/>
  <c r="M467" i="8"/>
  <c r="N467" i="8"/>
  <c r="M468" i="8"/>
  <c r="N468" i="8"/>
  <c r="M469" i="8"/>
  <c r="N469" i="8"/>
  <c r="M470" i="8"/>
  <c r="N470" i="8"/>
  <c r="M471" i="8"/>
  <c r="N471" i="8"/>
  <c r="M472" i="8"/>
  <c r="N472" i="8"/>
  <c r="M473" i="8"/>
  <c r="N473" i="8"/>
  <c r="M474" i="8"/>
  <c r="N474" i="8"/>
  <c r="M475" i="8"/>
  <c r="N475" i="8"/>
  <c r="M476" i="8"/>
  <c r="N476" i="8"/>
  <c r="M477" i="8"/>
  <c r="N477" i="8"/>
  <c r="M478" i="8"/>
  <c r="N478" i="8"/>
  <c r="M479" i="8"/>
  <c r="N479" i="8"/>
  <c r="M480" i="8"/>
  <c r="N480" i="8"/>
  <c r="M481" i="8"/>
  <c r="N481" i="8"/>
  <c r="M482" i="8"/>
  <c r="N482" i="8"/>
  <c r="M483" i="8"/>
  <c r="N483" i="8"/>
  <c r="M484" i="8"/>
  <c r="N484" i="8"/>
  <c r="M485" i="8"/>
  <c r="N485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5" i="8"/>
  <c r="L416" i="8"/>
  <c r="L417" i="8"/>
  <c r="L419" i="8"/>
  <c r="L420" i="8"/>
  <c r="L421" i="8"/>
  <c r="L423" i="8"/>
  <c r="L424" i="8"/>
  <c r="L425" i="8"/>
  <c r="L427" i="8"/>
  <c r="L428" i="8"/>
  <c r="L429" i="8"/>
  <c r="L431" i="8"/>
  <c r="L432" i="8"/>
  <c r="L433" i="8"/>
  <c r="L435" i="8"/>
  <c r="L436" i="8"/>
  <c r="L437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H318" i="8"/>
  <c r="I318" i="8"/>
  <c r="H319" i="8"/>
  <c r="I319" i="8"/>
  <c r="H320" i="8"/>
  <c r="I320" i="8"/>
  <c r="H321" i="8"/>
  <c r="I321" i="8"/>
  <c r="H322" i="8"/>
  <c r="I322" i="8"/>
  <c r="H323" i="8"/>
  <c r="I323" i="8"/>
  <c r="H324" i="8"/>
  <c r="I324" i="8"/>
  <c r="H325" i="8"/>
  <c r="I325" i="8"/>
  <c r="H326" i="8"/>
  <c r="I326" i="8"/>
  <c r="H327" i="8"/>
  <c r="I327" i="8"/>
  <c r="H328" i="8"/>
  <c r="I328" i="8"/>
  <c r="H329" i="8"/>
  <c r="I329" i="8"/>
  <c r="H330" i="8"/>
  <c r="I330" i="8"/>
  <c r="H331" i="8"/>
  <c r="I331" i="8"/>
  <c r="H332" i="8"/>
  <c r="I332" i="8"/>
  <c r="H333" i="8"/>
  <c r="I333" i="8"/>
  <c r="H334" i="8"/>
  <c r="I334" i="8"/>
  <c r="H335" i="8"/>
  <c r="I335" i="8"/>
  <c r="H336" i="8"/>
  <c r="I336" i="8"/>
  <c r="H337" i="8"/>
  <c r="I337" i="8"/>
  <c r="H338" i="8"/>
  <c r="I338" i="8"/>
  <c r="H339" i="8"/>
  <c r="I339" i="8"/>
  <c r="H340" i="8"/>
  <c r="I340" i="8"/>
  <c r="H341" i="8"/>
  <c r="I341" i="8"/>
  <c r="H342" i="8"/>
  <c r="I342" i="8"/>
  <c r="H343" i="8"/>
  <c r="I343" i="8"/>
  <c r="H344" i="8"/>
  <c r="I344" i="8"/>
  <c r="H345" i="8"/>
  <c r="I345" i="8"/>
  <c r="H346" i="8"/>
  <c r="I346" i="8"/>
  <c r="H347" i="8"/>
  <c r="I347" i="8"/>
  <c r="H348" i="8"/>
  <c r="I348" i="8"/>
  <c r="H349" i="8"/>
  <c r="I349" i="8"/>
  <c r="H350" i="8"/>
  <c r="I350" i="8"/>
  <c r="H351" i="8"/>
  <c r="I351" i="8"/>
  <c r="H352" i="8"/>
  <c r="I352" i="8"/>
  <c r="H353" i="8"/>
  <c r="I353" i="8"/>
  <c r="H354" i="8"/>
  <c r="I354" i="8"/>
  <c r="H355" i="8"/>
  <c r="I355" i="8"/>
  <c r="H356" i="8"/>
  <c r="I356" i="8"/>
  <c r="H357" i="8"/>
  <c r="I357" i="8"/>
  <c r="H358" i="8"/>
  <c r="I358" i="8"/>
  <c r="H359" i="8"/>
  <c r="I359" i="8"/>
  <c r="H360" i="8"/>
  <c r="I360" i="8"/>
  <c r="H361" i="8"/>
  <c r="I361" i="8"/>
  <c r="H362" i="8"/>
  <c r="I362" i="8"/>
  <c r="H363" i="8"/>
  <c r="I363" i="8"/>
  <c r="H364" i="8"/>
  <c r="I364" i="8"/>
  <c r="H365" i="8"/>
  <c r="I365" i="8"/>
  <c r="H366" i="8"/>
  <c r="I366" i="8"/>
  <c r="H367" i="8"/>
  <c r="I367" i="8"/>
  <c r="H368" i="8"/>
  <c r="I368" i="8"/>
  <c r="H369" i="8"/>
  <c r="I369" i="8"/>
  <c r="H370" i="8"/>
  <c r="I370" i="8"/>
  <c r="H371" i="8"/>
  <c r="I371" i="8"/>
  <c r="H372" i="8"/>
  <c r="I372" i="8"/>
  <c r="H373" i="8"/>
  <c r="I373" i="8"/>
  <c r="H374" i="8"/>
  <c r="I374" i="8"/>
  <c r="H375" i="8"/>
  <c r="I375" i="8"/>
  <c r="H376" i="8"/>
  <c r="I376" i="8"/>
  <c r="H377" i="8"/>
  <c r="I377" i="8"/>
  <c r="H378" i="8"/>
  <c r="I378" i="8"/>
  <c r="H379" i="8"/>
  <c r="I379" i="8"/>
  <c r="H380" i="8"/>
  <c r="I380" i="8"/>
  <c r="H381" i="8"/>
  <c r="I381" i="8"/>
  <c r="H382" i="8"/>
  <c r="I382" i="8"/>
  <c r="H383" i="8"/>
  <c r="I383" i="8"/>
  <c r="H384" i="8"/>
  <c r="I384" i="8"/>
  <c r="H385" i="8"/>
  <c r="I385" i="8"/>
  <c r="H386" i="8"/>
  <c r="I386" i="8"/>
  <c r="H387" i="8"/>
  <c r="I387" i="8"/>
  <c r="H388" i="8"/>
  <c r="I388" i="8"/>
  <c r="H389" i="8"/>
  <c r="I389" i="8"/>
  <c r="H390" i="8"/>
  <c r="I390" i="8"/>
  <c r="H391" i="8"/>
  <c r="I391" i="8"/>
  <c r="H392" i="8"/>
  <c r="I392" i="8"/>
  <c r="H393" i="8"/>
  <c r="I393" i="8"/>
  <c r="H394" i="8"/>
  <c r="I394" i="8"/>
  <c r="H395" i="8"/>
  <c r="I395" i="8"/>
  <c r="H396" i="8"/>
  <c r="I396" i="8"/>
  <c r="H397" i="8"/>
  <c r="I397" i="8"/>
  <c r="H398" i="8"/>
  <c r="I398" i="8"/>
  <c r="H399" i="8"/>
  <c r="I399" i="8"/>
  <c r="H400" i="8"/>
  <c r="I400" i="8"/>
  <c r="H401" i="8"/>
  <c r="I401" i="8"/>
  <c r="H402" i="8"/>
  <c r="I402" i="8"/>
  <c r="H403" i="8"/>
  <c r="I403" i="8"/>
  <c r="H404" i="8"/>
  <c r="I404" i="8"/>
  <c r="H405" i="8"/>
  <c r="I405" i="8"/>
  <c r="H406" i="8"/>
  <c r="I406" i="8"/>
  <c r="H407" i="8"/>
  <c r="I407" i="8"/>
  <c r="H408" i="8"/>
  <c r="I408" i="8"/>
  <c r="H409" i="8"/>
  <c r="I409" i="8"/>
  <c r="H410" i="8"/>
  <c r="I410" i="8"/>
  <c r="H411" i="8"/>
  <c r="I411" i="8"/>
  <c r="H412" i="8"/>
  <c r="I412" i="8"/>
  <c r="H413" i="8"/>
  <c r="I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I439" i="8"/>
  <c r="H440" i="8"/>
  <c r="I440" i="8"/>
  <c r="H441" i="8"/>
  <c r="I441" i="8"/>
  <c r="H442" i="8"/>
  <c r="I442" i="8"/>
  <c r="H443" i="8"/>
  <c r="I443" i="8"/>
  <c r="H444" i="8"/>
  <c r="I444" i="8"/>
  <c r="H445" i="8"/>
  <c r="I445" i="8"/>
  <c r="H446" i="8"/>
  <c r="I446" i="8"/>
  <c r="H447" i="8"/>
  <c r="I447" i="8"/>
  <c r="H448" i="8"/>
  <c r="I448" i="8"/>
  <c r="H449" i="8"/>
  <c r="I449" i="8"/>
  <c r="H450" i="8"/>
  <c r="I450" i="8"/>
  <c r="H451" i="8"/>
  <c r="I451" i="8"/>
  <c r="H452" i="8"/>
  <c r="I452" i="8"/>
  <c r="H453" i="8"/>
  <c r="I453" i="8"/>
  <c r="H454" i="8"/>
  <c r="I454" i="8"/>
  <c r="H455" i="8"/>
  <c r="I455" i="8"/>
  <c r="H456" i="8"/>
  <c r="I456" i="8"/>
  <c r="H457" i="8"/>
  <c r="I457" i="8"/>
  <c r="H458" i="8"/>
  <c r="I458" i="8"/>
  <c r="H459" i="8"/>
  <c r="I459" i="8"/>
  <c r="H460" i="8"/>
  <c r="I460" i="8"/>
  <c r="H461" i="8"/>
  <c r="I461" i="8"/>
  <c r="H462" i="8"/>
  <c r="I462" i="8"/>
  <c r="H463" i="8"/>
  <c r="I463" i="8"/>
  <c r="H464" i="8"/>
  <c r="I464" i="8"/>
  <c r="H465" i="8"/>
  <c r="I465" i="8"/>
  <c r="H466" i="8"/>
  <c r="I466" i="8"/>
  <c r="H467" i="8"/>
  <c r="I467" i="8"/>
  <c r="H468" i="8"/>
  <c r="I468" i="8"/>
  <c r="H469" i="8"/>
  <c r="I469" i="8"/>
  <c r="H470" i="8"/>
  <c r="I470" i="8"/>
  <c r="H471" i="8"/>
  <c r="I471" i="8"/>
  <c r="H472" i="8"/>
  <c r="I472" i="8"/>
  <c r="H473" i="8"/>
  <c r="I473" i="8"/>
  <c r="H474" i="8"/>
  <c r="I474" i="8"/>
  <c r="H475" i="8"/>
  <c r="I475" i="8"/>
  <c r="H476" i="8"/>
  <c r="I476" i="8"/>
  <c r="H477" i="8"/>
  <c r="I477" i="8"/>
  <c r="H478" i="8"/>
  <c r="I478" i="8"/>
  <c r="H479" i="8"/>
  <c r="I479" i="8"/>
  <c r="H480" i="8"/>
  <c r="I480" i="8"/>
  <c r="H481" i="8"/>
  <c r="I481" i="8"/>
  <c r="H482" i="8"/>
  <c r="I482" i="8"/>
  <c r="H483" i="8"/>
  <c r="I483" i="8"/>
  <c r="H484" i="8"/>
  <c r="I484" i="8"/>
  <c r="H485" i="8"/>
  <c r="I485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318" i="8"/>
  <c r="D319" i="8"/>
  <c r="D320" i="8"/>
  <c r="D321" i="8"/>
  <c r="D322" i="8"/>
  <c r="D323" i="8"/>
  <c r="D32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E7" i="8"/>
  <c r="K3" i="6"/>
  <c r="B1" i="5"/>
  <c r="B5" i="5" s="1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B4" i="5" l="1"/>
  <c r="A11" i="5" s="1"/>
  <c r="B3" i="5"/>
  <c r="C4" i="5"/>
  <c r="A8" i="5" s="1"/>
  <c r="H497" i="8" s="1"/>
  <c r="B2" i="5"/>
  <c r="D13" i="8"/>
  <c r="D12" i="8"/>
  <c r="O3" i="8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28" i="5"/>
  <c r="A14" i="5" l="1"/>
  <c r="F7" i="8"/>
  <c r="B60" i="5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26" i="8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416" i="6"/>
  <c r="K498" i="6"/>
  <c r="K499" i="6"/>
  <c r="K500" i="6"/>
  <c r="K501" i="6"/>
  <c r="K292" i="6"/>
  <c r="K293" i="6"/>
  <c r="K294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416" i="6"/>
  <c r="I498" i="6"/>
  <c r="I499" i="6"/>
  <c r="I500" i="6"/>
  <c r="I501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" i="6"/>
  <c r="K4" i="6" l="1"/>
  <c r="N27" i="8" s="1"/>
  <c r="K5" i="6"/>
  <c r="N28" i="8" s="1"/>
  <c r="K6" i="6"/>
  <c r="N29" i="8" s="1"/>
  <c r="K7" i="6"/>
  <c r="N30" i="8" s="1"/>
  <c r="K8" i="6"/>
  <c r="N31" i="8" s="1"/>
  <c r="K21" i="6"/>
  <c r="N44" i="8" s="1"/>
  <c r="K22" i="6"/>
  <c r="N45" i="8" s="1"/>
  <c r="K23" i="6"/>
  <c r="N46" i="8" s="1"/>
  <c r="K24" i="6"/>
  <c r="N47" i="8" s="1"/>
  <c r="K25" i="6"/>
  <c r="N48" i="8" s="1"/>
  <c r="K26" i="6"/>
  <c r="N49" i="8" s="1"/>
  <c r="K27" i="6"/>
  <c r="N50" i="8" s="1"/>
  <c r="K28" i="6"/>
  <c r="N51" i="8" s="1"/>
  <c r="K29" i="6"/>
  <c r="K30" i="6"/>
  <c r="N53" i="8" s="1"/>
  <c r="K31" i="6"/>
  <c r="N54" i="8" s="1"/>
  <c r="K32" i="6"/>
  <c r="N55" i="8" s="1"/>
  <c r="K33" i="6"/>
  <c r="N56" i="8" s="1"/>
  <c r="K34" i="6"/>
  <c r="N57" i="8" s="1"/>
  <c r="K36" i="6"/>
  <c r="N59" i="8" s="1"/>
  <c r="K37" i="6"/>
  <c r="N60" i="8" s="1"/>
  <c r="K38" i="6"/>
  <c r="N61" i="8" s="1"/>
  <c r="K39" i="6"/>
  <c r="N62" i="8" s="1"/>
  <c r="K40" i="6"/>
  <c r="N63" i="8" s="1"/>
  <c r="K41" i="6"/>
  <c r="N64" i="8" s="1"/>
  <c r="K43" i="6"/>
  <c r="N66" i="8" s="1"/>
  <c r="K44" i="6"/>
  <c r="N67" i="8" s="1"/>
  <c r="K46" i="6"/>
  <c r="N69" i="8" s="1"/>
  <c r="K47" i="6"/>
  <c r="N70" i="8" s="1"/>
  <c r="K48" i="6"/>
  <c r="N71" i="8" s="1"/>
  <c r="K49" i="6"/>
  <c r="N72" i="8" s="1"/>
  <c r="K50" i="6"/>
  <c r="N73" i="8" s="1"/>
  <c r="K51" i="6"/>
  <c r="N74" i="8" s="1"/>
  <c r="K52" i="6"/>
  <c r="N75" i="8" s="1"/>
  <c r="K53" i="6"/>
  <c r="N76" i="8" s="1"/>
  <c r="K54" i="6"/>
  <c r="N77" i="8" s="1"/>
  <c r="K55" i="6"/>
  <c r="N78" i="8" s="1"/>
  <c r="K56" i="6"/>
  <c r="N79" i="8" s="1"/>
  <c r="K57" i="6"/>
  <c r="N80" i="8" s="1"/>
  <c r="K58" i="6"/>
  <c r="N81" i="8" s="1"/>
  <c r="K59" i="6"/>
  <c r="N82" i="8" s="1"/>
  <c r="K60" i="6"/>
  <c r="N83" i="8" s="1"/>
  <c r="K61" i="6"/>
  <c r="N84" i="8" s="1"/>
  <c r="K63" i="6"/>
  <c r="N86" i="8" s="1"/>
  <c r="K66" i="6"/>
  <c r="N89" i="8" s="1"/>
  <c r="K67" i="6"/>
  <c r="N90" i="8" s="1"/>
  <c r="K68" i="6"/>
  <c r="N91" i="8" s="1"/>
  <c r="K69" i="6"/>
  <c r="N92" i="8" s="1"/>
  <c r="K71" i="6"/>
  <c r="N94" i="8" s="1"/>
  <c r="K72" i="6"/>
  <c r="N95" i="8" s="1"/>
  <c r="K74" i="6"/>
  <c r="N97" i="8" s="1"/>
  <c r="K75" i="6"/>
  <c r="N98" i="8" s="1"/>
  <c r="K76" i="6"/>
  <c r="N99" i="8" s="1"/>
  <c r="K77" i="6"/>
  <c r="N100" i="8" s="1"/>
  <c r="K78" i="6"/>
  <c r="N101" i="8" s="1"/>
  <c r="K79" i="6"/>
  <c r="N102" i="8" s="1"/>
  <c r="K81" i="6"/>
  <c r="N104" i="8" s="1"/>
  <c r="K82" i="6"/>
  <c r="N105" i="8" s="1"/>
  <c r="K83" i="6"/>
  <c r="N106" i="8" s="1"/>
  <c r="K84" i="6"/>
  <c r="N107" i="8" s="1"/>
  <c r="K85" i="6"/>
  <c r="N108" i="8" s="1"/>
  <c r="K86" i="6"/>
  <c r="N109" i="8" s="1"/>
  <c r="K87" i="6"/>
  <c r="N110" i="8" s="1"/>
  <c r="K88" i="6"/>
  <c r="N111" i="8" s="1"/>
  <c r="K89" i="6"/>
  <c r="N112" i="8" s="1"/>
  <c r="K90" i="6"/>
  <c r="N113" i="8" s="1"/>
  <c r="K91" i="6"/>
  <c r="N114" i="8" s="1"/>
  <c r="K92" i="6"/>
  <c r="N115" i="8" s="1"/>
  <c r="K95" i="6"/>
  <c r="N118" i="8" s="1"/>
  <c r="K96" i="6"/>
  <c r="N119" i="8" s="1"/>
  <c r="K97" i="6"/>
  <c r="N120" i="8" s="1"/>
  <c r="K98" i="6"/>
  <c r="N121" i="8" s="1"/>
  <c r="K99" i="6"/>
  <c r="N122" i="8" s="1"/>
  <c r="K100" i="6"/>
  <c r="N123" i="8" s="1"/>
  <c r="K101" i="6"/>
  <c r="N124" i="8" s="1"/>
  <c r="K102" i="6"/>
  <c r="N125" i="8" s="1"/>
  <c r="K103" i="6"/>
  <c r="N126" i="8" s="1"/>
  <c r="K104" i="6"/>
  <c r="N127" i="8" s="1"/>
  <c r="K106" i="6"/>
  <c r="N129" i="8" s="1"/>
  <c r="K107" i="6"/>
  <c r="N130" i="8" s="1"/>
  <c r="K108" i="6"/>
  <c r="N131" i="8" s="1"/>
  <c r="K109" i="6"/>
  <c r="N132" i="8" s="1"/>
  <c r="K110" i="6"/>
  <c r="N133" i="8" s="1"/>
  <c r="K111" i="6"/>
  <c r="N134" i="8" s="1"/>
  <c r="K112" i="6"/>
  <c r="N135" i="8" s="1"/>
  <c r="K113" i="6"/>
  <c r="N136" i="8" s="1"/>
  <c r="K114" i="6"/>
  <c r="N137" i="8" s="1"/>
  <c r="K115" i="6"/>
  <c r="N138" i="8" s="1"/>
  <c r="K116" i="6"/>
  <c r="N139" i="8" s="1"/>
  <c r="K117" i="6"/>
  <c r="N140" i="8" s="1"/>
  <c r="K118" i="6"/>
  <c r="N141" i="8" s="1"/>
  <c r="K119" i="6"/>
  <c r="N142" i="8" s="1"/>
  <c r="K132" i="6"/>
  <c r="N155" i="8" s="1"/>
  <c r="K133" i="6"/>
  <c r="N156" i="8" s="1"/>
  <c r="K136" i="6"/>
  <c r="N159" i="8" s="1"/>
  <c r="K138" i="6"/>
  <c r="N161" i="8" s="1"/>
  <c r="K143" i="6"/>
  <c r="N166" i="8" s="1"/>
  <c r="K144" i="6"/>
  <c r="N167" i="8" s="1"/>
  <c r="K148" i="6"/>
  <c r="N171" i="8" s="1"/>
  <c r="K149" i="6"/>
  <c r="N172" i="8" s="1"/>
  <c r="K151" i="6"/>
  <c r="N174" i="8" s="1"/>
  <c r="K152" i="6"/>
  <c r="N175" i="8" s="1"/>
  <c r="K153" i="6"/>
  <c r="N176" i="8" s="1"/>
  <c r="K155" i="6"/>
  <c r="N178" i="8" s="1"/>
  <c r="K158" i="6"/>
  <c r="N181" i="8" s="1"/>
  <c r="K159" i="6"/>
  <c r="N182" i="8" s="1"/>
  <c r="K161" i="6"/>
  <c r="N184" i="8" s="1"/>
  <c r="K162" i="6"/>
  <c r="N185" i="8" s="1"/>
  <c r="K163" i="6"/>
  <c r="N186" i="8" s="1"/>
  <c r="K164" i="6"/>
  <c r="N187" i="8" s="1"/>
  <c r="K174" i="6"/>
  <c r="N197" i="8" s="1"/>
  <c r="K178" i="6"/>
  <c r="N201" i="8" s="1"/>
  <c r="K180" i="6"/>
  <c r="N203" i="8" s="1"/>
  <c r="K187" i="6"/>
  <c r="N210" i="8" s="1"/>
  <c r="K191" i="6"/>
  <c r="N214" i="8" s="1"/>
  <c r="K194" i="6"/>
  <c r="N217" i="8" s="1"/>
  <c r="K195" i="6"/>
  <c r="N218" i="8" s="1"/>
  <c r="K196" i="6"/>
  <c r="N219" i="8" s="1"/>
  <c r="K197" i="6"/>
  <c r="N220" i="8" s="1"/>
  <c r="K199" i="6"/>
  <c r="N222" i="8" s="1"/>
  <c r="K200" i="6"/>
  <c r="N223" i="8" s="1"/>
  <c r="K202" i="6"/>
  <c r="N225" i="8" s="1"/>
  <c r="K211" i="6"/>
  <c r="N234" i="8" s="1"/>
  <c r="K213" i="6"/>
  <c r="N236" i="8" s="1"/>
  <c r="K217" i="6"/>
  <c r="N240" i="8" s="1"/>
  <c r="K219" i="6"/>
  <c r="N242" i="8" s="1"/>
  <c r="K223" i="6"/>
  <c r="N246" i="8" s="1"/>
  <c r="K224" i="6"/>
  <c r="N247" i="8" s="1"/>
  <c r="K225" i="6"/>
  <c r="N248" i="8" s="1"/>
  <c r="K226" i="6"/>
  <c r="N249" i="8" s="1"/>
  <c r="K227" i="6"/>
  <c r="N250" i="8" s="1"/>
  <c r="K231" i="6"/>
  <c r="N254" i="8" s="1"/>
  <c r="K233" i="6"/>
  <c r="N256" i="8" s="1"/>
  <c r="K234" i="6"/>
  <c r="N257" i="8" s="1"/>
  <c r="K235" i="6"/>
  <c r="N258" i="8" s="1"/>
  <c r="K236" i="6"/>
  <c r="N259" i="8" s="1"/>
  <c r="K238" i="6"/>
  <c r="N261" i="8" s="1"/>
  <c r="K239" i="6"/>
  <c r="N262" i="8" s="1"/>
  <c r="K240" i="6"/>
  <c r="N263" i="8" s="1"/>
  <c r="K244" i="6"/>
  <c r="N267" i="8" s="1"/>
  <c r="K246" i="6"/>
  <c r="N269" i="8" s="1"/>
  <c r="K247" i="6"/>
  <c r="N270" i="8" s="1"/>
  <c r="K248" i="6"/>
  <c r="N271" i="8" s="1"/>
  <c r="K249" i="6"/>
  <c r="N272" i="8" s="1"/>
  <c r="K250" i="6"/>
  <c r="N273" i="8" s="1"/>
  <c r="K252" i="6"/>
  <c r="N275" i="8" s="1"/>
  <c r="K253" i="6"/>
  <c r="N276" i="8" s="1"/>
  <c r="K255" i="6"/>
  <c r="N278" i="8" s="1"/>
  <c r="K261" i="6"/>
  <c r="N284" i="8" s="1"/>
  <c r="K264" i="6"/>
  <c r="N287" i="8" s="1"/>
  <c r="K275" i="6"/>
  <c r="N298" i="8" s="1"/>
  <c r="K277" i="6"/>
  <c r="N300" i="8" s="1"/>
  <c r="K279" i="6"/>
  <c r="N302" i="8" s="1"/>
  <c r="K281" i="6"/>
  <c r="N304" i="8" s="1"/>
  <c r="K282" i="6"/>
  <c r="N305" i="8" s="1"/>
  <c r="K283" i="6"/>
  <c r="N306" i="8" s="1"/>
  <c r="K284" i="6"/>
  <c r="N307" i="8" s="1"/>
  <c r="K285" i="6"/>
  <c r="N308" i="8" s="1"/>
  <c r="K286" i="6"/>
  <c r="N309" i="8" s="1"/>
  <c r="K288" i="6"/>
  <c r="N311" i="8" s="1"/>
  <c r="K291" i="6"/>
  <c r="N314" i="8" s="1"/>
  <c r="N26" i="8"/>
  <c r="D19" i="8"/>
  <c r="D18" i="8"/>
  <c r="D17" i="8"/>
  <c r="B26" i="8"/>
  <c r="N52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26" i="8"/>
  <c r="I152" i="8"/>
  <c r="I156" i="8"/>
  <c r="I157" i="8"/>
  <c r="I164" i="8"/>
  <c r="I180" i="8"/>
  <c r="I181" i="8"/>
  <c r="I188" i="8"/>
  <c r="I193" i="8"/>
  <c r="I194" i="8"/>
  <c r="I206" i="8"/>
  <c r="I217" i="8"/>
  <c r="I224" i="8"/>
  <c r="I229" i="8"/>
  <c r="I230" i="8"/>
  <c r="I241" i="8"/>
  <c r="I253" i="8"/>
  <c r="I260" i="8"/>
  <c r="I265" i="8"/>
  <c r="I266" i="8"/>
  <c r="I276" i="8"/>
  <c r="I277" i="8"/>
  <c r="I278" i="8"/>
  <c r="I284" i="8"/>
  <c r="I285" i="8"/>
  <c r="I297" i="8"/>
  <c r="I300" i="8"/>
  <c r="I301" i="8"/>
  <c r="I302" i="8"/>
  <c r="I313" i="8"/>
  <c r="I307" i="8"/>
  <c r="I295" i="8"/>
  <c r="I283" i="8"/>
  <c r="I271" i="8"/>
  <c r="I259" i="8"/>
  <c r="I247" i="8"/>
  <c r="I236" i="8"/>
  <c r="I235" i="8"/>
  <c r="I223" i="8"/>
  <c r="I212" i="8"/>
  <c r="I211" i="8"/>
  <c r="I200" i="8"/>
  <c r="I199" i="8"/>
  <c r="I187" i="8"/>
  <c r="I176" i="8"/>
  <c r="I175" i="8"/>
  <c r="I170" i="8"/>
  <c r="I163" i="8"/>
  <c r="I153" i="8"/>
  <c r="I151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4" i="8"/>
  <c r="I159" i="8"/>
  <c r="I160" i="8"/>
  <c r="I161" i="8"/>
  <c r="I162" i="8"/>
  <c r="I166" i="8"/>
  <c r="I171" i="8"/>
  <c r="I172" i="8"/>
  <c r="I173" i="8"/>
  <c r="I174" i="8"/>
  <c r="I177" i="8"/>
  <c r="I178" i="8"/>
  <c r="I183" i="8"/>
  <c r="I184" i="8"/>
  <c r="I185" i="8"/>
  <c r="I186" i="8"/>
  <c r="I189" i="8"/>
  <c r="I190" i="8"/>
  <c r="I192" i="8"/>
  <c r="I195" i="8"/>
  <c r="I196" i="8"/>
  <c r="I197" i="8"/>
  <c r="I198" i="8"/>
  <c r="I201" i="8"/>
  <c r="I202" i="8"/>
  <c r="I207" i="8"/>
  <c r="I208" i="8"/>
  <c r="I209" i="8"/>
  <c r="I210" i="8"/>
  <c r="I213" i="8"/>
  <c r="I214" i="8"/>
  <c r="I219" i="8"/>
  <c r="I220" i="8"/>
  <c r="I221" i="8"/>
  <c r="I222" i="8"/>
  <c r="I225" i="8"/>
  <c r="I226" i="8"/>
  <c r="I228" i="8"/>
  <c r="I231" i="8"/>
  <c r="I232" i="8"/>
  <c r="I233" i="8"/>
  <c r="I234" i="8"/>
  <c r="I237" i="8"/>
  <c r="I238" i="8"/>
  <c r="I243" i="8"/>
  <c r="I244" i="8"/>
  <c r="I245" i="8"/>
  <c r="I246" i="8"/>
  <c r="I249" i="8"/>
  <c r="I250" i="8"/>
  <c r="I255" i="8"/>
  <c r="I256" i="8"/>
  <c r="I257" i="8"/>
  <c r="I258" i="8"/>
  <c r="I261" i="8"/>
  <c r="I262" i="8"/>
  <c r="I264" i="8"/>
  <c r="I267" i="8"/>
  <c r="I268" i="8"/>
  <c r="I269" i="8"/>
  <c r="I270" i="8"/>
  <c r="I272" i="8"/>
  <c r="I273" i="8"/>
  <c r="I274" i="8"/>
  <c r="I279" i="8"/>
  <c r="I280" i="8"/>
  <c r="I281" i="8"/>
  <c r="I282" i="8"/>
  <c r="I286" i="8"/>
  <c r="I291" i="8"/>
  <c r="I292" i="8"/>
  <c r="I293" i="8"/>
  <c r="I294" i="8"/>
  <c r="I296" i="8"/>
  <c r="I298" i="8"/>
  <c r="I303" i="8"/>
  <c r="I304" i="8"/>
  <c r="I305" i="8"/>
  <c r="I306" i="8"/>
  <c r="I308" i="8"/>
  <c r="I309" i="8"/>
  <c r="I310" i="8"/>
  <c r="I312" i="8"/>
  <c r="I315" i="8"/>
  <c r="I316" i="8"/>
  <c r="I317" i="8"/>
  <c r="I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26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26" i="8"/>
  <c r="A29" i="8" l="1"/>
  <c r="A33" i="8"/>
  <c r="A37" i="8"/>
  <c r="A30" i="8"/>
  <c r="A34" i="8"/>
  <c r="A38" i="8"/>
  <c r="A42" i="8"/>
  <c r="A46" i="8"/>
  <c r="A26" i="8"/>
  <c r="A27" i="8"/>
  <c r="A31" i="8"/>
  <c r="A35" i="8"/>
  <c r="A39" i="8"/>
  <c r="A43" i="8"/>
  <c r="A47" i="8"/>
  <c r="A28" i="8"/>
  <c r="A32" i="8"/>
  <c r="A36" i="8"/>
  <c r="A40" i="8"/>
  <c r="A44" i="8"/>
  <c r="A48" i="8"/>
  <c r="A41" i="8"/>
  <c r="A45" i="8"/>
  <c r="A49" i="8"/>
  <c r="A61" i="8"/>
  <c r="A50" i="8"/>
  <c r="A51" i="8"/>
  <c r="A52" i="8"/>
  <c r="A53" i="8"/>
  <c r="A54" i="8"/>
  <c r="A55" i="8"/>
  <c r="A67" i="8"/>
  <c r="A79" i="8"/>
  <c r="A68" i="8"/>
  <c r="A80" i="8"/>
  <c r="A69" i="8"/>
  <c r="A81" i="8"/>
  <c r="A76" i="8"/>
  <c r="A66" i="8"/>
  <c r="A56" i="8"/>
  <c r="A57" i="8"/>
  <c r="A58" i="8"/>
  <c r="A70" i="8"/>
  <c r="A82" i="8"/>
  <c r="A71" i="8"/>
  <c r="A72" i="8"/>
  <c r="A73" i="8"/>
  <c r="A62" i="8"/>
  <c r="A74" i="8"/>
  <c r="A63" i="8"/>
  <c r="A75" i="8"/>
  <c r="A64" i="8"/>
  <c r="A65" i="8"/>
  <c r="A77" i="8"/>
  <c r="A78" i="8"/>
  <c r="A59" i="8"/>
  <c r="A60" i="8"/>
  <c r="A85" i="8"/>
  <c r="A97" i="8"/>
  <c r="A109" i="8"/>
  <c r="A121" i="8"/>
  <c r="A133" i="8"/>
  <c r="A145" i="8"/>
  <c r="A157" i="8"/>
  <c r="A169" i="8"/>
  <c r="A181" i="8"/>
  <c r="A193" i="8"/>
  <c r="A205" i="8"/>
  <c r="A217" i="8"/>
  <c r="A229" i="8"/>
  <c r="A241" i="8"/>
  <c r="A253" i="8"/>
  <c r="A149" i="8"/>
  <c r="A185" i="8"/>
  <c r="A209" i="8"/>
  <c r="A233" i="8"/>
  <c r="A90" i="8"/>
  <c r="A114" i="8"/>
  <c r="A138" i="8"/>
  <c r="A150" i="8"/>
  <c r="A186" i="8"/>
  <c r="A210" i="8"/>
  <c r="A234" i="8"/>
  <c r="A115" i="8"/>
  <c r="A139" i="8"/>
  <c r="A163" i="8"/>
  <c r="A187" i="8"/>
  <c r="A211" i="8"/>
  <c r="A247" i="8"/>
  <c r="A116" i="8"/>
  <c r="A140" i="8"/>
  <c r="A164" i="8"/>
  <c r="A176" i="8"/>
  <c r="A200" i="8"/>
  <c r="A236" i="8"/>
  <c r="A93" i="8"/>
  <c r="A141" i="8"/>
  <c r="A165" i="8"/>
  <c r="A189" i="8"/>
  <c r="A213" i="8"/>
  <c r="A249" i="8"/>
  <c r="A106" i="8"/>
  <c r="A130" i="8"/>
  <c r="A154" i="8"/>
  <c r="A178" i="8"/>
  <c r="A202" i="8"/>
  <c r="A226" i="8"/>
  <c r="A83" i="8"/>
  <c r="A107" i="8"/>
  <c r="A131" i="8"/>
  <c r="A155" i="8"/>
  <c r="A191" i="8"/>
  <c r="A215" i="8"/>
  <c r="A239" i="8"/>
  <c r="A96" i="8"/>
  <c r="A132" i="8"/>
  <c r="A86" i="8"/>
  <c r="A98" i="8"/>
  <c r="A110" i="8"/>
  <c r="A122" i="8"/>
  <c r="A134" i="8"/>
  <c r="A146" i="8"/>
  <c r="A158" i="8"/>
  <c r="A170" i="8"/>
  <c r="A182" i="8"/>
  <c r="A194" i="8"/>
  <c r="A206" i="8"/>
  <c r="A218" i="8"/>
  <c r="A230" i="8"/>
  <c r="A242" i="8"/>
  <c r="A254" i="8"/>
  <c r="A87" i="8"/>
  <c r="A99" i="8"/>
  <c r="A111" i="8"/>
  <c r="A123" i="8"/>
  <c r="A147" i="8"/>
  <c r="A159" i="8"/>
  <c r="A171" i="8"/>
  <c r="A183" i="8"/>
  <c r="A195" i="8"/>
  <c r="A207" i="8"/>
  <c r="A231" i="8"/>
  <c r="A243" i="8"/>
  <c r="A255" i="8"/>
  <c r="A88" i="8"/>
  <c r="A100" i="8"/>
  <c r="A112" i="8"/>
  <c r="A136" i="8"/>
  <c r="A148" i="8"/>
  <c r="A160" i="8"/>
  <c r="A172" i="8"/>
  <c r="A184" i="8"/>
  <c r="A196" i="8"/>
  <c r="A220" i="8"/>
  <c r="A232" i="8"/>
  <c r="A244" i="8"/>
  <c r="A89" i="8"/>
  <c r="A113" i="8"/>
  <c r="A125" i="8"/>
  <c r="A137" i="8"/>
  <c r="A161" i="8"/>
  <c r="A197" i="8"/>
  <c r="A221" i="8"/>
  <c r="A245" i="8"/>
  <c r="A102" i="8"/>
  <c r="A126" i="8"/>
  <c r="A162" i="8"/>
  <c r="A198" i="8"/>
  <c r="A222" i="8"/>
  <c r="A246" i="8"/>
  <c r="A91" i="8"/>
  <c r="A127" i="8"/>
  <c r="A151" i="8"/>
  <c r="A175" i="8"/>
  <c r="A199" i="8"/>
  <c r="A223" i="8"/>
  <c r="A92" i="8"/>
  <c r="A128" i="8"/>
  <c r="A152" i="8"/>
  <c r="A188" i="8"/>
  <c r="A224" i="8"/>
  <c r="A248" i="8"/>
  <c r="A105" i="8"/>
  <c r="A129" i="8"/>
  <c r="A153" i="8"/>
  <c r="A177" i="8"/>
  <c r="A201" i="8"/>
  <c r="A225" i="8"/>
  <c r="A94" i="8"/>
  <c r="A142" i="8"/>
  <c r="A166" i="8"/>
  <c r="A190" i="8"/>
  <c r="A214" i="8"/>
  <c r="A95" i="8"/>
  <c r="A119" i="8"/>
  <c r="A143" i="8"/>
  <c r="A179" i="8"/>
  <c r="A203" i="8"/>
  <c r="A227" i="8"/>
  <c r="A251" i="8"/>
  <c r="A84" i="8"/>
  <c r="A135" i="8"/>
  <c r="A219" i="8"/>
  <c r="A124" i="8"/>
  <c r="A208" i="8"/>
  <c r="A101" i="8"/>
  <c r="A173" i="8"/>
  <c r="A174" i="8"/>
  <c r="A103" i="8"/>
  <c r="A235" i="8"/>
  <c r="A212" i="8"/>
  <c r="A117" i="8"/>
  <c r="A237" i="8"/>
  <c r="A118" i="8"/>
  <c r="A250" i="8"/>
  <c r="A167" i="8"/>
  <c r="A104" i="8"/>
  <c r="A120" i="8"/>
  <c r="A238" i="8"/>
  <c r="A108" i="8"/>
  <c r="A168" i="8"/>
  <c r="A180" i="8"/>
  <c r="A192" i="8"/>
  <c r="A216" i="8"/>
  <c r="A228" i="8"/>
  <c r="A240" i="8"/>
  <c r="A144" i="8"/>
  <c r="A204" i="8"/>
  <c r="A252" i="8"/>
  <c r="A156" i="8"/>
  <c r="A259" i="8"/>
  <c r="A263" i="8"/>
  <c r="A267" i="8"/>
  <c r="A271" i="8"/>
  <c r="A275" i="8"/>
  <c r="A279" i="8"/>
  <c r="A283" i="8"/>
  <c r="A287" i="8"/>
  <c r="A291" i="8"/>
  <c r="A295" i="8"/>
  <c r="A299" i="8"/>
  <c r="A303" i="8"/>
  <c r="A307" i="8"/>
  <c r="A311" i="8"/>
  <c r="A315" i="8"/>
  <c r="A262" i="8"/>
  <c r="A274" i="8"/>
  <c r="A286" i="8"/>
  <c r="A298" i="8"/>
  <c r="A314" i="8"/>
  <c r="A256" i="8"/>
  <c r="A260" i="8"/>
  <c r="A264" i="8"/>
  <c r="A268" i="8"/>
  <c r="A272" i="8"/>
  <c r="A276" i="8"/>
  <c r="A280" i="8"/>
  <c r="A284" i="8"/>
  <c r="A288" i="8"/>
  <c r="A292" i="8"/>
  <c r="A296" i="8"/>
  <c r="A300" i="8"/>
  <c r="A304" i="8"/>
  <c r="A308" i="8"/>
  <c r="A312" i="8"/>
  <c r="A316" i="8"/>
  <c r="A313" i="8"/>
  <c r="A258" i="8"/>
  <c r="A270" i="8"/>
  <c r="A282" i="8"/>
  <c r="A294" i="8"/>
  <c r="A306" i="8"/>
  <c r="A257" i="8"/>
  <c r="A261" i="8"/>
  <c r="A265" i="8"/>
  <c r="A269" i="8"/>
  <c r="A273" i="8"/>
  <c r="A277" i="8"/>
  <c r="A281" i="8"/>
  <c r="A285" i="8"/>
  <c r="A289" i="8"/>
  <c r="A293" i="8"/>
  <c r="A297" i="8"/>
  <c r="A301" i="8"/>
  <c r="A305" i="8"/>
  <c r="A309" i="8"/>
  <c r="A317" i="8"/>
  <c r="A266" i="8"/>
  <c r="A278" i="8"/>
  <c r="A290" i="8"/>
  <c r="A302" i="8"/>
  <c r="A310" i="8"/>
  <c r="I205" i="8"/>
  <c r="I240" i="8"/>
  <c r="I204" i="8"/>
  <c r="I168" i="8"/>
  <c r="I218" i="8"/>
  <c r="I289" i="8"/>
  <c r="I288" i="8"/>
  <c r="I242" i="8"/>
  <c r="I169" i="8"/>
  <c r="I182" i="8"/>
  <c r="I254" i="8"/>
  <c r="I252" i="8"/>
  <c r="I216" i="8"/>
  <c r="I165" i="8"/>
  <c r="I290" i="8"/>
  <c r="I314" i="8"/>
  <c r="I248" i="8"/>
  <c r="I158" i="8"/>
  <c r="I311" i="8"/>
  <c r="I299" i="8"/>
  <c r="I287" i="8"/>
  <c r="I275" i="8"/>
  <c r="I263" i="8"/>
  <c r="I251" i="8"/>
  <c r="I239" i="8"/>
  <c r="I227" i="8"/>
  <c r="I215" i="8"/>
  <c r="I203" i="8"/>
  <c r="I191" i="8"/>
  <c r="I179" i="8"/>
  <c r="I167" i="8"/>
  <c r="I155" i="8"/>
  <c r="G80" i="7" l="1"/>
  <c r="G5" i="7"/>
  <c r="F75" i="7"/>
  <c r="F8" i="7"/>
  <c r="F77" i="7"/>
  <c r="F59" i="7"/>
  <c r="F44" i="7"/>
  <c r="F5" i="7"/>
  <c r="H5" i="7" s="1"/>
  <c r="F80" i="7"/>
  <c r="F28" i="7"/>
  <c r="F27" i="7"/>
  <c r="F31" i="7"/>
  <c r="F20" i="7"/>
  <c r="F43" i="7"/>
  <c r="K15" i="6" l="1"/>
  <c r="N38" i="8" s="1"/>
  <c r="K123" i="6"/>
  <c r="N146" i="8" s="1"/>
  <c r="K135" i="6"/>
  <c r="N158" i="8" s="1"/>
  <c r="K147" i="6"/>
  <c r="N170" i="8" s="1"/>
  <c r="K171" i="6"/>
  <c r="N194" i="8" s="1"/>
  <c r="K183" i="6"/>
  <c r="N206" i="8" s="1"/>
  <c r="K207" i="6"/>
  <c r="N230" i="8" s="1"/>
  <c r="K243" i="6"/>
  <c r="N266" i="8" s="1"/>
  <c r="K267" i="6"/>
  <c r="N290" i="8" s="1"/>
  <c r="K189" i="6"/>
  <c r="N212" i="8" s="1"/>
  <c r="K287" i="6"/>
  <c r="N310" i="8" s="1"/>
  <c r="K204" i="6"/>
  <c r="N227" i="8" s="1"/>
  <c r="K145" i="6"/>
  <c r="N168" i="8" s="1"/>
  <c r="K181" i="6"/>
  <c r="N204" i="8" s="1"/>
  <c r="K205" i="6"/>
  <c r="N228" i="8" s="1"/>
  <c r="K229" i="6"/>
  <c r="N252" i="8" s="1"/>
  <c r="K134" i="6"/>
  <c r="N157" i="8" s="1"/>
  <c r="K16" i="6"/>
  <c r="N39" i="8" s="1"/>
  <c r="K64" i="6"/>
  <c r="N87" i="8" s="1"/>
  <c r="K124" i="6"/>
  <c r="N147" i="8" s="1"/>
  <c r="K160" i="6"/>
  <c r="N183" i="8" s="1"/>
  <c r="K172" i="6"/>
  <c r="N195" i="8" s="1"/>
  <c r="K184" i="6"/>
  <c r="N207" i="8" s="1"/>
  <c r="K208" i="6"/>
  <c r="N231" i="8" s="1"/>
  <c r="K220" i="6"/>
  <c r="N243" i="8" s="1"/>
  <c r="K232" i="6"/>
  <c r="N255" i="8" s="1"/>
  <c r="K256" i="6"/>
  <c r="N279" i="8" s="1"/>
  <c r="K268" i="6"/>
  <c r="N291" i="8" s="1"/>
  <c r="K280" i="6"/>
  <c r="N303" i="8" s="1"/>
  <c r="N315" i="8"/>
  <c r="N317" i="8"/>
  <c r="K165" i="6"/>
  <c r="N188" i="8" s="1"/>
  <c r="K73" i="6"/>
  <c r="N96" i="8" s="1"/>
  <c r="K17" i="6"/>
  <c r="N40" i="8" s="1"/>
  <c r="K65" i="6"/>
  <c r="N88" i="8" s="1"/>
  <c r="K125" i="6"/>
  <c r="N148" i="8" s="1"/>
  <c r="K137" i="6"/>
  <c r="N160" i="8" s="1"/>
  <c r="K173" i="6"/>
  <c r="N196" i="8" s="1"/>
  <c r="K185" i="6"/>
  <c r="N208" i="8" s="1"/>
  <c r="K209" i="6"/>
  <c r="N232" i="8" s="1"/>
  <c r="K221" i="6"/>
  <c r="N244" i="8" s="1"/>
  <c r="K245" i="6"/>
  <c r="N268" i="8" s="1"/>
  <c r="K257" i="6"/>
  <c r="N280" i="8" s="1"/>
  <c r="K269" i="6"/>
  <c r="N292" i="8" s="1"/>
  <c r="N316" i="8"/>
  <c r="K270" i="6"/>
  <c r="N293" i="8" s="1"/>
  <c r="K35" i="6"/>
  <c r="N58" i="8" s="1"/>
  <c r="K179" i="6"/>
  <c r="N202" i="8" s="1"/>
  <c r="K215" i="6"/>
  <c r="N238" i="8" s="1"/>
  <c r="K251" i="6"/>
  <c r="N274" i="8" s="1"/>
  <c r="K263" i="6"/>
  <c r="N286" i="8" s="1"/>
  <c r="K12" i="6"/>
  <c r="N35" i="8" s="1"/>
  <c r="K169" i="6"/>
  <c r="N192" i="8" s="1"/>
  <c r="K62" i="6"/>
  <c r="N85" i="8" s="1"/>
  <c r="K122" i="6"/>
  <c r="N145" i="8" s="1"/>
  <c r="K146" i="6"/>
  <c r="N169" i="8" s="1"/>
  <c r="K170" i="6"/>
  <c r="N193" i="8" s="1"/>
  <c r="K218" i="6"/>
  <c r="N241" i="8" s="1"/>
  <c r="K230" i="6"/>
  <c r="N253" i="8" s="1"/>
  <c r="K266" i="6"/>
  <c r="N289" i="8" s="1"/>
  <c r="K18" i="6"/>
  <c r="N41" i="8" s="1"/>
  <c r="K42" i="6"/>
  <c r="N65" i="8" s="1"/>
  <c r="K126" i="6"/>
  <c r="N149" i="8" s="1"/>
  <c r="K150" i="6"/>
  <c r="N173" i="8" s="1"/>
  <c r="K186" i="6"/>
  <c r="N209" i="8" s="1"/>
  <c r="K198" i="6"/>
  <c r="N221" i="8" s="1"/>
  <c r="K210" i="6"/>
  <c r="N233" i="8" s="1"/>
  <c r="K222" i="6"/>
  <c r="N245" i="8" s="1"/>
  <c r="K258" i="6"/>
  <c r="N281" i="8" s="1"/>
  <c r="K45" i="6"/>
  <c r="N68" i="8" s="1"/>
  <c r="K228" i="6"/>
  <c r="N251" i="8" s="1"/>
  <c r="K276" i="6"/>
  <c r="N299" i="8" s="1"/>
  <c r="K157" i="6"/>
  <c r="N180" i="8" s="1"/>
  <c r="K14" i="6"/>
  <c r="N37" i="8" s="1"/>
  <c r="K242" i="6"/>
  <c r="N265" i="8" s="1"/>
  <c r="K19" i="6"/>
  <c r="N42" i="8" s="1"/>
  <c r="K127" i="6"/>
  <c r="N150" i="8" s="1"/>
  <c r="K139" i="6"/>
  <c r="N162" i="8" s="1"/>
  <c r="K175" i="6"/>
  <c r="N198" i="8" s="1"/>
  <c r="K259" i="6"/>
  <c r="N282" i="8" s="1"/>
  <c r="K271" i="6"/>
  <c r="N294" i="8" s="1"/>
  <c r="K141" i="6"/>
  <c r="N164" i="8" s="1"/>
  <c r="K201" i="6"/>
  <c r="N224" i="8" s="1"/>
  <c r="K237" i="6"/>
  <c r="N260" i="8" s="1"/>
  <c r="K273" i="6"/>
  <c r="N296" i="8" s="1"/>
  <c r="K131" i="6"/>
  <c r="N154" i="8" s="1"/>
  <c r="K167" i="6"/>
  <c r="N190" i="8" s="1"/>
  <c r="K203" i="6"/>
  <c r="N226" i="8" s="1"/>
  <c r="K13" i="6"/>
  <c r="N36" i="8" s="1"/>
  <c r="K121" i="6"/>
  <c r="N144" i="8" s="1"/>
  <c r="K241" i="6"/>
  <c r="N264" i="8" s="1"/>
  <c r="K206" i="6"/>
  <c r="N229" i="8" s="1"/>
  <c r="K254" i="6"/>
  <c r="N277" i="8" s="1"/>
  <c r="K290" i="6"/>
  <c r="N313" i="8" s="1"/>
  <c r="K20" i="6"/>
  <c r="N43" i="8" s="1"/>
  <c r="K80" i="6"/>
  <c r="N103" i="8" s="1"/>
  <c r="K128" i="6"/>
  <c r="N151" i="8" s="1"/>
  <c r="K140" i="6"/>
  <c r="N163" i="8" s="1"/>
  <c r="K176" i="6"/>
  <c r="N199" i="8" s="1"/>
  <c r="K188" i="6"/>
  <c r="N211" i="8" s="1"/>
  <c r="K212" i="6"/>
  <c r="N235" i="8" s="1"/>
  <c r="K260" i="6"/>
  <c r="N283" i="8" s="1"/>
  <c r="K272" i="6"/>
  <c r="N295" i="8" s="1"/>
  <c r="K9" i="6"/>
  <c r="N32" i="8" s="1"/>
  <c r="K93" i="6"/>
  <c r="N116" i="8" s="1"/>
  <c r="K105" i="6"/>
  <c r="N128" i="8" s="1"/>
  <c r="K129" i="6"/>
  <c r="N152" i="8" s="1"/>
  <c r="K177" i="6"/>
  <c r="N200" i="8" s="1"/>
  <c r="K120" i="6"/>
  <c r="N143" i="8" s="1"/>
  <c r="K156" i="6"/>
  <c r="N179" i="8" s="1"/>
  <c r="K168" i="6"/>
  <c r="N191" i="8" s="1"/>
  <c r="K192" i="6"/>
  <c r="N215" i="8" s="1"/>
  <c r="K216" i="6"/>
  <c r="N239" i="8" s="1"/>
  <c r="K193" i="6"/>
  <c r="N216" i="8" s="1"/>
  <c r="K265" i="6"/>
  <c r="N288" i="8" s="1"/>
  <c r="K289" i="6"/>
  <c r="N312" i="8" s="1"/>
  <c r="K182" i="6"/>
  <c r="N205" i="8" s="1"/>
  <c r="K278" i="6"/>
  <c r="N301" i="8" s="1"/>
  <c r="K10" i="6"/>
  <c r="N33" i="8" s="1"/>
  <c r="K70" i="6"/>
  <c r="N93" i="8" s="1"/>
  <c r="K94" i="6"/>
  <c r="N117" i="8" s="1"/>
  <c r="K130" i="6"/>
  <c r="N153" i="8" s="1"/>
  <c r="K142" i="6"/>
  <c r="N165" i="8" s="1"/>
  <c r="K154" i="6"/>
  <c r="N177" i="8" s="1"/>
  <c r="K166" i="6"/>
  <c r="N189" i="8" s="1"/>
  <c r="K190" i="6"/>
  <c r="N213" i="8" s="1"/>
  <c r="K214" i="6"/>
  <c r="N237" i="8" s="1"/>
  <c r="K262" i="6"/>
  <c r="N285" i="8" s="1"/>
  <c r="K274" i="6"/>
  <c r="N297" i="8" s="1"/>
  <c r="K11" i="6"/>
  <c r="N34" i="8" s="1"/>
  <c r="B503" i="8"/>
  <c r="G503" i="8"/>
  <c r="B504" i="8" l="1"/>
  <c r="G504" i="8"/>
  <c r="F65" i="7" l="1"/>
  <c r="F53" i="7"/>
  <c r="F23" i="7"/>
  <c r="F69" i="7"/>
  <c r="F56" i="7"/>
  <c r="F9" i="7"/>
  <c r="F54" i="7"/>
  <c r="F67" i="7"/>
  <c r="F52" i="7"/>
  <c r="F82" i="7"/>
  <c r="F48" i="7"/>
  <c r="F25" i="7"/>
  <c r="F63" i="7"/>
  <c r="F10" i="7"/>
  <c r="F38" i="7"/>
  <c r="F84" i="7"/>
  <c r="F41" i="7"/>
  <c r="F73" i="7"/>
  <c r="F64" i="7"/>
  <c r="F51" i="7"/>
  <c r="F79" i="7"/>
  <c r="F16" i="7"/>
  <c r="F83" i="7"/>
  <c r="F47" i="7"/>
  <c r="F58" i="7"/>
  <c r="F68" i="7"/>
  <c r="F14" i="7"/>
  <c r="F55" i="7"/>
  <c r="F45" i="7"/>
  <c r="F89" i="7"/>
  <c r="F7" i="7"/>
  <c r="F18" i="7"/>
  <c r="F37" i="7"/>
  <c r="F12" i="7"/>
  <c r="F24" i="7"/>
  <c r="F85" i="7"/>
  <c r="F19" i="7"/>
  <c r="F49" i="7"/>
  <c r="F29" i="7"/>
  <c r="F76" i="7"/>
  <c r="F26" i="7"/>
  <c r="C2" i="5"/>
  <c r="C5" i="5"/>
  <c r="C3" i="5"/>
  <c r="A17" i="5" l="1"/>
  <c r="A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1" authorId="0" shapeId="0" xr:uid="{C8E66B64-8694-BB44-8170-9B92AA4A17C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Cek perbagian bisa saja yang berubah jabatannyaatau golongannya gak mesti hanya penambahan pegawi baru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O3" authorId="0" shapeId="0" xr:uid="{7A9B4E17-6A25-FD4D-A4C7-6F306E948ABF}">
      <text>
        <r>
          <rPr>
            <b/>
            <sz val="10"/>
            <color rgb="FF000000"/>
            <rFont val="Tahoma"/>
            <family val="2"/>
            <charset val="1"/>
          </rPr>
          <t>Microsoft Office User:</t>
        </r>
        <r>
          <rPr>
            <sz val="10"/>
            <color rgb="FF000000"/>
            <rFont val="Tahoma"/>
            <family val="2"/>
            <charset val="1"/>
          </rPr>
          <t xml:space="preserve">
</t>
        </r>
        <r>
          <rPr>
            <sz val="10"/>
            <color rgb="FF000000"/>
            <rFont val="Tahoma"/>
            <family val="2"/>
            <charset val="1"/>
          </rPr>
          <t>ilter yang dimasukkan fleksibel</t>
        </r>
      </text>
    </comment>
  </commentList>
</comments>
</file>

<file path=xl/sharedStrings.xml><?xml version="1.0" encoding="utf-8"?>
<sst xmlns="http://schemas.openxmlformats.org/spreadsheetml/2006/main" count="2972" uniqueCount="502">
  <si>
    <t>NAMA</t>
  </si>
  <si>
    <t>BULAN</t>
  </si>
  <si>
    <t>TANGGAL</t>
  </si>
  <si>
    <t>TAHUN</t>
  </si>
  <si>
    <t xml:space="preserve">HARI </t>
  </si>
  <si>
    <t>HURUF</t>
  </si>
  <si>
    <t>No</t>
  </si>
  <si>
    <t>Jenis BMN</t>
  </si>
  <si>
    <t>Kode Barang</t>
  </si>
  <si>
    <t>NUP</t>
  </si>
  <si>
    <t>Nama Barang</t>
  </si>
  <si>
    <t>Merk</t>
  </si>
  <si>
    <t>Nama</t>
  </si>
  <si>
    <t>Tanggal Perolehan</t>
  </si>
  <si>
    <t>Nilai Perolehan</t>
  </si>
  <si>
    <t>Alamat</t>
  </si>
  <si>
    <t>ALAT ANGKUTAN BERMOTOR</t>
  </si>
  <si>
    <t>Mini Bus ( Penumpang 14 Orang Kebawah )</t>
  </si>
  <si>
    <t>TOYOTA RUSH</t>
  </si>
  <si>
    <t>-</t>
  </si>
  <si>
    <t>2014-11-03</t>
  </si>
  <si>
    <t>RUSH 1500 G AT</t>
  </si>
  <si>
    <t>2013-06-11</t>
  </si>
  <si>
    <t>Sepeda Motor</t>
  </si>
  <si>
    <t>HONDA SUPRA X 125</t>
  </si>
  <si>
    <t>2006-11-29</t>
  </si>
  <si>
    <t>MESIN PERALATAN NON TIK</t>
  </si>
  <si>
    <t>Mesin Penghitung Uang</t>
  </si>
  <si>
    <t>NewMark Banknote Counter MW 1502</t>
  </si>
  <si>
    <t>2020-12-23</t>
  </si>
  <si>
    <t>Filing Cabinet Besi</t>
  </si>
  <si>
    <t>Krisbow</t>
  </si>
  <si>
    <t>2023-11-16</t>
  </si>
  <si>
    <t>Brandkas</t>
  </si>
  <si>
    <t>Fire Safe Big Bolt</t>
  </si>
  <si>
    <t>2019-12-06</t>
  </si>
  <si>
    <t>Box Camera</t>
  </si>
  <si>
    <t>Dry Box 150L GP2-150L</t>
  </si>
  <si>
    <t>2020-08-14</t>
  </si>
  <si>
    <t>Sice</t>
  </si>
  <si>
    <t>Sofa dan Meja Tamu Lokal</t>
  </si>
  <si>
    <t>2017-11-07</t>
  </si>
  <si>
    <t>Sofa ruang konsultasi</t>
  </si>
  <si>
    <t>2018-05-07</t>
  </si>
  <si>
    <t>Handy Cam</t>
  </si>
  <si>
    <t>Sony PJ410Internal</t>
  </si>
  <si>
    <t>2017-07-20</t>
  </si>
  <si>
    <t>Camera Conference</t>
  </si>
  <si>
    <t>Rally System LOGITECH Code 960-001217</t>
  </si>
  <si>
    <t>2020-09-28</t>
  </si>
  <si>
    <t>Group Video Conferencing System LOGITECH Code 960-</t>
  </si>
  <si>
    <t>Refrigerator</t>
  </si>
  <si>
    <t>Kulkas Portable MIDEA HS 65</t>
  </si>
  <si>
    <t>2019-08-22</t>
  </si>
  <si>
    <t>Digital Camera</t>
  </si>
  <si>
    <t>Canon EOS 6D Mark II DSLR</t>
  </si>
  <si>
    <t>2019-12-20</t>
  </si>
  <si>
    <t>MESIN PERALATAN KHUSUS TIK</t>
  </si>
  <si>
    <t>P.C Unit</t>
  </si>
  <si>
    <t>Acer Veriton Z4 AIO - Core i5 (VZ4/0032)8G 512GB SSD 23.8 Display W11Home</t>
  </si>
  <si>
    <t>2023-04-10</t>
  </si>
  <si>
    <t>Lap Top</t>
  </si>
  <si>
    <t>Lenovo</t>
  </si>
  <si>
    <t>2021-06-10</t>
  </si>
  <si>
    <t>Acer TRAVELMATE P214 CORE-I7 (TMP214/0011)</t>
  </si>
  <si>
    <t>2023-12-28</t>
  </si>
  <si>
    <t>Scanner (Peralatan Personal Komputer)</t>
  </si>
  <si>
    <t>Fujitsu Fi-7160</t>
  </si>
  <si>
    <t>2021-09-22</t>
  </si>
  <si>
    <t>ASET TAK BERWUJUD</t>
  </si>
  <si>
    <t>Software Komputer</t>
  </si>
  <si>
    <t>SIM PKH (Aplikasi Integrasi Data PKH - BDT)</t>
  </si>
  <si>
    <t>2018-07-09</t>
  </si>
  <si>
    <t>Aplikasi Pemutahiran Data Sosial Ekonomi</t>
  </si>
  <si>
    <t>2017-12-11</t>
  </si>
  <si>
    <t>Aplikasi SIM PKH</t>
  </si>
  <si>
    <t>2018-12-21</t>
  </si>
  <si>
    <t>Aplikasi Tata Kelola Website Program Keluarga Hara</t>
  </si>
  <si>
    <t>2018-12-26</t>
  </si>
  <si>
    <t>NO</t>
  </si>
  <si>
    <t>NIP</t>
  </si>
  <si>
    <t>J A B A T A N</t>
  </si>
  <si>
    <t>GOL.</t>
  </si>
  <si>
    <t>Faisal, S.ST, M.Si</t>
  </si>
  <si>
    <t>19761106 200502 1 001</t>
  </si>
  <si>
    <t>Direktur Jaminan Sosial</t>
  </si>
  <si>
    <t>IV / b</t>
  </si>
  <si>
    <t>Daniel Fransiskus Pinem</t>
  </si>
  <si>
    <t>19810504 200801 1 016</t>
  </si>
  <si>
    <t>Kepala Sub Bagian Tata Usaha</t>
  </si>
  <si>
    <t>III / d</t>
  </si>
  <si>
    <t>Shofiyyurrahman, A.Md</t>
  </si>
  <si>
    <t>19820202 200502 1 001</t>
  </si>
  <si>
    <t>Verifikator Keuangan</t>
  </si>
  <si>
    <t>III / c</t>
  </si>
  <si>
    <t>Acep Hidayat</t>
  </si>
  <si>
    <t>19680104 199302 1 001</t>
  </si>
  <si>
    <t>III / b</t>
  </si>
  <si>
    <t>Friesca Julyana, S.SI</t>
  </si>
  <si>
    <t>19910712 201902 2 006</t>
  </si>
  <si>
    <t xml:space="preserve">Pranata Komputer Ahli Pertama </t>
  </si>
  <si>
    <t>III / a</t>
  </si>
  <si>
    <t>Nasdo Yulian, S.Sos</t>
  </si>
  <si>
    <t>19940714 201902 1 005</t>
  </si>
  <si>
    <t>Perencana Ahli Pertama</t>
  </si>
  <si>
    <t>Andi Ismail Munandar Pasau</t>
  </si>
  <si>
    <t>19860128 200602 1 001</t>
  </si>
  <si>
    <t>Pengelola Barang Milik Negara</t>
  </si>
  <si>
    <t>Sukiat</t>
  </si>
  <si>
    <t>19770305 200811 1 001</t>
  </si>
  <si>
    <t>Pengadministrasi Umum</t>
  </si>
  <si>
    <t>II / d</t>
  </si>
  <si>
    <t>Liya Dini, A.Md.Ak</t>
  </si>
  <si>
    <t xml:space="preserve">19970610 201812 2 001 </t>
  </si>
  <si>
    <t>Bendahara Pengeluaran Pembantu</t>
  </si>
  <si>
    <t>Widi Puji Hartadi, A.Md</t>
  </si>
  <si>
    <t>19890218 201902 1 002</t>
  </si>
  <si>
    <t>Safwatamal Al Zinji, A.Md.Ak</t>
  </si>
  <si>
    <t>20000526 202001 1 001</t>
  </si>
  <si>
    <t>II / c</t>
  </si>
  <si>
    <t>Widhi Prasetyo</t>
  </si>
  <si>
    <t>19890218 201503 1 003</t>
  </si>
  <si>
    <t>Pekerja Sosial Ahli Pertama</t>
  </si>
  <si>
    <t>Nicki Hermanto Putro, S.Kom</t>
  </si>
  <si>
    <t>19870323 201012 1 001</t>
  </si>
  <si>
    <t>Penyuluh Sosial Ahli Muda</t>
  </si>
  <si>
    <t>Puti Indrasari</t>
  </si>
  <si>
    <t>19850724 200801 2 002</t>
  </si>
  <si>
    <t xml:space="preserve">
Analis Jaminan Sosial
</t>
  </si>
  <si>
    <t>Fildzah A'inun Nursya'adah, S.Kesos</t>
  </si>
  <si>
    <t>19931203 201902 2 004</t>
  </si>
  <si>
    <t>Elvin Anugerah Jaya Zebua, S.Sos</t>
  </si>
  <si>
    <t xml:space="preserve">19930819 201902 1 004 </t>
  </si>
  <si>
    <t>Risna Kusumaningrum, S.Sos</t>
  </si>
  <si>
    <t>19830311 200801 2 011</t>
  </si>
  <si>
    <t>Pekerja Sosial Ahli Muda</t>
  </si>
  <si>
    <t>Vita Melati Dharmala, S. Stat</t>
  </si>
  <si>
    <t>19960419 201902 2 004</t>
  </si>
  <si>
    <t>Statistisi Ahli Pertama</t>
  </si>
  <si>
    <t>Irwan Prabowo, ST, MMSi</t>
  </si>
  <si>
    <t>19850701 201012 1 002</t>
  </si>
  <si>
    <t>Analis Kebijakan Ahli Muda</t>
  </si>
  <si>
    <t>Husnu Lestari, A.Md</t>
  </si>
  <si>
    <t>19880810 201012 2 003</t>
  </si>
  <si>
    <t>Analis Jaminan Sosial</t>
  </si>
  <si>
    <t>Muhammad Imam Saputra, S.Tr.Sos</t>
  </si>
  <si>
    <t>19940514 202012 1 010</t>
  </si>
  <si>
    <t>Ratna Suharyati</t>
  </si>
  <si>
    <t>Galih Imamy Gunadi, S.Sos</t>
  </si>
  <si>
    <t>19841228 201402 2 001</t>
  </si>
  <si>
    <t>Dahlia Palupi, SE</t>
  </si>
  <si>
    <t>19850427 201012 2 001</t>
  </si>
  <si>
    <t>Analis Pemberdayaan Masyarakat dan Kelembagaan</t>
  </si>
  <si>
    <t>Alfa Rahmad, SE</t>
  </si>
  <si>
    <t>19800817 200902 1 007</t>
  </si>
  <si>
    <t>Juli Darto Purba</t>
  </si>
  <si>
    <t>19860725 201402 1 002</t>
  </si>
  <si>
    <t>Frisa Femi Haryani</t>
  </si>
  <si>
    <t>19821117 200902 2 006</t>
  </si>
  <si>
    <t>Analis Monitoring, Evaluasi dan Pelaporan</t>
  </si>
  <si>
    <t>PNS</t>
  </si>
  <si>
    <t>Ali Sain Imu</t>
  </si>
  <si>
    <t xml:space="preserve">Pekerja Sosial Ahli Pertama </t>
  </si>
  <si>
    <t>IX</t>
  </si>
  <si>
    <t>Nahda Afifa Afdi Agam Puteri</t>
  </si>
  <si>
    <t xml:space="preserve">Ressa Gunawan Rusmana </t>
  </si>
  <si>
    <t>Penyuluh Sosial Ahli Pertama</t>
  </si>
  <si>
    <t>PPPK</t>
  </si>
  <si>
    <t>Dewi Suryaningsih</t>
  </si>
  <si>
    <t>Prabasari</t>
  </si>
  <si>
    <t>Mona L Yani Eryana Sianipar</t>
  </si>
  <si>
    <t>Dede Nurazmi</t>
  </si>
  <si>
    <t>Ratna Indraswari</t>
  </si>
  <si>
    <t>Muhammad Ihsan Radhitya</t>
  </si>
  <si>
    <t>Agung Maulana</t>
  </si>
  <si>
    <t>Muhammad Akmal Kamil</t>
  </si>
  <si>
    <t>Rahmat Wuryadi</t>
  </si>
  <si>
    <t>M. Harris Effendy</t>
  </si>
  <si>
    <t>Sutrisman</t>
  </si>
  <si>
    <t>Kurnia Angga Putra</t>
  </si>
  <si>
    <t>Dewi Rosaria Diez</t>
  </si>
  <si>
    <t>Nurman Wicaksono</t>
  </si>
  <si>
    <t>Aldistra Ramadhan</t>
  </si>
  <si>
    <t>Heti Yulianti</t>
  </si>
  <si>
    <t>Uduy Siman Sukmana</t>
  </si>
  <si>
    <t>Insyirah</t>
  </si>
  <si>
    <t>Rosari Talenta Devy</t>
  </si>
  <si>
    <t>Pandji Harumandjati</t>
  </si>
  <si>
    <t>Lukmanul Hakim</t>
  </si>
  <si>
    <t>Styawan Widanarko</t>
  </si>
  <si>
    <t>Anto Roy</t>
  </si>
  <si>
    <t>Tuti Herawati</t>
  </si>
  <si>
    <t>Kukuh Primayoga</t>
  </si>
  <si>
    <t>Muhammad Ricky Praditya</t>
  </si>
  <si>
    <t>Rakhmat Rizal</t>
  </si>
  <si>
    <t>Andi Dewi Sartika</t>
  </si>
  <si>
    <t>Muhammad Dedat Hizbul Islami</t>
  </si>
  <si>
    <t>Jaka Suryadi</t>
  </si>
  <si>
    <t>Wiwiek Setyawati</t>
  </si>
  <si>
    <t>Achmad Mustaqim</t>
  </si>
  <si>
    <t>Arif Faizal Nursobah</t>
  </si>
  <si>
    <t>Giska Ardy Wilaga</t>
  </si>
  <si>
    <t>Alfi Sudirasmita</t>
  </si>
  <si>
    <t>Defi Diwana</t>
  </si>
  <si>
    <t>Untung Febriansyah</t>
  </si>
  <si>
    <t>Asiafry Raynaldy</t>
  </si>
  <si>
    <t>Leo Sutanegara</t>
  </si>
  <si>
    <t>Edwar Wijaya</t>
  </si>
  <si>
    <t>Shanti Cristanti</t>
  </si>
  <si>
    <t>Administrator Pangkalan Data</t>
  </si>
  <si>
    <t>APD</t>
  </si>
  <si>
    <t xml:space="preserve">19890412 201402 2 002 </t>
  </si>
  <si>
    <t>19740404 202321 1 008</t>
  </si>
  <si>
    <t>19990522 202321 2 005</t>
  </si>
  <si>
    <t>19930515 202321 1 022</t>
  </si>
  <si>
    <t>STATUS</t>
  </si>
  <si>
    <t>DAFTAR_ABSENSI_JAMSOS_UPDATE 3 FEB 2025</t>
  </si>
  <si>
    <t>UPDATE</t>
  </si>
  <si>
    <t>RUANGAN</t>
  </si>
  <si>
    <t>DUPLICATE VALUE</t>
  </si>
  <si>
    <t>Ruang Direktur</t>
  </si>
  <si>
    <t>Ruang TAM</t>
  </si>
  <si>
    <t>Ruang Staff 1</t>
  </si>
  <si>
    <t>Ruang Staff 2</t>
  </si>
  <si>
    <t>Penggunaan</t>
  </si>
  <si>
    <t>User</t>
  </si>
  <si>
    <t>DBR</t>
  </si>
  <si>
    <t>Non DBR</t>
  </si>
  <si>
    <t>SURAT IZIN PEMAKAIAN ASET</t>
  </si>
  <si>
    <t>1.</t>
  </si>
  <si>
    <t>:</t>
  </si>
  <si>
    <t>Lokasi</t>
  </si>
  <si>
    <t>Jabatan</t>
  </si>
  <si>
    <t>Jl. Salemba Raya No 28 Jakarta Pusat</t>
  </si>
  <si>
    <t>2.</t>
  </si>
  <si>
    <t>No.</t>
  </si>
  <si>
    <t>Jenis Barang</t>
  </si>
  <si>
    <t>Tahun</t>
  </si>
  <si>
    <t>Keterangan</t>
  </si>
  <si>
    <t>Merk / Type</t>
  </si>
  <si>
    <t>Volume</t>
  </si>
  <si>
    <t>Dengan ketentuan :</t>
  </si>
  <si>
    <t>3.</t>
  </si>
  <si>
    <t>Apabila terdapat kerusakan maupun kehilangan barang tersebut atau bagian- bagiannya serta biaya-biaya lainnya akibat kelalaian adalah menjadi tanggung jawab yang meminjam.</t>
  </si>
  <si>
    <t>Jakarta,</t>
  </si>
  <si>
    <t>Pihak Kesatu</t>
  </si>
  <si>
    <t>Pihak Kedua</t>
  </si>
  <si>
    <t>KASUBAG TU</t>
  </si>
  <si>
    <t>DIREKTUR</t>
  </si>
  <si>
    <t>PADA HARI INI</t>
  </si>
  <si>
    <t>kami yang bertanda tangan dibawah ini masing-masing pihak menyatakan sebagai berikut :</t>
  </si>
  <si>
    <t xml:space="preserve">Kendaraan Dinas </t>
  </si>
  <si>
    <t>Aktif</t>
  </si>
  <si>
    <t>Inaktif</t>
  </si>
  <si>
    <t>Mutasi</t>
  </si>
  <si>
    <t>Penghapusan</t>
  </si>
  <si>
    <t>Pemakai</t>
  </si>
  <si>
    <t>History : Pemakai + Lokasi</t>
  </si>
  <si>
    <t>POSISI</t>
  </si>
  <si>
    <t>Barang Hilang</t>
  </si>
  <si>
    <t>Barang Lebih</t>
  </si>
  <si>
    <t>Barang Baru</t>
  </si>
  <si>
    <t>Transfer Masuk</t>
  </si>
  <si>
    <t>Milik Pribadi</t>
  </si>
  <si>
    <t>RUANGAN ABSENSI</t>
  </si>
  <si>
    <t>APPLE MACBOOK AIR MD232ZA/A</t>
  </si>
  <si>
    <t>MACBOOK AIR 11" MD224Z A/A</t>
  </si>
  <si>
    <t>Laptop Lenovo Z40-70(Intel Core i7-4510U Processor</t>
  </si>
  <si>
    <t>Lenovo Z40-70-i-5-1 TB</t>
  </si>
  <si>
    <t>Lenovo Z40-70-i-5 500 GB</t>
  </si>
  <si>
    <t>Laptop Dell Inspiron 7460 (i7) 14"</t>
  </si>
  <si>
    <t>Laptop Dell Inspiron 7460</t>
  </si>
  <si>
    <t>Laptop Dell i7 (14") 7472</t>
  </si>
  <si>
    <t>Dell Inspiron 7472</t>
  </si>
  <si>
    <t>Dell XPS 13 0360</t>
  </si>
  <si>
    <t>Dell 7472 i7 (14")</t>
  </si>
  <si>
    <t>HP ProBook 440 G5</t>
  </si>
  <si>
    <t>Dell Inspirion 5490</t>
  </si>
  <si>
    <t>Dell Inspiron 5391</t>
  </si>
  <si>
    <t>Macbook Pro MV932ID/A</t>
  </si>
  <si>
    <t>Dell XPS 13 7390 [Ci7]</t>
  </si>
  <si>
    <t>Dell Inspiron 3493</t>
  </si>
  <si>
    <t>Apple MWp52</t>
  </si>
  <si>
    <t>Lenovo Yoga Slim7</t>
  </si>
  <si>
    <t>Asus 14" A456UF-WX015D-i5</t>
  </si>
  <si>
    <t>Lenovo Z40-70 Core-i5</t>
  </si>
  <si>
    <t>MacBook 12", Intel Core M, 1.1 GHz</t>
  </si>
  <si>
    <t>Apple Macbook i5 (11,6")</t>
  </si>
  <si>
    <t>Asus VIVO Book S200E</t>
  </si>
  <si>
    <t>Lenovo Z40-70-i-7-1 TB</t>
  </si>
  <si>
    <t>DELL XPS 13</t>
  </si>
  <si>
    <t>Lenovo Flex 2 1 TB</t>
  </si>
  <si>
    <t>Asus 17" ROG GL552VW-CN461D-Black</t>
  </si>
  <si>
    <t>Lenovo Think Pad YOGA 370</t>
  </si>
  <si>
    <t>Macbook Pro MPXW2 - Grey 2017</t>
  </si>
  <si>
    <t>Lenovo Think Pad x13</t>
  </si>
  <si>
    <t>HP Envy ryzen</t>
  </si>
  <si>
    <t>HP Envy 13", 16/512</t>
  </si>
  <si>
    <t>Macbook Pro</t>
  </si>
  <si>
    <t>AXIO TYPE MNC 213</t>
  </si>
  <si>
    <t>ACER 4732Z</t>
  </si>
  <si>
    <t>MSI</t>
  </si>
  <si>
    <t>Acer</t>
  </si>
  <si>
    <t>HP Combang</t>
  </si>
  <si>
    <t>Dell Mini 10 W7S</t>
  </si>
  <si>
    <t>HP</t>
  </si>
  <si>
    <t>ASET JAMSOS</t>
  </si>
  <si>
    <t>Ultra Mobile P.C.</t>
  </si>
  <si>
    <t>Tablet PC</t>
  </si>
  <si>
    <t>Samsung Galaxy Tab A 8.0 with S-Pen</t>
  </si>
  <si>
    <t>Samsung Galaxy Tab S6 (SM-T865NZAAXID)-128GB/6GB</t>
  </si>
  <si>
    <t>Samsung Galaxy Tab S-6</t>
  </si>
  <si>
    <t>Samsung Galaxy Tab S-5</t>
  </si>
  <si>
    <t>Android SAMSUNG Galaxy Tab S6</t>
  </si>
  <si>
    <t>GALAXY TAB S7 8 GB + KEYBOARD</t>
  </si>
  <si>
    <t>GALAXY TAB S6 LITE + KEYBOARD</t>
  </si>
  <si>
    <t>GALAXY TAB S6</t>
  </si>
  <si>
    <t>GALAXY TAB S6 6gb/128</t>
  </si>
  <si>
    <t>Samsung Galaxy</t>
  </si>
  <si>
    <t>Ismaini Sitompul</t>
  </si>
  <si>
    <t>Atik Dwi Hastuti</t>
  </si>
  <si>
    <t>Erlina Farmalindah</t>
  </si>
  <si>
    <t>Dini Amalia</t>
  </si>
  <si>
    <t>Doni Prima</t>
  </si>
  <si>
    <t>PPNPN</t>
  </si>
  <si>
    <t>Sari Mulyanah</t>
  </si>
  <si>
    <t>Adhi Wibowo</t>
  </si>
  <si>
    <t>Sharoni</t>
  </si>
  <si>
    <t>Nadmudin</t>
  </si>
  <si>
    <t>Jajang Nurjaman</t>
  </si>
  <si>
    <t>Pramubakti</t>
  </si>
  <si>
    <t>SUB BAG TU</t>
  </si>
  <si>
    <t>HILANG</t>
  </si>
  <si>
    <t>Shofi</t>
  </si>
  <si>
    <t>Widi</t>
  </si>
  <si>
    <t>Dewi</t>
  </si>
  <si>
    <t>Indah</t>
  </si>
  <si>
    <t xml:space="preserve">Mona </t>
  </si>
  <si>
    <t>Praba</t>
  </si>
  <si>
    <t>Frisca</t>
  </si>
  <si>
    <t>PKL</t>
  </si>
  <si>
    <t>Shanti</t>
  </si>
  <si>
    <t>Nasdo</t>
  </si>
  <si>
    <t>Tama</t>
  </si>
  <si>
    <t>Agung</t>
  </si>
  <si>
    <t>Dara</t>
  </si>
  <si>
    <t>Kiat</t>
  </si>
  <si>
    <t>Dede</t>
  </si>
  <si>
    <t>TOILET</t>
  </si>
  <si>
    <t>Ihsan</t>
  </si>
  <si>
    <t xml:space="preserve">Acep </t>
  </si>
  <si>
    <t>Andi</t>
  </si>
  <si>
    <t xml:space="preserve">Dewo </t>
  </si>
  <si>
    <t xml:space="preserve">Hera </t>
  </si>
  <si>
    <t>Kukuh</t>
  </si>
  <si>
    <t>Ricky</t>
  </si>
  <si>
    <t>PINTU MASUK</t>
  </si>
  <si>
    <t>Devi</t>
  </si>
  <si>
    <t>Lukman</t>
  </si>
  <si>
    <t>Panji</t>
  </si>
  <si>
    <t>Haris</t>
  </si>
  <si>
    <t>Heti</t>
  </si>
  <si>
    <t>Ismi</t>
  </si>
  <si>
    <t>Husnu</t>
  </si>
  <si>
    <t>Insyi</t>
  </si>
  <si>
    <t>Peg. Baru</t>
  </si>
  <si>
    <t>Uduy</t>
  </si>
  <si>
    <t>Jaka</t>
  </si>
  <si>
    <t>Anto</t>
  </si>
  <si>
    <t>Styawan</t>
  </si>
  <si>
    <t>Akmal</t>
  </si>
  <si>
    <t>Aldi</t>
  </si>
  <si>
    <t>Dedat</t>
  </si>
  <si>
    <t>Pute</t>
  </si>
  <si>
    <t>Vita</t>
  </si>
  <si>
    <t>MUSHOLLA</t>
  </si>
  <si>
    <t>Risna</t>
  </si>
  <si>
    <t>Ali</t>
  </si>
  <si>
    <t>Irwan</t>
  </si>
  <si>
    <t>Imam</t>
  </si>
  <si>
    <t>Pegawai</t>
  </si>
  <si>
    <t>PC Unit</t>
  </si>
  <si>
    <t>Widhi Pras</t>
  </si>
  <si>
    <t>Nicki</t>
  </si>
  <si>
    <t>Galih</t>
  </si>
  <si>
    <t>TAM</t>
  </si>
  <si>
    <t>RUANG TAMU</t>
  </si>
  <si>
    <t>PROGRESS</t>
  </si>
  <si>
    <t>Atik</t>
  </si>
  <si>
    <t>Fildzha</t>
  </si>
  <si>
    <t>Diez</t>
  </si>
  <si>
    <t>Puti</t>
  </si>
  <si>
    <t>Doni</t>
  </si>
  <si>
    <t>Nurman</t>
  </si>
  <si>
    <t>Farid</t>
  </si>
  <si>
    <t xml:space="preserve">Rachmat </t>
  </si>
  <si>
    <t>Elvin</t>
  </si>
  <si>
    <t>Angga</t>
  </si>
  <si>
    <t>Trisman</t>
  </si>
  <si>
    <t>Rizal</t>
  </si>
  <si>
    <t>Wiwiek</t>
  </si>
  <si>
    <t>Ardi</t>
  </si>
  <si>
    <t>Leo</t>
  </si>
  <si>
    <t xml:space="preserve">Untung </t>
  </si>
  <si>
    <t>Arif</t>
  </si>
  <si>
    <t>Alfi</t>
  </si>
  <si>
    <t>Ika</t>
  </si>
  <si>
    <t>Edward</t>
  </si>
  <si>
    <t>Alfa</t>
  </si>
  <si>
    <t>Dahlia</t>
  </si>
  <si>
    <t>Prisa</t>
  </si>
  <si>
    <t>Takim</t>
  </si>
  <si>
    <t>Rey</t>
  </si>
  <si>
    <t>ASUS</t>
  </si>
  <si>
    <t>PENGGUNAAN ADVANCE UNIQ FILTER BARANG HASILNYA DIPAKAI VLOOKUP</t>
  </si>
  <si>
    <t>2012-12-22</t>
  </si>
  <si>
    <t>2013-12-31</t>
  </si>
  <si>
    <t>2015-08-18</t>
  </si>
  <si>
    <t>2015-10-23</t>
  </si>
  <si>
    <t>2017-12-27</t>
  </si>
  <si>
    <t>2018-03-28</t>
  </si>
  <si>
    <t>2018-05-31</t>
  </si>
  <si>
    <t>2018-09-19</t>
  </si>
  <si>
    <t>2018-12-13</t>
  </si>
  <si>
    <t>2019-10-30</t>
  </si>
  <si>
    <t>2020-05-14</t>
  </si>
  <si>
    <t>2020-11-09</t>
  </si>
  <si>
    <t>2016-05-12</t>
  </si>
  <si>
    <t>2015-12-28</t>
  </si>
  <si>
    <t>2017-11-30</t>
  </si>
  <si>
    <t>2016-11-21</t>
  </si>
  <si>
    <t>2013-09-27</t>
  </si>
  <si>
    <t>2020-12-31</t>
  </si>
  <si>
    <t>2010-12-31</t>
  </si>
  <si>
    <t>2009-12-31</t>
  </si>
  <si>
    <t>2020-04-03</t>
  </si>
  <si>
    <t>2020-09-29</t>
  </si>
  <si>
    <t>ACER</t>
  </si>
  <si>
    <t>Ressa</t>
  </si>
  <si>
    <t>LENOVO</t>
  </si>
  <si>
    <t>Ari Widiyanto</t>
  </si>
  <si>
    <t>Analis Kebijakan Ahli Madya</t>
  </si>
  <si>
    <t>IV /a</t>
  </si>
  <si>
    <t>19730409 200502 1 001</t>
  </si>
  <si>
    <r>
      <t xml:space="preserve">Selanjutnya disebut sebagai </t>
    </r>
    <r>
      <rPr>
        <b/>
        <sz val="11"/>
        <color theme="1"/>
        <rFont val="Arial"/>
        <family val="2"/>
      </rPr>
      <t>PIHAK KESATU</t>
    </r>
  </si>
  <si>
    <r>
      <t xml:space="preserve">Selanjutnya disebut sebagai </t>
    </r>
    <r>
      <rPr>
        <b/>
        <sz val="11"/>
        <color theme="1"/>
        <rFont val="Arial"/>
        <family val="2"/>
      </rPr>
      <t>PIHAK KEDUA / PEMINJAM</t>
    </r>
  </si>
  <si>
    <t>TANGGAL SURAT</t>
  </si>
  <si>
    <t xml:space="preserve">HASIL INVENTARISASI </t>
  </si>
  <si>
    <t>MASALAH</t>
  </si>
  <si>
    <t>HASIL</t>
  </si>
  <si>
    <t xml:space="preserve">Jadi saya sudah buat </t>
  </si>
  <si>
    <t>BIRO UMUM</t>
  </si>
  <si>
    <t>Kursi Besi/Metal</t>
  </si>
  <si>
    <t>Savelo Vienta</t>
  </si>
  <si>
    <t>Kursi</t>
  </si>
  <si>
    <t>5169 / 5165</t>
  </si>
  <si>
    <t>5143 / 5170</t>
  </si>
  <si>
    <t>5164 / 5126</t>
  </si>
  <si>
    <t>5119 / 5176</t>
  </si>
  <si>
    <t>5152 / 5180</t>
  </si>
  <si>
    <t>Hilang Label</t>
  </si>
  <si>
    <t>Liya Dini</t>
  </si>
  <si>
    <t>Ratna I</t>
  </si>
  <si>
    <t>Ratna S</t>
  </si>
  <si>
    <t>Dini A</t>
  </si>
  <si>
    <t>SOFA BATIK</t>
  </si>
  <si>
    <t>Tanggal</t>
  </si>
  <si>
    <t>Nama Peminjam</t>
  </si>
  <si>
    <t xml:space="preserve">Rencana yang mau pinjam </t>
  </si>
  <si>
    <t>NOMOR :</t>
  </si>
  <si>
    <t>Cek</t>
  </si>
  <si>
    <t>001</t>
  </si>
  <si>
    <t>Nomor Peminjaman</t>
  </si>
  <si>
    <t>ttd</t>
  </si>
  <si>
    <t>Peminjam barang tersebut diatas bertanggung jawab penuh atas pemeliharaan,keselamatan dan keamanan barang yang dipinjam.</t>
  </si>
  <si>
    <t>Barang Milik Negara tersebut di atas adalah milik Direktorat Jaminan Sosial.</t>
  </si>
  <si>
    <r>
      <t xml:space="preserve">Bersama  ini  kami  masing-masing   yaitu,  </t>
    </r>
    <r>
      <rPr>
        <b/>
        <sz val="11"/>
        <color theme="1"/>
        <rFont val="Arial"/>
        <family val="2"/>
      </rPr>
      <t>PIHAK KESATU</t>
    </r>
    <r>
      <rPr>
        <sz val="11"/>
        <color theme="1"/>
        <rFont val="Arial"/>
        <family val="2"/>
      </rPr>
      <t xml:space="preserve">  mengizinkan </t>
    </r>
    <r>
      <rPr>
        <b/>
        <sz val="11"/>
        <color theme="1"/>
        <rFont val="Arial"/>
        <family val="2"/>
      </rPr>
      <t xml:space="preserve">PIHAK KEDUA </t>
    </r>
    <r>
      <rPr>
        <sz val="11"/>
        <color theme="1"/>
        <rFont val="Arial"/>
        <family val="2"/>
      </rPr>
      <t xml:space="preserve"> untuk menggunakan Barang Milik Negara (BMN) inventaris kantor berupa :</t>
    </r>
  </si>
  <si>
    <t>Demikian Surat Izin Pemakaian Aset barang inventaris ini, dibuat untuk dapat dipergunakan sebagaimana mestinya.</t>
  </si>
  <si>
    <t>Ruangan Direktur</t>
  </si>
  <si>
    <t>KURSI DIREKTUR</t>
  </si>
  <si>
    <t>POKJA SURAT</t>
  </si>
  <si>
    <t>DARA PALUPI</t>
  </si>
  <si>
    <t>POKJA KEPESERTAAN</t>
  </si>
  <si>
    <t>POKJA RESPON KASUS</t>
  </si>
  <si>
    <t>PIA</t>
  </si>
  <si>
    <t>POKJA BANSOS</t>
  </si>
  <si>
    <t>Informa</t>
  </si>
  <si>
    <t xml:space="preserve"> Kursi TAM Chairman</t>
  </si>
  <si>
    <t>Kursi Direktur Chairman</t>
  </si>
  <si>
    <t>SOFA COKLAT</t>
  </si>
  <si>
    <t>Ari Wi</t>
  </si>
  <si>
    <t>RUANG TAM</t>
  </si>
  <si>
    <t>Chairman</t>
  </si>
  <si>
    <t>FIldzah A'inun Nursya'adah, S.Kesos</t>
  </si>
  <si>
    <t>Muhammad Alfaridzi</t>
  </si>
  <si>
    <t>KODE SURAT</t>
  </si>
  <si>
    <t>Pensiun</t>
  </si>
  <si>
    <t>Baru</t>
  </si>
  <si>
    <t>DBR NONDBR</t>
  </si>
  <si>
    <t>Kendaraan Dinas</t>
  </si>
  <si>
    <t>NOMOR SURAT MANUAL</t>
  </si>
  <si>
    <t>INPUT 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</si>
</sst>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_-;\-* #,##0_-;_-* &quot;-&quot;??_-;_-@_-"/>
    <numFmt numFmtId="165" formatCode="&quot;Selesai&quot;;&quot;&quot;;&quot;&quot;"/>
    <numFmt numFmtId="166" formatCode="dd/mm/yyyy;@"/>
    <numFmt numFmtId="167" formatCode="[$-421]dd\ mmmm\ yyyy;@"/>
    <numFmt numFmtId="168" formatCode="dd/mm/yy;@"/>
  </numFmts>
  <fonts count="5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i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i/>
      <sz val="11"/>
      <color rgb="FF00B050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theme="1"/>
      <name val="Aptos Narrow"/>
      <family val="2"/>
      <scheme val="minor"/>
    </font>
    <font>
      <sz val="12"/>
      <name val="Arial Narrow"/>
      <family val="2"/>
    </font>
    <font>
      <sz val="8"/>
      <name val="Aptos Narrow"/>
      <family val="2"/>
      <scheme val="minor"/>
    </font>
    <font>
      <b/>
      <sz val="10"/>
      <color theme="0" tint="-0.1499984740745262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Calibri"/>
      <family val="2"/>
    </font>
    <font>
      <i/>
      <sz val="10"/>
      <color theme="1"/>
      <name val="Arial"/>
      <family val="2"/>
    </font>
    <font>
      <i/>
      <sz val="10"/>
      <color theme="1"/>
      <name val="Calibri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i/>
      <u/>
      <sz val="11"/>
      <color theme="1"/>
      <name val="Aptos Narrow"/>
      <family val="2"/>
      <scheme val="minor"/>
    </font>
    <font>
      <sz val="14"/>
      <color theme="0"/>
      <name val="Aptos Display"/>
      <family val="2"/>
      <scheme val="major"/>
    </font>
    <font>
      <sz val="11"/>
      <color theme="5"/>
      <name val="Aptos Narrow"/>
      <family val="2"/>
      <scheme val="minor"/>
    </font>
    <font>
      <sz val="11"/>
      <color theme="4"/>
      <name val="Aptos Display"/>
      <family val="2"/>
      <scheme val="major"/>
    </font>
    <font>
      <b/>
      <sz val="11"/>
      <color theme="5"/>
      <name val="Aptos Display"/>
      <family val="2"/>
      <scheme val="major"/>
    </font>
    <font>
      <b/>
      <sz val="16"/>
      <color theme="2" tint="-0.749961851863155"/>
      <name val="Aptos Display"/>
      <family val="3"/>
      <scheme val="major"/>
    </font>
    <font>
      <b/>
      <sz val="12"/>
      <color theme="4" tint="-0.499984740745262"/>
      <name val="Aptos Display"/>
      <family val="3"/>
      <scheme val="major"/>
    </font>
    <font>
      <sz val="11"/>
      <color theme="0"/>
      <name val="Aptos Narrow"/>
      <family val="2"/>
      <scheme val="minor"/>
    </font>
    <font>
      <sz val="14"/>
      <color theme="1"/>
      <name val="Arial"/>
      <family val="2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color rgb="FFFF0000"/>
      <name val="Aptos Narrow"/>
      <family val="2"/>
      <scheme val="minor"/>
    </font>
    <font>
      <sz val="11"/>
      <color theme="0"/>
      <name val="Arial"/>
      <family val="2"/>
    </font>
    <font>
      <sz val="10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theme="1"/>
      <name val="Aptos Narrow"/>
      <family val="2"/>
      <charset val="1"/>
      <scheme val="minor"/>
    </font>
    <font>
      <sz val="9"/>
      <color theme="1"/>
      <name val="Arial"/>
      <family val="2"/>
      <charset val="1"/>
    </font>
    <font>
      <sz val="11"/>
      <color theme="1"/>
      <name val="Arial"/>
      <family val="2"/>
      <charset val="1"/>
    </font>
    <font>
      <b/>
      <i/>
      <sz val="14"/>
      <color theme="1"/>
      <name val="Aptos Narrow"/>
      <family val="2"/>
      <scheme val="minor"/>
    </font>
    <font>
      <sz val="10"/>
      <color rgb="FF000000"/>
      <name val="Tahoma"/>
      <family val="2"/>
      <charset val="1"/>
    </font>
    <font>
      <b/>
      <u/>
      <sz val="11"/>
      <color theme="1"/>
      <name val="Aptos Narrow"/>
      <charset val="1"/>
      <scheme val="minor"/>
    </font>
    <font>
      <sz val="11"/>
      <color theme="1"/>
      <name val="Aptos Narrow"/>
      <charset val="1"/>
      <scheme val="minor"/>
    </font>
    <font>
      <i/>
      <sz val="11"/>
      <color theme="1"/>
      <name val="Aptos Narrow"/>
      <charset val="1"/>
      <scheme val="minor"/>
    </font>
    <font>
      <b/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Dot">
        <color rgb="FFFF0000"/>
      </left>
      <right/>
      <top/>
      <bottom/>
      <diagonal/>
    </border>
    <border>
      <left style="mediumDashDotDot">
        <color rgb="FF00B050"/>
      </left>
      <right/>
      <top/>
      <bottom/>
      <diagonal/>
    </border>
    <border>
      <left style="mediumDashDot">
        <color rgb="FF00B050"/>
      </left>
      <right style="mediumDashDot">
        <color rgb="FF00B050"/>
      </right>
      <top style="mediumDashDot">
        <color rgb="FF00B050"/>
      </top>
      <bottom style="mediumDashDot">
        <color rgb="FF00B050"/>
      </bottom>
      <diagonal/>
    </border>
    <border>
      <left style="mediumDashDot">
        <color rgb="FF00B050"/>
      </left>
      <right/>
      <top/>
      <bottom/>
      <diagonal/>
    </border>
    <border>
      <left/>
      <right style="mediumDashDot">
        <color rgb="FF00B050"/>
      </right>
      <top/>
      <bottom/>
      <diagonal/>
    </border>
    <border>
      <left/>
      <right style="mediumDashDot">
        <color rgb="FF00B050"/>
      </right>
      <top/>
      <bottom style="mediumDashDot">
        <color rgb="FF00B050"/>
      </bottom>
      <diagonal/>
    </border>
    <border>
      <left style="mediumDashDotDot">
        <color rgb="FFFF0000"/>
      </left>
      <right style="mediumDashDotDot">
        <color rgb="FFFF0000"/>
      </right>
      <top style="mediumDashDotDot">
        <color rgb="FFFF0000"/>
      </top>
      <bottom style="mediumDashDotDot">
        <color rgb="FFFF0000"/>
      </bottom>
      <diagonal/>
    </border>
    <border>
      <left/>
      <right style="mediumDashDotDot">
        <color rgb="FFFF0000"/>
      </right>
      <top/>
      <bottom/>
      <diagonal/>
    </border>
    <border>
      <left style="mediumDashDotDot">
        <color rgb="FFFF0000"/>
      </left>
      <right/>
      <top/>
      <bottom style="mediumDashDotDot">
        <color rgb="FFFF0000"/>
      </bottom>
      <diagonal/>
    </border>
    <border>
      <left/>
      <right/>
      <top/>
      <bottom style="mediumDashDotDot">
        <color rgb="FFFF0000"/>
      </bottom>
      <diagonal/>
    </border>
    <border>
      <left/>
      <right style="mediumDashDotDot">
        <color rgb="FFFF0000"/>
      </right>
      <top/>
      <bottom style="mediumDashDotDot">
        <color rgb="FFFF0000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/>
      <right style="dashDotDot">
        <color indexed="64"/>
      </right>
      <top style="dashDotDot">
        <color indexed="64"/>
      </top>
      <bottom/>
      <diagonal/>
    </border>
    <border>
      <left style="dashDotDot">
        <color indexed="64"/>
      </left>
      <right/>
      <top/>
      <bottom/>
      <diagonal/>
    </border>
    <border>
      <left/>
      <right style="dashDotDot">
        <color indexed="64"/>
      </right>
      <top/>
      <bottom/>
      <diagonal/>
    </border>
    <border>
      <left style="dashDot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  <border>
      <left style="dashDotDot">
        <color indexed="64"/>
      </left>
      <right style="dashDotDot">
        <color indexed="64"/>
      </right>
      <top/>
      <bottom style="dashDotDot">
        <color indexed="64"/>
      </bottom>
      <diagonal/>
    </border>
    <border>
      <left/>
      <right/>
      <top style="dashDotDot">
        <color auto="1"/>
      </top>
      <bottom style="thin">
        <color indexed="64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/>
      <bottom style="thin">
        <color indexed="64"/>
      </bottom>
      <diagonal/>
    </border>
    <border>
      <left/>
      <right style="mediumDashDot">
        <color rgb="FF00B050"/>
      </right>
      <top style="mediumDashDot">
        <color rgb="FF00B050"/>
      </top>
      <bottom style="mediumDashDot">
        <color rgb="FF00B050"/>
      </bottom>
      <diagonal/>
    </border>
    <border>
      <left style="mediumDashDot">
        <color rgb="FF00B050"/>
      </left>
      <right style="thin">
        <color indexed="64"/>
      </right>
      <top style="mediumDashDot">
        <color rgb="FF00B050"/>
      </top>
      <bottom/>
      <diagonal/>
    </border>
    <border>
      <left style="slantDashDot">
        <color theme="8"/>
      </left>
      <right style="slantDashDot">
        <color theme="8"/>
      </right>
      <top style="slantDashDot">
        <color theme="8"/>
      </top>
      <bottom style="slantDashDot">
        <color theme="8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ashDotDot">
        <color indexed="64"/>
      </right>
      <top/>
      <bottom/>
      <diagonal/>
    </border>
    <border>
      <left/>
      <right style="thin">
        <color indexed="64"/>
      </right>
      <top/>
      <bottom style="dashDotDot">
        <color indexed="64"/>
      </bottom>
      <diagonal/>
    </border>
    <border>
      <left style="dashDotDot">
        <color indexed="64"/>
      </left>
      <right style="thin">
        <color indexed="64"/>
      </right>
      <top style="dashDotDot">
        <color indexed="64"/>
      </top>
      <bottom/>
      <diagonal/>
    </border>
    <border>
      <left style="thin">
        <color indexed="64"/>
      </left>
      <right style="thin">
        <color indexed="64"/>
      </right>
      <top style="dashDotDot">
        <color indexed="64"/>
      </top>
      <bottom/>
      <diagonal/>
    </border>
    <border>
      <left style="thin">
        <color indexed="64"/>
      </left>
      <right style="dashDotDot">
        <color indexed="64"/>
      </right>
      <top style="dashDotDot">
        <color indexed="64"/>
      </top>
      <bottom/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/>
      <top style="mediumDashDotDot">
        <color auto="1"/>
      </top>
      <bottom style="mediumDashDotDot">
        <color auto="1"/>
      </bottom>
      <diagonal/>
    </border>
    <border>
      <left/>
      <right/>
      <top style="mediumDashDotDot">
        <color auto="1"/>
      </top>
      <bottom style="mediumDashDotDot">
        <color auto="1"/>
      </bottom>
      <diagonal/>
    </border>
    <border>
      <left/>
      <right style="mediumDashDotDot">
        <color auto="1"/>
      </right>
      <top style="mediumDashDotDot">
        <color auto="1"/>
      </top>
      <bottom style="mediumDashDotDot">
        <color auto="1"/>
      </bottom>
      <diagonal/>
    </border>
    <border>
      <left style="mediumDashDotDot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DotDot">
        <color theme="8"/>
      </left>
      <right style="mediumDashDotDot">
        <color theme="8"/>
      </right>
      <top style="thin">
        <color auto="1"/>
      </top>
      <bottom style="thin">
        <color auto="1"/>
      </bottom>
      <diagonal/>
    </border>
    <border>
      <left/>
      <right style="mediumDashDotDot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DashDotDot">
        <color auto="1"/>
      </bottom>
      <diagonal/>
    </border>
    <border>
      <left style="mediumDashDotDot">
        <color theme="8"/>
      </left>
      <right style="mediumDashDotDot">
        <color theme="8"/>
      </right>
      <top style="thin">
        <color auto="1"/>
      </top>
      <bottom style="mediumDashDotDot">
        <color auto="1"/>
      </bottom>
      <diagonal/>
    </border>
    <border>
      <left/>
      <right style="mediumDashDotDot">
        <color auto="1"/>
      </right>
      <top style="thin">
        <color auto="1"/>
      </top>
      <bottom style="mediumDashDotDot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slantDashDot">
        <color theme="8"/>
      </left>
      <right/>
      <top style="slantDashDot">
        <color theme="8"/>
      </top>
      <bottom/>
      <diagonal/>
    </border>
    <border>
      <left style="slantDashDot">
        <color theme="8"/>
      </left>
      <right/>
      <top/>
      <bottom style="slantDashDot">
        <color theme="8"/>
      </bottom>
      <diagonal/>
    </border>
    <border>
      <left/>
      <right/>
      <top style="slantDashDot">
        <color theme="8"/>
      </top>
      <bottom/>
      <diagonal/>
    </border>
    <border>
      <left/>
      <right/>
      <top/>
      <bottom style="slantDashDot">
        <color theme="8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</borders>
  <cellStyleXfs count="18">
    <xf numFmtId="0" fontId="0" fillId="0" borderId="0"/>
    <xf numFmtId="0" fontId="6" fillId="0" borderId="0"/>
    <xf numFmtId="0" fontId="1" fillId="0" borderId="0"/>
    <xf numFmtId="0" fontId="7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27" fillId="3" borderId="0" applyNumberFormat="0" applyProtection="0">
      <alignment horizontal="left" vertical="center"/>
    </xf>
    <xf numFmtId="0" fontId="28" fillId="0" borderId="0">
      <alignment vertical="top" wrapText="1"/>
    </xf>
    <xf numFmtId="0" fontId="29" fillId="0" borderId="0" applyNumberFormat="0" applyFill="0" applyProtection="0">
      <alignment horizontal="left"/>
    </xf>
    <xf numFmtId="0" fontId="30" fillId="0" borderId="0" applyNumberFormat="0" applyFill="0" applyProtection="0">
      <alignment horizontal="left" vertical="top"/>
    </xf>
    <xf numFmtId="0" fontId="31" fillId="4" borderId="0" applyNumberFormat="0" applyBorder="0" applyProtection="0">
      <alignment horizontal="left" wrapText="1"/>
    </xf>
    <xf numFmtId="0" fontId="1" fillId="0" borderId="0">
      <alignment horizontal="left" vertical="center"/>
    </xf>
    <xf numFmtId="0" fontId="32" fillId="0" borderId="36" applyNumberFormat="0" applyFill="0" applyProtection="0">
      <alignment horizontal="left" vertical="center"/>
    </xf>
    <xf numFmtId="165" fontId="33" fillId="0" borderId="0">
      <alignment horizontal="center" vertical="center"/>
    </xf>
    <xf numFmtId="0" fontId="1" fillId="0" borderId="0">
      <alignment horizontal="left" vertical="center" wrapText="1"/>
    </xf>
    <xf numFmtId="14" fontId="1" fillId="0" borderId="0">
      <alignment horizontal="left" vertical="center" wrapText="1"/>
    </xf>
    <xf numFmtId="9" fontId="1" fillId="0" borderId="0" applyFont="0" applyFill="0" applyBorder="0" applyProtection="0">
      <alignment horizontal="right" vertical="center"/>
    </xf>
  </cellStyleXfs>
  <cellXfs count="282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15" fillId="2" borderId="0" xfId="0" applyFont="1" applyFill="1"/>
    <xf numFmtId="0" fontId="15" fillId="2" borderId="1" xfId="0" applyFont="1" applyFill="1" applyBorder="1"/>
    <xf numFmtId="0" fontId="15" fillId="2" borderId="0" xfId="0" applyFont="1" applyFill="1" applyAlignment="1">
      <alignment horizontal="center"/>
    </xf>
    <xf numFmtId="0" fontId="0" fillId="2" borderId="13" xfId="0" applyFill="1" applyBorder="1"/>
    <xf numFmtId="0" fontId="10" fillId="2" borderId="3" xfId="0" applyFont="1" applyFill="1" applyBorder="1" applyAlignment="1">
      <alignment horizontal="left"/>
    </xf>
    <xf numFmtId="0" fontId="11" fillId="2" borderId="0" xfId="0" applyFont="1" applyFill="1"/>
    <xf numFmtId="0" fontId="0" fillId="2" borderId="3" xfId="0" applyFill="1" applyBorder="1" applyAlignment="1">
      <alignment horizontal="center"/>
    </xf>
    <xf numFmtId="0" fontId="8" fillId="2" borderId="4" xfId="1" applyFont="1" applyFill="1" applyBorder="1" applyAlignment="1">
      <alignment horizontal="center" vertical="center"/>
    </xf>
    <xf numFmtId="0" fontId="8" fillId="2" borderId="34" xfId="1" applyFont="1" applyFill="1" applyBorder="1" applyAlignment="1">
      <alignment horizontal="center" vertical="center"/>
    </xf>
    <xf numFmtId="0" fontId="8" fillId="2" borderId="33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9" fillId="2" borderId="0" xfId="1" applyFont="1" applyFill="1" applyAlignment="1">
      <alignment horizontal="center" vertical="center"/>
    </xf>
    <xf numFmtId="0" fontId="8" fillId="2" borderId="8" xfId="1" applyFont="1" applyFill="1" applyBorder="1" applyAlignment="1">
      <alignment horizontal="center" vertical="center"/>
    </xf>
    <xf numFmtId="0" fontId="8" fillId="2" borderId="8" xfId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14" xfId="0" applyFill="1" applyBorder="1"/>
    <xf numFmtId="0" fontId="0" fillId="2" borderId="6" xfId="0" applyFill="1" applyBorder="1" applyAlignment="1">
      <alignment horizontal="center"/>
    </xf>
    <xf numFmtId="0" fontId="0" fillId="2" borderId="2" xfId="0" applyFill="1" applyBorder="1"/>
    <xf numFmtId="0" fontId="0" fillId="2" borderId="9" xfId="0" applyFill="1" applyBorder="1"/>
    <xf numFmtId="0" fontId="16" fillId="2" borderId="13" xfId="3" applyFont="1" applyFill="1" applyBorder="1" applyAlignment="1">
      <alignment vertical="center"/>
    </xf>
    <xf numFmtId="0" fontId="16" fillId="2" borderId="0" xfId="3" applyFont="1" applyFill="1" applyAlignment="1">
      <alignment horizontal="left" vertical="center"/>
    </xf>
    <xf numFmtId="0" fontId="16" fillId="2" borderId="0" xfId="3" applyFont="1" applyFill="1" applyAlignment="1">
      <alignment horizontal="center" vertical="center"/>
    </xf>
    <xf numFmtId="0" fontId="16" fillId="2" borderId="13" xfId="3" applyFont="1" applyFill="1" applyBorder="1" applyAlignment="1">
      <alignment vertical="center" wrapText="1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24" fillId="2" borderId="0" xfId="0" applyFont="1" applyFill="1" applyAlignment="1">
      <alignment horizontal="left" vertical="center"/>
    </xf>
    <xf numFmtId="0" fontId="2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 wrapText="1"/>
    </xf>
    <xf numFmtId="0" fontId="4" fillId="2" borderId="35" xfId="0" applyFont="1" applyFill="1" applyBorder="1" applyAlignment="1">
      <alignment horizont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wrapText="1"/>
    </xf>
    <xf numFmtId="3" fontId="34" fillId="2" borderId="0" xfId="0" applyNumberFormat="1" applyFont="1" applyFill="1"/>
    <xf numFmtId="0" fontId="15" fillId="2" borderId="1" xfId="0" applyFont="1" applyFill="1" applyBorder="1" applyAlignment="1">
      <alignment horizontal="center"/>
    </xf>
    <xf numFmtId="3" fontId="34" fillId="2" borderId="1" xfId="0" applyNumberFormat="1" applyFont="1" applyFill="1" applyBorder="1"/>
    <xf numFmtId="3" fontId="34" fillId="2" borderId="1" xfId="0" applyNumberFormat="1" applyFont="1" applyFill="1" applyBorder="1" applyAlignment="1">
      <alignment horizontal="center"/>
    </xf>
    <xf numFmtId="14" fontId="15" fillId="2" borderId="1" xfId="0" applyNumberFormat="1" applyFont="1" applyFill="1" applyBorder="1" applyAlignment="1">
      <alignment horizontal="center"/>
    </xf>
    <xf numFmtId="0" fontId="21" fillId="2" borderId="35" xfId="0" applyFont="1" applyFill="1" applyBorder="1" applyAlignment="1">
      <alignment horizontal="left" vertical="top" wrapText="1"/>
    </xf>
    <xf numFmtId="0" fontId="21" fillId="2" borderId="35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0" xfId="0" applyFill="1" applyBorder="1"/>
    <xf numFmtId="0" fontId="3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7" xfId="0" applyFont="1" applyFill="1" applyBorder="1"/>
    <xf numFmtId="0" fontId="3" fillId="2" borderId="18" xfId="0" applyFont="1" applyFill="1" applyBorder="1"/>
    <xf numFmtId="0" fontId="3" fillId="2" borderId="15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35" fillId="0" borderId="0" xfId="0" applyFont="1"/>
    <xf numFmtId="0" fontId="36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5" fillId="2" borderId="0" xfId="0" applyFont="1" applyFill="1"/>
    <xf numFmtId="0" fontId="36" fillId="2" borderId="0" xfId="0" applyFont="1" applyFill="1"/>
    <xf numFmtId="0" fontId="36" fillId="2" borderId="0" xfId="0" applyFon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 vertical="center"/>
    </xf>
    <xf numFmtId="0" fontId="37" fillId="2" borderId="29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3" fillId="0" borderId="29" xfId="0" applyFont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23" fillId="5" borderId="48" xfId="1" applyFont="1" applyFill="1" applyBorder="1" applyAlignment="1">
      <alignment horizontal="center" vertical="center" wrapText="1"/>
    </xf>
    <xf numFmtId="0" fontId="23" fillId="5" borderId="49" xfId="1" applyFont="1" applyFill="1" applyBorder="1" applyAlignment="1">
      <alignment horizontal="center" vertical="center" wrapText="1"/>
    </xf>
    <xf numFmtId="1" fontId="23" fillId="5" borderId="49" xfId="1" applyNumberFormat="1" applyFont="1" applyFill="1" applyBorder="1" applyAlignment="1">
      <alignment horizontal="center" vertical="center" wrapText="1"/>
    </xf>
    <xf numFmtId="164" fontId="23" fillId="5" borderId="49" xfId="4" applyNumberFormat="1" applyFont="1" applyFill="1" applyBorder="1" applyAlignment="1">
      <alignment vertical="center" wrapText="1"/>
    </xf>
    <xf numFmtId="164" fontId="23" fillId="5" borderId="49" xfId="4" applyNumberFormat="1" applyFont="1" applyFill="1" applyBorder="1" applyAlignment="1">
      <alignment horizontal="center" vertical="center" wrapText="1"/>
    </xf>
    <xf numFmtId="164" fontId="23" fillId="5" borderId="50" xfId="4" applyNumberFormat="1" applyFont="1" applyFill="1" applyBorder="1" applyAlignment="1">
      <alignment horizontal="center" vertical="center" wrapText="1"/>
    </xf>
    <xf numFmtId="0" fontId="19" fillId="5" borderId="0" xfId="1" applyFont="1" applyFill="1"/>
    <xf numFmtId="0" fontId="18" fillId="5" borderId="46" xfId="1" applyFont="1" applyFill="1" applyBorder="1" applyAlignment="1">
      <alignment horizontal="center" vertical="center" wrapText="1"/>
    </xf>
    <xf numFmtId="0" fontId="18" fillId="5" borderId="0" xfId="1" applyFont="1" applyFill="1" applyAlignment="1">
      <alignment horizontal="center" vertical="center" wrapText="1"/>
    </xf>
    <xf numFmtId="1" fontId="18" fillId="5" borderId="0" xfId="1" applyNumberFormat="1" applyFont="1" applyFill="1" applyAlignment="1">
      <alignment horizontal="center" vertical="center" wrapText="1"/>
    </xf>
    <xf numFmtId="164" fontId="18" fillId="5" borderId="0" xfId="4" applyNumberFormat="1" applyFont="1" applyFill="1" applyBorder="1" applyAlignment="1">
      <alignment vertical="center" wrapText="1"/>
    </xf>
    <xf numFmtId="164" fontId="18" fillId="5" borderId="0" xfId="4" applyNumberFormat="1" applyFont="1" applyFill="1" applyBorder="1" applyAlignment="1">
      <alignment horizontal="center" vertical="center" wrapText="1"/>
    </xf>
    <xf numFmtId="164" fontId="18" fillId="5" borderId="47" xfId="4" applyNumberFormat="1" applyFont="1" applyFill="1" applyBorder="1" applyAlignment="1">
      <alignment horizontal="center" vertical="center" wrapText="1"/>
    </xf>
    <xf numFmtId="0" fontId="19" fillId="5" borderId="51" xfId="1" applyFont="1" applyFill="1" applyBorder="1" applyAlignment="1">
      <alignment horizontal="center"/>
    </xf>
    <xf numFmtId="0" fontId="19" fillId="5" borderId="52" xfId="1" applyFont="1" applyFill="1" applyBorder="1"/>
    <xf numFmtId="1" fontId="19" fillId="5" borderId="52" xfId="1" applyNumberFormat="1" applyFont="1" applyFill="1" applyBorder="1" applyAlignment="1">
      <alignment horizontal="center"/>
    </xf>
    <xf numFmtId="0" fontId="19" fillId="5" borderId="52" xfId="1" applyFont="1" applyFill="1" applyBorder="1" applyAlignment="1">
      <alignment horizontal="center"/>
    </xf>
    <xf numFmtId="164" fontId="19" fillId="5" borderId="52" xfId="4" applyNumberFormat="1" applyFont="1" applyFill="1" applyBorder="1" applyAlignment="1"/>
    <xf numFmtId="164" fontId="19" fillId="5" borderId="52" xfId="4" applyNumberFormat="1" applyFont="1" applyFill="1" applyBorder="1" applyAlignment="1">
      <alignment horizontal="center"/>
    </xf>
    <xf numFmtId="0" fontId="19" fillId="5" borderId="53" xfId="1" applyFont="1" applyFill="1" applyBorder="1" applyAlignment="1">
      <alignment horizontal="center"/>
    </xf>
    <xf numFmtId="0" fontId="19" fillId="5" borderId="54" xfId="1" applyFont="1" applyFill="1" applyBorder="1"/>
    <xf numFmtId="0" fontId="20" fillId="5" borderId="54" xfId="0" applyFont="1" applyFill="1" applyBorder="1"/>
    <xf numFmtId="0" fontId="21" fillId="5" borderId="51" xfId="1" applyFont="1" applyFill="1" applyBorder="1" applyAlignment="1">
      <alignment horizontal="center"/>
    </xf>
    <xf numFmtId="0" fontId="21" fillId="5" borderId="52" xfId="1" applyFont="1" applyFill="1" applyBorder="1"/>
    <xf numFmtId="1" fontId="21" fillId="5" borderId="52" xfId="0" applyNumberFormat="1" applyFont="1" applyFill="1" applyBorder="1" applyAlignment="1">
      <alignment horizontal="center"/>
    </xf>
    <xf numFmtId="0" fontId="21" fillId="5" borderId="52" xfId="0" applyFont="1" applyFill="1" applyBorder="1" applyAlignment="1">
      <alignment horizontal="center"/>
    </xf>
    <xf numFmtId="0" fontId="21" fillId="5" borderId="52" xfId="0" applyFont="1" applyFill="1" applyBorder="1"/>
    <xf numFmtId="164" fontId="21" fillId="5" borderId="52" xfId="4" applyNumberFormat="1" applyFont="1" applyFill="1" applyBorder="1" applyAlignment="1"/>
    <xf numFmtId="1" fontId="22" fillId="5" borderId="52" xfId="0" applyNumberFormat="1" applyFont="1" applyFill="1" applyBorder="1" applyAlignment="1">
      <alignment horizontal="center"/>
    </xf>
    <xf numFmtId="0" fontId="22" fillId="5" borderId="52" xfId="0" applyFont="1" applyFill="1" applyBorder="1" applyAlignment="1">
      <alignment horizontal="center"/>
    </xf>
    <xf numFmtId="0" fontId="22" fillId="5" borderId="52" xfId="0" applyFont="1" applyFill="1" applyBorder="1"/>
    <xf numFmtId="164" fontId="22" fillId="5" borderId="52" xfId="4" applyNumberFormat="1" applyFont="1" applyFill="1" applyBorder="1" applyAlignment="1"/>
    <xf numFmtId="0" fontId="19" fillId="5" borderId="55" xfId="1" applyFont="1" applyFill="1" applyBorder="1"/>
    <xf numFmtId="1" fontId="19" fillId="5" borderId="55" xfId="1" applyNumberFormat="1" applyFont="1" applyFill="1" applyBorder="1" applyAlignment="1">
      <alignment horizontal="center"/>
    </xf>
    <xf numFmtId="0" fontId="19" fillId="5" borderId="55" xfId="1" applyFont="1" applyFill="1" applyBorder="1" applyAlignment="1">
      <alignment horizontal="center"/>
    </xf>
    <xf numFmtId="164" fontId="19" fillId="5" borderId="55" xfId="4" applyNumberFormat="1" applyFont="1" applyFill="1" applyBorder="1" applyAlignment="1"/>
    <xf numFmtId="164" fontId="19" fillId="5" borderId="55" xfId="4" applyNumberFormat="1" applyFont="1" applyFill="1" applyBorder="1" applyAlignment="1">
      <alignment horizontal="center"/>
    </xf>
    <xf numFmtId="0" fontId="19" fillId="5" borderId="56" xfId="1" applyFont="1" applyFill="1" applyBorder="1" applyAlignment="1">
      <alignment horizontal="center"/>
    </xf>
    <xf numFmtId="0" fontId="19" fillId="5" borderId="57" xfId="1" applyFont="1" applyFill="1" applyBorder="1"/>
    <xf numFmtId="0" fontId="19" fillId="5" borderId="0" xfId="1" applyFont="1" applyFill="1" applyAlignment="1">
      <alignment horizontal="center"/>
    </xf>
    <xf numFmtId="1" fontId="19" fillId="5" borderId="0" xfId="1" applyNumberFormat="1" applyFont="1" applyFill="1" applyAlignment="1">
      <alignment horizontal="center"/>
    </xf>
    <xf numFmtId="164" fontId="19" fillId="5" borderId="0" xfId="4" applyNumberFormat="1" applyFont="1" applyFill="1" applyBorder="1" applyAlignment="1"/>
    <xf numFmtId="164" fontId="19" fillId="5" borderId="0" xfId="4" applyNumberFormat="1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168" fontId="0" fillId="2" borderId="58" xfId="0" applyNumberFormat="1" applyFill="1" applyBorder="1" applyAlignment="1">
      <alignment horizontal="center"/>
    </xf>
    <xf numFmtId="0" fontId="0" fillId="2" borderId="58" xfId="0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2" borderId="13" xfId="0" applyFill="1" applyBorder="1" applyAlignment="1">
      <alignment horizontal="center" vertical="center"/>
    </xf>
    <xf numFmtId="0" fontId="0" fillId="2" borderId="58" xfId="0" quotePrefix="1" applyFill="1" applyBorder="1" applyAlignment="1">
      <alignment horizontal="center"/>
    </xf>
    <xf numFmtId="0" fontId="2" fillId="2" borderId="13" xfId="0" applyFont="1" applyFill="1" applyBorder="1"/>
    <xf numFmtId="0" fontId="40" fillId="2" borderId="16" xfId="0" applyFont="1" applyFill="1" applyBorder="1"/>
    <xf numFmtId="0" fontId="2" fillId="2" borderId="19" xfId="0" applyFont="1" applyFill="1" applyBorder="1" applyAlignment="1">
      <alignment horizontal="center"/>
    </xf>
    <xf numFmtId="0" fontId="0" fillId="2" borderId="61" xfId="0" applyFill="1" applyBorder="1" applyAlignment="1">
      <alignment horizontal="center"/>
    </xf>
    <xf numFmtId="0" fontId="0" fillId="2" borderId="60" xfId="0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0" fillId="2" borderId="66" xfId="0" applyFill="1" applyBorder="1" applyAlignment="1">
      <alignment horizontal="center"/>
    </xf>
    <xf numFmtId="0" fontId="36" fillId="0" borderId="0" xfId="0" applyFont="1" applyFill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2" borderId="19" xfId="0" applyFill="1" applyBorder="1" applyAlignment="1">
      <alignment horizontal="right" vertical="center"/>
    </xf>
    <xf numFmtId="0" fontId="0" fillId="2" borderId="22" xfId="0" applyFill="1" applyBorder="1" applyAlignment="1">
      <alignment horizontal="right" vertical="center"/>
    </xf>
    <xf numFmtId="0" fontId="0" fillId="2" borderId="67" xfId="0" applyFill="1" applyBorder="1" applyAlignment="1">
      <alignment horizontal="left" vertical="center"/>
    </xf>
    <xf numFmtId="0" fontId="0" fillId="2" borderId="68" xfId="0" applyFill="1" applyBorder="1" applyAlignment="1">
      <alignment horizontal="right" vertical="center"/>
    </xf>
    <xf numFmtId="0" fontId="37" fillId="2" borderId="20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left" vertical="center"/>
    </xf>
    <xf numFmtId="0" fontId="0" fillId="2" borderId="41" xfId="0" applyFill="1" applyBorder="1" applyAlignment="1">
      <alignment horizontal="left" vertical="center"/>
    </xf>
    <xf numFmtId="14" fontId="21" fillId="2" borderId="35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44" fillId="2" borderId="1" xfId="0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0" fontId="4" fillId="2" borderId="70" xfId="0" applyFont="1" applyFill="1" applyBorder="1" applyAlignment="1">
      <alignment horizontal="center" wrapText="1"/>
    </xf>
    <xf numFmtId="0" fontId="21" fillId="2" borderId="71" xfId="0" applyFont="1" applyFill="1" applyBorder="1" applyAlignment="1">
      <alignment horizontal="center"/>
    </xf>
    <xf numFmtId="0" fontId="24" fillId="2" borderId="0" xfId="0" applyFont="1" applyFill="1" applyAlignment="1">
      <alignment horizontal="justify" vertical="center" wrapText="1"/>
    </xf>
    <xf numFmtId="0" fontId="4" fillId="2" borderId="0" xfId="0" applyFont="1" applyFill="1" applyAlignment="1">
      <alignment vertical="center"/>
    </xf>
    <xf numFmtId="0" fontId="41" fillId="2" borderId="67" xfId="0" applyFont="1" applyFill="1" applyBorder="1" applyAlignment="1">
      <alignment horizontal="center" vertical="center" wrapText="1"/>
    </xf>
    <xf numFmtId="0" fontId="43" fillId="2" borderId="67" xfId="0" applyFont="1" applyFill="1" applyBorder="1" applyAlignment="1">
      <alignment horizontal="center" vertical="center" wrapText="1"/>
    </xf>
    <xf numFmtId="0" fontId="6" fillId="2" borderId="67" xfId="0" applyFont="1" applyFill="1" applyBorder="1" applyAlignment="1">
      <alignment vertical="center"/>
    </xf>
    <xf numFmtId="0" fontId="24" fillId="2" borderId="0" xfId="0" applyFont="1" applyFill="1" applyAlignment="1">
      <alignment horizontal="left" vertical="center" wrapText="1"/>
    </xf>
    <xf numFmtId="0" fontId="4" fillId="2" borderId="72" xfId="0" applyFont="1" applyFill="1" applyBorder="1" applyAlignment="1">
      <alignment horizontal="center" wrapText="1"/>
    </xf>
    <xf numFmtId="0" fontId="21" fillId="2" borderId="73" xfId="0" applyFont="1" applyFill="1" applyBorder="1" applyAlignment="1">
      <alignment horizontal="center"/>
    </xf>
    <xf numFmtId="0" fontId="2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right" vertical="center"/>
    </xf>
    <xf numFmtId="0" fontId="24" fillId="2" borderId="0" xfId="0" applyFont="1" applyFill="1" applyAlignment="1">
      <alignment horizontal="justify" vertical="center" wrapText="1"/>
    </xf>
    <xf numFmtId="20" fontId="24" fillId="2" borderId="0" xfId="0" quotePrefix="1" applyNumberFormat="1" applyFont="1" applyFill="1" applyAlignment="1">
      <alignment horizontal="center" vertical="center"/>
    </xf>
    <xf numFmtId="0" fontId="24" fillId="2" borderId="0" xfId="0" quotePrefix="1" applyFont="1" applyFill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63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12" fillId="2" borderId="59" xfId="0" applyFont="1" applyFill="1" applyBorder="1" applyAlignment="1">
      <alignment horizontal="center" vertical="center"/>
    </xf>
    <xf numFmtId="0" fontId="41" fillId="2" borderId="59" xfId="0" applyFont="1" applyFill="1" applyBorder="1" applyAlignment="1">
      <alignment horizontal="center" vertical="center" wrapText="1"/>
    </xf>
    <xf numFmtId="0" fontId="41" fillId="2" borderId="60" xfId="0" applyFont="1" applyFill="1" applyBorder="1" applyAlignment="1">
      <alignment horizontal="center" vertical="center" wrapText="1"/>
    </xf>
    <xf numFmtId="0" fontId="42" fillId="2" borderId="15" xfId="1" applyFont="1" applyFill="1" applyBorder="1" applyAlignment="1">
      <alignment vertical="center"/>
    </xf>
    <xf numFmtId="0" fontId="42" fillId="2" borderId="61" xfId="1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 wrapText="1"/>
    </xf>
    <xf numFmtId="0" fontId="41" fillId="2" borderId="30" xfId="0" applyFont="1" applyFill="1" applyBorder="1" applyAlignment="1">
      <alignment horizontal="center" vertical="center" wrapText="1"/>
    </xf>
    <xf numFmtId="0" fontId="42" fillId="2" borderId="52" xfId="1" applyFont="1" applyFill="1" applyBorder="1" applyAlignment="1">
      <alignment vertical="center"/>
    </xf>
    <xf numFmtId="0" fontId="42" fillId="2" borderId="31" xfId="1" applyFont="1" applyFill="1" applyBorder="1" applyAlignment="1">
      <alignment vertical="center"/>
    </xf>
    <xf numFmtId="0" fontId="24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0" fontId="43" fillId="2" borderId="30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41" fillId="2" borderId="37" xfId="0" applyFont="1" applyFill="1" applyBorder="1" applyAlignment="1">
      <alignment horizontal="center" vertical="center" wrapText="1"/>
    </xf>
    <xf numFmtId="0" fontId="41" fillId="2" borderId="38" xfId="0" applyFont="1" applyFill="1" applyBorder="1" applyAlignment="1">
      <alignment horizontal="center" vertical="center" wrapText="1"/>
    </xf>
    <xf numFmtId="0" fontId="42" fillId="2" borderId="39" xfId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left" vertical="center" wrapText="1"/>
    </xf>
    <xf numFmtId="166" fontId="24" fillId="2" borderId="0" xfId="0" quotePrefix="1" applyNumberFormat="1" applyFont="1" applyFill="1" applyAlignment="1">
      <alignment vertical="center"/>
    </xf>
    <xf numFmtId="17" fontId="24" fillId="2" borderId="0" xfId="0" quotePrefix="1" applyNumberFormat="1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2" borderId="0" xfId="0" quotePrefix="1" applyFont="1" applyFill="1" applyAlignment="1">
      <alignment vertical="center"/>
    </xf>
    <xf numFmtId="0" fontId="42" fillId="2" borderId="69" xfId="1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horizontal="left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41" fillId="2" borderId="74" xfId="0" applyFont="1" applyFill="1" applyBorder="1" applyAlignment="1">
      <alignment horizontal="center" vertical="center" wrapText="1"/>
    </xf>
    <xf numFmtId="0" fontId="41" fillId="2" borderId="74" xfId="0" applyFont="1" applyFill="1" applyBorder="1" applyAlignment="1">
      <alignment horizontal="left" vertical="center" wrapText="1"/>
    </xf>
    <xf numFmtId="0" fontId="43" fillId="2" borderId="74" xfId="0" applyFont="1" applyFill="1" applyBorder="1" applyAlignment="1">
      <alignment horizontal="center" vertical="center" wrapText="1"/>
    </xf>
    <xf numFmtId="0" fontId="43" fillId="2" borderId="74" xfId="0" applyFont="1" applyFill="1" applyBorder="1" applyAlignment="1">
      <alignment horizontal="left" vertical="center" wrapText="1"/>
    </xf>
    <xf numFmtId="0" fontId="6" fillId="2" borderId="74" xfId="0" applyFont="1" applyFill="1" applyBorder="1"/>
    <xf numFmtId="0" fontId="6" fillId="2" borderId="30" xfId="0" applyFont="1" applyFill="1" applyBorder="1" applyAlignment="1">
      <alignment vertical="center"/>
    </xf>
    <xf numFmtId="0" fontId="5" fillId="2" borderId="14" xfId="0" applyFont="1" applyFill="1" applyBorder="1" applyAlignment="1">
      <alignment horizontal="center"/>
    </xf>
    <xf numFmtId="0" fontId="48" fillId="2" borderId="14" xfId="0" applyFont="1" applyFill="1" applyBorder="1" applyAlignment="1">
      <alignment horizontal="center"/>
    </xf>
    <xf numFmtId="0" fontId="48" fillId="2" borderId="14" xfId="0" applyFont="1" applyFill="1" applyBorder="1" applyAlignment="1">
      <alignment horizontal="left"/>
    </xf>
    <xf numFmtId="0" fontId="48" fillId="2" borderId="14" xfId="0" applyFont="1" applyFill="1" applyBorder="1"/>
    <xf numFmtId="0" fontId="5" fillId="2" borderId="13" xfId="0" applyFont="1" applyFill="1" applyBorder="1" applyAlignment="1">
      <alignment horizontal="center"/>
    </xf>
    <xf numFmtId="0" fontId="48" fillId="2" borderId="13" xfId="0" applyFont="1" applyFill="1" applyBorder="1" applyAlignment="1">
      <alignment horizontal="center"/>
    </xf>
    <xf numFmtId="0" fontId="48" fillId="2" borderId="13" xfId="0" applyFont="1" applyFill="1" applyBorder="1" applyAlignment="1">
      <alignment wrapText="1"/>
    </xf>
    <xf numFmtId="0" fontId="48" fillId="2" borderId="13" xfId="0" applyFont="1" applyFill="1" applyBorder="1" applyAlignment="1">
      <alignment horizontal="left"/>
    </xf>
    <xf numFmtId="0" fontId="48" fillId="2" borderId="13" xfId="0" applyFont="1" applyFill="1" applyBorder="1"/>
    <xf numFmtId="0" fontId="0" fillId="2" borderId="13" xfId="0" applyFill="1" applyBorder="1" applyAlignment="1">
      <alignment horizontal="center"/>
    </xf>
    <xf numFmtId="0" fontId="26" fillId="2" borderId="13" xfId="0" applyFont="1" applyFill="1" applyBorder="1" applyAlignment="1">
      <alignment horizontal="center"/>
    </xf>
    <xf numFmtId="0" fontId="26" fillId="2" borderId="13" xfId="0" applyFont="1" applyFill="1" applyBorder="1" applyAlignment="1">
      <alignment horizontal="center" vertical="center"/>
    </xf>
    <xf numFmtId="167" fontId="48" fillId="2" borderId="13" xfId="0" applyNumberFormat="1" applyFont="1" applyFill="1" applyBorder="1" applyAlignment="1">
      <alignment horizontal="center"/>
    </xf>
    <xf numFmtId="0" fontId="48" fillId="2" borderId="13" xfId="0" applyFont="1" applyFill="1" applyBorder="1" applyAlignment="1">
      <alignment horizontal="center" vertical="center"/>
    </xf>
    <xf numFmtId="0" fontId="46" fillId="2" borderId="13" xfId="0" applyFont="1" applyFill="1" applyBorder="1" applyAlignment="1">
      <alignment horizontal="center"/>
    </xf>
    <xf numFmtId="0" fontId="0" fillId="2" borderId="13" xfId="0" applyFill="1" applyBorder="1" applyAlignment="1">
      <alignment horizontal="center" wrapText="1"/>
    </xf>
    <xf numFmtId="0" fontId="46" fillId="2" borderId="75" xfId="0" applyFont="1" applyFill="1" applyBorder="1" applyAlignment="1">
      <alignment horizontal="center"/>
    </xf>
    <xf numFmtId="0" fontId="47" fillId="2" borderId="13" xfId="0" applyFont="1" applyFill="1" applyBorder="1" applyAlignment="1">
      <alignment horizontal="center" vertical="center"/>
    </xf>
    <xf numFmtId="0" fontId="46" fillId="2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left"/>
    </xf>
    <xf numFmtId="0" fontId="0" fillId="2" borderId="76" xfId="0" applyFill="1" applyBorder="1" applyAlignment="1">
      <alignment horizontal="left" vertical="center" wrapText="1"/>
    </xf>
    <xf numFmtId="0" fontId="47" fillId="2" borderId="1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8" fillId="2" borderId="0" xfId="0" applyFont="1" applyFill="1" applyAlignment="1">
      <alignment horizontal="center" vertical="center"/>
    </xf>
  </cellXfs>
  <cellStyles count="18">
    <cellStyle name="Judul 1 2" xfId="9" xr:uid="{E6D5B951-E035-DD46-9C66-A8DF8829310A}"/>
    <cellStyle name="Judul 1 3" xfId="13" xr:uid="{613A1259-C09D-6046-8CA0-BF3E23BAA0FA}"/>
    <cellStyle name="Judul 2 2" xfId="10" xr:uid="{9815CA0A-6307-2F48-9DAB-0BCFB9FE7DF7}"/>
    <cellStyle name="Judul 5" xfId="7" xr:uid="{4E4A318E-BFFB-5746-883F-E1BB835F9FCF}"/>
    <cellStyle name="Judul 6" xfId="11" xr:uid="{6CD666C4-12AE-6346-82F9-BD471080BA38}"/>
    <cellStyle name="Koma" xfId="4" builtinId="3"/>
    <cellStyle name="Normal" xfId="0" builtinId="0" customBuiltin="1"/>
    <cellStyle name="Normal 2" xfId="1" xr:uid="{37134882-E492-45C1-8749-8C2A27ECB3B0}"/>
    <cellStyle name="Normal 2 2" xfId="3" xr:uid="{66F604E7-7A93-416D-93C4-8BAD80450125}"/>
    <cellStyle name="Normal 3" xfId="2" xr:uid="{21B84841-802A-438F-9725-2977295A8D78}"/>
    <cellStyle name="Normal 3 2" xfId="6" xr:uid="{75D46EC2-9335-4922-9FC4-C3454DD3C76A}"/>
    <cellStyle name="Normal 4" xfId="5" xr:uid="{7474C1C3-460E-4B0A-A72A-A034CEEDA0D1}"/>
    <cellStyle name="Normal 5" xfId="8" xr:uid="{50C44248-1F11-304E-80AD-D95F239431F9}"/>
    <cellStyle name="Normal 6" xfId="12" xr:uid="{0F9B52D5-23FF-4440-9457-20B288E2AE7D}"/>
    <cellStyle name="Persen 2" xfId="17" xr:uid="{E2F832FD-FC14-B141-A83D-AF8C96266F3C}"/>
    <cellStyle name="Selesai" xfId="14" xr:uid="{F81D6285-1396-0E48-A736-BBA01BE78273}"/>
    <cellStyle name="Tanggal" xfId="16" xr:uid="{1BE13722-D578-E945-8A63-007025C47875}"/>
    <cellStyle name="Teks Tabel" xfId="15" xr:uid="{903634F2-7E33-F942-81E8-14296C4DB8A3}"/>
  </cellStyles>
  <dxfs count="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4"/>
      </font>
      <fill>
        <patternFill patternType="solid">
          <bgColor theme="2"/>
        </patternFill>
      </fill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/>
      </font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2" defaultTableStyle="TableStyleMedium2" defaultPivotStyle="PivotStyleLight16">
    <tableStyle name="Daftar Tugas" pivot="0" count="4" xr9:uid="{6C8F9607-0EFA-AE4A-A703-FE892132F306}">
      <tableStyleElement type="wholeTable" dxfId="10"/>
      <tableStyleElement type="headerRow" dxfId="9"/>
      <tableStyleElement type="totalRow" dxfId="8"/>
      <tableStyleElement type="firstColumn" dxfId="7"/>
    </tableStyle>
    <tableStyle name="Jadwal" pivot="0" count="3" xr9:uid="{175029C0-EB52-9348-8BDC-4C4E2AF9F6E8}">
      <tableStyleElement type="wholeTable" dxfId="6"/>
      <tableStyleElement type="headerRow" dxfId="5"/>
      <tableStyleElement type="firstColumn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264585</xdr:colOff>
      <xdr:row>0</xdr:row>
      <xdr:rowOff>0</xdr:rowOff>
    </xdr:from>
    <xdr:to>
      <xdr:col>9</xdr:col>
      <xdr:colOff>577603</xdr:colOff>
      <xdr:row>4</xdr:row>
      <xdr:rowOff>397068</xdr:rowOff>
    </xdr:to>
    <xdr:pic>
      <xdr:nvPicPr>
        <xdr:cNvPr id="5" name="Gambar 4">
          <a:extLst>
            <a:ext uri="{FF2B5EF4-FFF2-40B4-BE49-F238E27FC236}">
              <a16:creationId xmlns:a16="http://schemas.microsoft.com/office/drawing/2014/main" id="{DB2AA4CE-2DDE-A55E-D630-E795D2701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585" y="0"/>
          <a:ext cx="6523318" cy="137496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Askhar%20Backup/askhar/Dokumen/BMN/Aset%20Sekretariat%20Lengkap/BAST%20Kendaraan/2024/Format%20surat%20SIP/Database%20Kendara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dak bensin"/>
      <sheetName val="Bantuan"/>
      <sheetName val="Kendaraan Master used"/>
      <sheetName val="Sheet1"/>
      <sheetName val="User Master"/>
      <sheetName val="Januari"/>
      <sheetName val="BAST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B 1383 PQB</v>
          </cell>
          <cell r="C2" t="str">
            <v>Toyota Camry 2.5 Hybrid</v>
          </cell>
          <cell r="D2" t="str">
            <v>Sedan</v>
          </cell>
          <cell r="E2" t="str">
            <v>Robben Rico, A.Md, LLAJ, SH, ST, M.Si</v>
          </cell>
          <cell r="F2" t="str">
            <v>198009132002121001</v>
          </cell>
          <cell r="G2" t="str">
            <v>Sekretaris Jenderal</v>
          </cell>
          <cell r="H2" t="str">
            <v>Sekretariat Ditjen Perlindungan dan Jaminan Sosial</v>
          </cell>
          <cell r="I2" t="str">
            <v>Dinas</v>
          </cell>
          <cell r="J2" t="str">
            <v>Peminjaman</v>
          </cell>
          <cell r="K2">
            <v>2</v>
          </cell>
          <cell r="L2" t="str">
            <v>Januari</v>
          </cell>
          <cell r="M2" t="str">
            <v>01</v>
          </cell>
          <cell r="N2">
            <v>2024</v>
          </cell>
          <cell r="O2" t="str">
            <v>Rabiah, S.Si, M.Kessos</v>
          </cell>
        </row>
        <row r="3">
          <cell r="B3" t="str">
            <v>B 1088 PQH</v>
          </cell>
          <cell r="C3" t="str">
            <v>Mitsubishi Pajero Sport 2.5D Exceed</v>
          </cell>
          <cell r="D3" t="str">
            <v>Mini Bus ( Penumpang 14 Orang Kebawah )</v>
          </cell>
          <cell r="E3" t="str">
            <v>Zainal Arifin, A.KS, MM - Koordinator Bag. Umum</v>
          </cell>
          <cell r="F3" t="str">
            <v>196604071990031005</v>
          </cell>
          <cell r="G3" t="str">
            <v>Arsiparis Ahli Madya</v>
          </cell>
          <cell r="H3" t="str">
            <v>Sekretariat Ditjen Perlindungan dan Jaminan Sosial</v>
          </cell>
          <cell r="I3" t="str">
            <v>Operasional</v>
          </cell>
          <cell r="J3" t="str">
            <v>Stanby Operasional</v>
          </cell>
          <cell r="K3">
            <v>2</v>
          </cell>
          <cell r="L3" t="str">
            <v>Januari</v>
          </cell>
          <cell r="M3" t="str">
            <v>01</v>
          </cell>
          <cell r="N3">
            <v>2024</v>
          </cell>
          <cell r="O3" t="str">
            <v>Rabiah, S.Si, M.Kessos</v>
          </cell>
        </row>
        <row r="4">
          <cell r="B4" t="str">
            <v>B 1259 PQH</v>
          </cell>
          <cell r="C4" t="str">
            <v>Mitsubishi Pajero Sport</v>
          </cell>
          <cell r="D4" t="str">
            <v>Jeep</v>
          </cell>
          <cell r="E4" t="str">
            <v>Zainal Arifin, A.KS, MM - Koordinator Bag. Umum</v>
          </cell>
          <cell r="F4" t="str">
            <v>196604071990031005</v>
          </cell>
          <cell r="G4" t="str">
            <v>Arsiparis Ahli Madya</v>
          </cell>
          <cell r="H4" t="str">
            <v>Sekretariat Ditjen Perlindungan dan Jaminan Sosial</v>
          </cell>
          <cell r="I4" t="str">
            <v>Operasional</v>
          </cell>
          <cell r="J4" t="str">
            <v>Stanby Operasional</v>
          </cell>
          <cell r="K4">
            <v>2</v>
          </cell>
          <cell r="L4" t="str">
            <v>Januari</v>
          </cell>
          <cell r="M4" t="str">
            <v>01</v>
          </cell>
          <cell r="N4">
            <v>2024</v>
          </cell>
          <cell r="O4" t="str">
            <v>Rabiah, S.Si, M.Kessos</v>
          </cell>
        </row>
        <row r="5">
          <cell r="B5" t="str">
            <v>B 1054 PQI</v>
          </cell>
          <cell r="C5" t="str">
            <v>Pajero Sport 2.4 DAKAR Ultimate</v>
          </cell>
          <cell r="D5" t="str">
            <v>Ran Jeep Kommab</v>
          </cell>
          <cell r="E5" t="str">
            <v>Dra. Mira Riyati Kurniasih, M.Si</v>
          </cell>
          <cell r="F5" t="str">
            <v>196805111993032001</v>
          </cell>
          <cell r="G5" t="str">
            <v>Direktur</v>
          </cell>
          <cell r="H5" t="str">
            <v>Direktorat Perlindungan Sosial Korban Bencana Alam</v>
          </cell>
          <cell r="I5" t="str">
            <v>Operasional</v>
          </cell>
          <cell r="J5" t="str">
            <v>Peminjaman</v>
          </cell>
          <cell r="K5">
            <v>2</v>
          </cell>
          <cell r="L5" t="str">
            <v>Januari</v>
          </cell>
          <cell r="M5" t="str">
            <v>01</v>
          </cell>
          <cell r="N5">
            <v>2024</v>
          </cell>
          <cell r="O5" t="str">
            <v>Rabiah, S.Si, M.Kessos</v>
          </cell>
        </row>
        <row r="6">
          <cell r="B6" t="str">
            <v>B 1894 PQA</v>
          </cell>
          <cell r="C6" t="str">
            <v>Honda Civic FB2 1.8 AR</v>
          </cell>
          <cell r="D6" t="str">
            <v>Sedan</v>
          </cell>
          <cell r="E6" t="str">
            <v>Zainal Arifin, A.KS, MM - Koordinator Bag. Umum</v>
          </cell>
          <cell r="F6" t="str">
            <v>196604071990031005</v>
          </cell>
          <cell r="G6" t="str">
            <v>Arsiparis Ahli Madya</v>
          </cell>
          <cell r="H6" t="str">
            <v>Sekretariat Ditjen Perlindungan dan Jaminan Sosial</v>
          </cell>
          <cell r="I6" t="str">
            <v>Dinas</v>
          </cell>
          <cell r="J6" t="str">
            <v>Stanby Operasional</v>
          </cell>
          <cell r="K6">
            <v>2</v>
          </cell>
          <cell r="L6" t="str">
            <v>Januari</v>
          </cell>
          <cell r="M6" t="str">
            <v>01</v>
          </cell>
          <cell r="N6">
            <v>2024</v>
          </cell>
          <cell r="O6" t="str">
            <v>Rabiah, S.Si, M.Kessos</v>
          </cell>
        </row>
        <row r="7">
          <cell r="B7" t="str">
            <v>B 1056 PQI</v>
          </cell>
          <cell r="C7" t="str">
            <v>Pajero Sport 2.4 DAKAR Ultimate</v>
          </cell>
          <cell r="D7" t="str">
            <v>Ran Jeep Kommab</v>
          </cell>
          <cell r="E7" t="str">
            <v>Rabiah, S.Si, M.Kessos</v>
          </cell>
          <cell r="F7" t="str">
            <v>197511262006042002</v>
          </cell>
          <cell r="G7" t="str">
            <v>Plt. Sekretaris</v>
          </cell>
          <cell r="H7" t="str">
            <v>Sekretariat Ditjen Perlindungan dan Jaminan Sosial</v>
          </cell>
          <cell r="I7" t="str">
            <v>Dinas</v>
          </cell>
          <cell r="J7" t="str">
            <v>Peminjaman</v>
          </cell>
          <cell r="K7">
            <v>2</v>
          </cell>
          <cell r="L7" t="str">
            <v>Januari</v>
          </cell>
          <cell r="M7" t="str">
            <v>01</v>
          </cell>
          <cell r="N7">
            <v>2024</v>
          </cell>
          <cell r="O7" t="str">
            <v>Rabiah, S.Si, M.Kessos</v>
          </cell>
        </row>
        <row r="8">
          <cell r="B8" t="str">
            <v>B 1334 PQ</v>
          </cell>
          <cell r="C8" t="str">
            <v>Honda Civic FD2 2.0 AT</v>
          </cell>
          <cell r="D8" t="str">
            <v>Sedan</v>
          </cell>
          <cell r="E8" t="str">
            <v>Kirana Mustikasari, SH</v>
          </cell>
          <cell r="F8" t="str">
            <v>198512182010122001</v>
          </cell>
          <cell r="G8" t="str">
            <v>Kepala Sub Bagian Tata Usaha</v>
          </cell>
          <cell r="H8" t="str">
            <v>Direktorat Perlindungan Sosial Korban Bencana Alam</v>
          </cell>
          <cell r="I8" t="str">
            <v>Dinas</v>
          </cell>
          <cell r="J8" t="str">
            <v>Peminjaman</v>
          </cell>
          <cell r="K8">
            <v>2</v>
          </cell>
          <cell r="L8" t="str">
            <v>Januari</v>
          </cell>
          <cell r="M8" t="str">
            <v>01</v>
          </cell>
          <cell r="N8">
            <v>2024</v>
          </cell>
          <cell r="O8" t="str">
            <v>Rabiah, S.Si, M.Kessos</v>
          </cell>
        </row>
        <row r="9">
          <cell r="B9" t="str">
            <v>B 1306 PQO</v>
          </cell>
          <cell r="C9" t="str">
            <v>Toyota Rush G</v>
          </cell>
          <cell r="D9" t="str">
            <v>Mini Bus ( Penumpang 14 Orang Kebawah )</v>
          </cell>
          <cell r="E9" t="str">
            <v>Andriana Pudjalaksana</v>
          </cell>
          <cell r="F9" t="str">
            <v>197202192005021001</v>
          </cell>
          <cell r="G9" t="str">
            <v>Perencana Ahli Muda</v>
          </cell>
          <cell r="H9" t="str">
            <v>Sekretariat Ditjen Perlindungan dan Jaminan Sosial</v>
          </cell>
          <cell r="I9" t="str">
            <v>Operasional</v>
          </cell>
          <cell r="J9" t="str">
            <v>Peminjaman</v>
          </cell>
          <cell r="K9">
            <v>2</v>
          </cell>
          <cell r="L9" t="str">
            <v>Januari</v>
          </cell>
          <cell r="M9" t="str">
            <v>01</v>
          </cell>
          <cell r="N9">
            <v>2024</v>
          </cell>
          <cell r="O9" t="str">
            <v>Rabiah, S.Si, M.Kessos</v>
          </cell>
        </row>
        <row r="10">
          <cell r="B10" t="str">
            <v>B 1412 PQO</v>
          </cell>
          <cell r="C10" t="str">
            <v>Toyota Rush G</v>
          </cell>
          <cell r="D10" t="str">
            <v>Mini Bus ( Penumpang 14 Orang Kebawah )</v>
          </cell>
          <cell r="E10" t="str">
            <v>Diding Irianto, S.AB, MAP</v>
          </cell>
          <cell r="F10" t="str">
            <v>197406181996031001</v>
          </cell>
          <cell r="G10" t="str">
            <v>Analis Pengelolaan Keuangan Ahli Madya</v>
          </cell>
          <cell r="H10" t="str">
            <v>Sekretariat Ditjen Perlindungan dan Jaminan Sosial</v>
          </cell>
          <cell r="I10" t="str">
            <v>Dinas</v>
          </cell>
          <cell r="J10" t="str">
            <v>Peminjaman</v>
          </cell>
          <cell r="K10">
            <v>2</v>
          </cell>
          <cell r="L10" t="str">
            <v>Januari</v>
          </cell>
          <cell r="M10" t="str">
            <v>01</v>
          </cell>
          <cell r="N10">
            <v>2024</v>
          </cell>
          <cell r="O10" t="str">
            <v>Rabiah, S.Si, M.Kessos</v>
          </cell>
        </row>
        <row r="11">
          <cell r="B11" t="str">
            <v>B 1260 PQH</v>
          </cell>
          <cell r="C11" t="str">
            <v>Mitsubishi Pajero Dakar Sport</v>
          </cell>
          <cell r="D11" t="str">
            <v>Jeep</v>
          </cell>
          <cell r="E11" t="str">
            <v>Drs. Amusdjaja Deswarta, M.Si</v>
          </cell>
          <cell r="F11" t="str">
            <v>196612081993031001</v>
          </cell>
          <cell r="G11" t="str">
            <v>Pranata Humas Ahli Madya</v>
          </cell>
          <cell r="H11" t="str">
            <v>Sekretariat Ditjen Perlindungan dan Jaminan Sosial</v>
          </cell>
          <cell r="I11" t="str">
            <v>Dinas</v>
          </cell>
          <cell r="J11" t="str">
            <v>Peminjaman</v>
          </cell>
          <cell r="K11">
            <v>2</v>
          </cell>
          <cell r="L11" t="str">
            <v>Januari</v>
          </cell>
          <cell r="M11" t="str">
            <v>01</v>
          </cell>
          <cell r="N11">
            <v>2024</v>
          </cell>
          <cell r="O11" t="str">
            <v>Rabiah, S.Si, M.Kessos</v>
          </cell>
        </row>
        <row r="12">
          <cell r="B12" t="str">
            <v>B 1560 PQH</v>
          </cell>
          <cell r="C12" t="str">
            <v>Mitsubishi Pajero Sport</v>
          </cell>
          <cell r="D12" t="str">
            <v>Jeep</v>
          </cell>
          <cell r="E12" t="str">
            <v>Zainal Arifin, A.KS, MM - Koordinator Bag. Umum</v>
          </cell>
          <cell r="F12" t="str">
            <v>196604071990031005</v>
          </cell>
          <cell r="G12" t="str">
            <v>Arsiparis Ahli Madya</v>
          </cell>
          <cell r="H12" t="str">
            <v>Sekretariat Ditjen Perlindungan dan Jaminan Sosial</v>
          </cell>
          <cell r="I12" t="str">
            <v>Dinas</v>
          </cell>
          <cell r="J12" t="str">
            <v>Peminjaman</v>
          </cell>
          <cell r="K12">
            <v>2</v>
          </cell>
          <cell r="L12" t="str">
            <v>Januari</v>
          </cell>
          <cell r="M12" t="str">
            <v>01</v>
          </cell>
          <cell r="N12">
            <v>2024</v>
          </cell>
          <cell r="O12" t="str">
            <v>Rabiah, S.Si, M.Kessos</v>
          </cell>
        </row>
        <row r="13">
          <cell r="B13" t="str">
            <v>B 1961 PQP</v>
          </cell>
          <cell r="C13" t="str">
            <v>Honda Jazz GE8 1.5S MT(CKD)</v>
          </cell>
          <cell r="D13" t="str">
            <v>Sedan</v>
          </cell>
          <cell r="E13" t="str">
            <v>Zainal Arifin, A.KS, MM - Koordinator Bag. Umum</v>
          </cell>
          <cell r="F13" t="str">
            <v>196604071990031005</v>
          </cell>
          <cell r="G13" t="str">
            <v>Arsiparis Ahli Madya</v>
          </cell>
          <cell r="H13" t="str">
            <v>Sekretariat Ditjen Perlindungan dan Jaminan Sosial</v>
          </cell>
          <cell r="I13" t="str">
            <v>Dinas</v>
          </cell>
          <cell r="J13" t="str">
            <v>Peminjaman</v>
          </cell>
          <cell r="K13">
            <v>2</v>
          </cell>
          <cell r="L13" t="str">
            <v>Januari</v>
          </cell>
          <cell r="M13" t="str">
            <v>01</v>
          </cell>
          <cell r="N13">
            <v>2024</v>
          </cell>
          <cell r="O13" t="str">
            <v>Rabiah, S.Si, M.Kessos</v>
          </cell>
        </row>
        <row r="14">
          <cell r="B14" t="str">
            <v>B 1311 PQO</v>
          </cell>
          <cell r="C14" t="str">
            <v>Toyota Rush G</v>
          </cell>
          <cell r="D14" t="str">
            <v>Mini Bus ( Penumpang 14 Orang Kebawah )</v>
          </cell>
          <cell r="E14" t="str">
            <v>Zainal Arifin, A.KS, MM - Koordinator Bag. Umum</v>
          </cell>
          <cell r="F14" t="str">
            <v>196604071990031005</v>
          </cell>
          <cell r="G14" t="str">
            <v>Arsiparis Ahli Madya</v>
          </cell>
          <cell r="H14" t="str">
            <v>Sekretariat Ditjen Perlindungan dan Jaminan Sosial</v>
          </cell>
          <cell r="I14" t="str">
            <v>Operasional</v>
          </cell>
          <cell r="J14" t="str">
            <v>Operasional Sekretariat</v>
          </cell>
          <cell r="K14">
            <v>2</v>
          </cell>
          <cell r="L14" t="str">
            <v>Januari</v>
          </cell>
          <cell r="M14" t="str">
            <v>01</v>
          </cell>
          <cell r="N14">
            <v>2024</v>
          </cell>
          <cell r="O14" t="str">
            <v>Rabiah, S.Si, M.Kessos</v>
          </cell>
        </row>
        <row r="15">
          <cell r="B15" t="str">
            <v>B 9447 OQ</v>
          </cell>
          <cell r="C15" t="str">
            <v>Toyota Kijang KF60 STD</v>
          </cell>
          <cell r="D15" t="str">
            <v>Pick Up</v>
          </cell>
          <cell r="E15" t="str">
            <v>Zainal Arifin, A.KS, MM - Koordinator Bag. Umum</v>
          </cell>
          <cell r="F15" t="str">
            <v>196604071990031005</v>
          </cell>
          <cell r="G15" t="str">
            <v>Arsiparis Ahli Madya</v>
          </cell>
          <cell r="H15" t="str">
            <v>Sekretariat Ditjen Perlindungan dan Jaminan Sosial</v>
          </cell>
          <cell r="I15" t="str">
            <v>Operasional</v>
          </cell>
          <cell r="J15" t="str">
            <v>Operasional Sekretariat</v>
          </cell>
          <cell r="K15">
            <v>2</v>
          </cell>
          <cell r="L15" t="str">
            <v>Januari</v>
          </cell>
          <cell r="M15" t="str">
            <v>01</v>
          </cell>
          <cell r="N15">
            <v>2024</v>
          </cell>
          <cell r="O15" t="str">
            <v>Rabiah, S.Si, M.Kessos</v>
          </cell>
        </row>
        <row r="16">
          <cell r="B16" t="str">
            <v>B 1674 PQP</v>
          </cell>
          <cell r="C16" t="str">
            <v>Toyota Rush G</v>
          </cell>
          <cell r="D16" t="str">
            <v>Mini Bus ( Penumpang 14 Orang Kebawah )</v>
          </cell>
          <cell r="E16" t="str">
            <v>Zainal Arifin, A.KS, MM</v>
          </cell>
          <cell r="F16" t="str">
            <v>196604071990031005</v>
          </cell>
          <cell r="G16" t="str">
            <v>Arsiparis Ahli Madya</v>
          </cell>
          <cell r="H16" t="str">
            <v>Sekretariat Ditjen Perlindungan dan Jaminan Sosial</v>
          </cell>
          <cell r="I16" t="str">
            <v>Dinas</v>
          </cell>
          <cell r="J16" t="str">
            <v>Peminjaman</v>
          </cell>
          <cell r="K16">
            <v>2</v>
          </cell>
          <cell r="L16" t="str">
            <v>Januari</v>
          </cell>
          <cell r="M16" t="str">
            <v>01</v>
          </cell>
          <cell r="N16">
            <v>2024</v>
          </cell>
          <cell r="O16" t="str">
            <v>Rabiah, S.Si, M.Kessos</v>
          </cell>
        </row>
        <row r="17">
          <cell r="B17" t="str">
            <v>B 1503 PQR</v>
          </cell>
          <cell r="C17" t="str">
            <v>Toyota Rush G</v>
          </cell>
          <cell r="D17" t="str">
            <v>Mini Bus ( Penumpang 14 Orang Kebawah )</v>
          </cell>
          <cell r="E17" t="str">
            <v>Zainal Arifin, A.KS, MM - Koordinator Bag. Umum</v>
          </cell>
          <cell r="F17" t="str">
            <v>196604071990031005</v>
          </cell>
          <cell r="G17" t="str">
            <v>Arsiparis Ahli Madya</v>
          </cell>
          <cell r="H17" t="str">
            <v>Sekretariat Ditjen Perlindungan dan Jaminan Sosial</v>
          </cell>
          <cell r="I17" t="str">
            <v>Dinas</v>
          </cell>
          <cell r="J17" t="str">
            <v>Operasional Sekretariat</v>
          </cell>
          <cell r="K17">
            <v>2</v>
          </cell>
          <cell r="L17" t="str">
            <v>Januari</v>
          </cell>
          <cell r="M17" t="str">
            <v>01</v>
          </cell>
          <cell r="N17">
            <v>2024</v>
          </cell>
          <cell r="O17" t="str">
            <v>Rabiah, S.Si, M.Kessos</v>
          </cell>
        </row>
        <row r="18">
          <cell r="B18" t="str">
            <v>AX1</v>
          </cell>
          <cell r="C18" t="str">
            <v>Mitsubishi L200K74TG</v>
          </cell>
          <cell r="D18" t="str">
            <v>Mini Bus ( Penumpang 14 Orang Kebawah )</v>
          </cell>
          <cell r="E18" t="str">
            <v>Zainal Arifin, A.KS, MM - Koordinator Bag. Umum</v>
          </cell>
          <cell r="F18" t="str">
            <v>196604071990031005</v>
          </cell>
          <cell r="G18" t="str">
            <v>Arsiparis Ahli Madya</v>
          </cell>
          <cell r="H18" t="str">
            <v>Sekretariat Ditjen Perlindungan dan Jaminan Sosial</v>
          </cell>
          <cell r="I18" t="str">
            <v>Operasional</v>
          </cell>
          <cell r="J18" t="str">
            <v>Operasional Sekretariat</v>
          </cell>
          <cell r="K18">
            <v>2</v>
          </cell>
          <cell r="L18" t="str">
            <v>Januari</v>
          </cell>
          <cell r="M18" t="str">
            <v>01</v>
          </cell>
          <cell r="N18">
            <v>2024</v>
          </cell>
          <cell r="O18" t="str">
            <v>Rabiah, S.Si, M.Kessos</v>
          </cell>
        </row>
        <row r="19">
          <cell r="B19" t="str">
            <v>B 9663 PSC</v>
          </cell>
          <cell r="C19" t="str">
            <v>Mitsubishi Strada</v>
          </cell>
          <cell r="D19" t="str">
            <v>Jeep</v>
          </cell>
          <cell r="E19" t="str">
            <v>Zainal Arifin, A.KS, MM - Operasional OHH</v>
          </cell>
          <cell r="F19" t="str">
            <v>196604071990031005</v>
          </cell>
          <cell r="G19" t="str">
            <v>Arsiparis Ahli Madya</v>
          </cell>
          <cell r="H19" t="str">
            <v>Sekretariat Ditjen Perlindungan dan Jaminan Sosial</v>
          </cell>
          <cell r="I19" t="str">
            <v>Operasional</v>
          </cell>
          <cell r="J19" t="str">
            <v>Operasional Sekretariat</v>
          </cell>
          <cell r="K19">
            <v>2</v>
          </cell>
          <cell r="L19" t="str">
            <v>Januari</v>
          </cell>
          <cell r="M19" t="str">
            <v>01</v>
          </cell>
          <cell r="N19">
            <v>2024</v>
          </cell>
          <cell r="O19" t="str">
            <v>Rabiah, S.Si, M.Kessos</v>
          </cell>
        </row>
        <row r="20">
          <cell r="B20" t="str">
            <v>B 1184 PQI</v>
          </cell>
          <cell r="C20" t="str">
            <v>Toyota Fortuner 2,4 VRZ 4X4 AT</v>
          </cell>
          <cell r="D20" t="str">
            <v>Ran Jeep Kommab</v>
          </cell>
          <cell r="E20" t="str">
            <v>Muhammad Delmi</v>
          </cell>
          <cell r="F20" t="str">
            <v>198309082009031001</v>
          </cell>
          <cell r="G20" t="str">
            <v>Penyuluh Sosial Ahli Madya</v>
          </cell>
          <cell r="H20" t="str">
            <v>Direktorat Perlindungan Sosial Korban Bencana Alam</v>
          </cell>
          <cell r="I20" t="str">
            <v>Dinas</v>
          </cell>
          <cell r="J20" t="str">
            <v>Operasional Sekretariat</v>
          </cell>
          <cell r="K20">
            <v>2</v>
          </cell>
          <cell r="L20" t="str">
            <v>Januari</v>
          </cell>
          <cell r="M20" t="str">
            <v>01</v>
          </cell>
          <cell r="N20">
            <v>2024</v>
          </cell>
          <cell r="O20" t="str">
            <v>Rabiah, S.Si, M.Kessos</v>
          </cell>
        </row>
        <row r="21">
          <cell r="B21" t="str">
            <v>B 9673 PSC</v>
          </cell>
          <cell r="C21" t="str">
            <v>Mitsubishi Strada</v>
          </cell>
          <cell r="D21" t="str">
            <v>Jeep</v>
          </cell>
          <cell r="E21" t="str">
            <v>Masryani Mansyur, SE</v>
          </cell>
          <cell r="F21" t="str">
            <v>197906172010012019</v>
          </cell>
          <cell r="G21" t="str">
            <v>Plt. Direktur</v>
          </cell>
          <cell r="H21" t="str">
            <v>Direktorat Perlindungan Sosial Korban Bencana Alam</v>
          </cell>
          <cell r="I21" t="str">
            <v>Dinas</v>
          </cell>
          <cell r="J21" t="str">
            <v>Peminjaman</v>
          </cell>
          <cell r="K21">
            <v>2</v>
          </cell>
          <cell r="L21" t="str">
            <v>Januari</v>
          </cell>
          <cell r="M21" t="str">
            <v>01</v>
          </cell>
          <cell r="N21">
            <v>2024</v>
          </cell>
          <cell r="O21" t="str">
            <v>Rabiah, S.Si, M.Kessos</v>
          </cell>
        </row>
        <row r="22">
          <cell r="B22" t="str">
            <v>B 9669 PSC</v>
          </cell>
          <cell r="C22" t="str">
            <v>Mitsubishi Strada</v>
          </cell>
          <cell r="D22" t="str">
            <v>Jeep</v>
          </cell>
          <cell r="E22" t="str">
            <v>Masryani Mansyur, SE - Operasional Dit. PSKBA</v>
          </cell>
          <cell r="F22" t="str">
            <v>197906172010012019</v>
          </cell>
          <cell r="G22" t="str">
            <v>Kepala Subbagian Tata Usaha</v>
          </cell>
          <cell r="H22" t="str">
            <v>Direktorat Perlindungan Sosial Korban Bencana Alam</v>
          </cell>
          <cell r="I22" t="str">
            <v>Dinas</v>
          </cell>
          <cell r="J22" t="str">
            <v>Operasional PSKBA</v>
          </cell>
          <cell r="K22">
            <v>2</v>
          </cell>
          <cell r="L22" t="str">
            <v>Januari</v>
          </cell>
          <cell r="M22" t="str">
            <v>01</v>
          </cell>
          <cell r="N22">
            <v>2024</v>
          </cell>
          <cell r="O22" t="str">
            <v>Rabiah, S.Si, M.Kessos</v>
          </cell>
        </row>
        <row r="23">
          <cell r="B23" t="str">
            <v>B 9665 PSC</v>
          </cell>
          <cell r="C23" t="str">
            <v>Mitsubishi Strada</v>
          </cell>
          <cell r="D23" t="str">
            <v>Jeep</v>
          </cell>
          <cell r="E23" t="str">
            <v>Masryani Mansyur, SE - Operasional Dit. PSKBA</v>
          </cell>
          <cell r="F23" t="str">
            <v>197906172010012019</v>
          </cell>
          <cell r="G23" t="str">
            <v>Kepala Subbagian Tata Usaha</v>
          </cell>
          <cell r="H23" t="str">
            <v>Direktorat Perlindungan Sosial Korban Bencana Alam</v>
          </cell>
          <cell r="I23" t="str">
            <v>Operasional</v>
          </cell>
          <cell r="J23" t="str">
            <v>Operasional PSKBA</v>
          </cell>
          <cell r="K23">
            <v>2</v>
          </cell>
          <cell r="L23" t="str">
            <v>Januari</v>
          </cell>
          <cell r="M23" t="str">
            <v>01</v>
          </cell>
          <cell r="N23">
            <v>2024</v>
          </cell>
          <cell r="O23" t="str">
            <v>Rabiah, S.Si, M.Kessos</v>
          </cell>
        </row>
        <row r="24">
          <cell r="B24" t="str">
            <v>B 1426 PQO</v>
          </cell>
          <cell r="C24" t="str">
            <v>Toyota Rush G</v>
          </cell>
          <cell r="D24" t="str">
            <v>Mini Bus ( Penumpang 14 Orang Kebawah )</v>
          </cell>
          <cell r="E24" t="str">
            <v>Fitriadi, ST</v>
          </cell>
          <cell r="F24" t="str">
            <v>197809092005021001</v>
          </cell>
          <cell r="G24" t="str">
            <v>Pengelola Pengadaan Barang/Jasa Ahli Muda</v>
          </cell>
          <cell r="H24" t="str">
            <v>Direktorat Perlindungan Sosial Korban Bencana Alam</v>
          </cell>
          <cell r="I24" t="str">
            <v>Dinas</v>
          </cell>
          <cell r="J24" t="str">
            <v>Peminjaman</v>
          </cell>
          <cell r="K24">
            <v>2</v>
          </cell>
          <cell r="L24" t="str">
            <v>Januari</v>
          </cell>
          <cell r="M24" t="str">
            <v>01</v>
          </cell>
          <cell r="N24">
            <v>2024</v>
          </cell>
          <cell r="O24" t="str">
            <v>Rabiah, S.Si, M.Kessos</v>
          </cell>
        </row>
        <row r="25">
          <cell r="B25" t="str">
            <v>B 9660 PSC</v>
          </cell>
          <cell r="C25" t="str">
            <v>Mitsubishi Strada</v>
          </cell>
          <cell r="D25" t="str">
            <v>Jeep</v>
          </cell>
          <cell r="E25" t="str">
            <v>Muhammad Delmi</v>
          </cell>
          <cell r="F25" t="str">
            <v>198309082009031001</v>
          </cell>
          <cell r="G25" t="str">
            <v>Penyuluh Sosial Ahli Madya</v>
          </cell>
          <cell r="H25" t="str">
            <v>Direktorat Perlindungan Sosial Korban Bencana Alam</v>
          </cell>
          <cell r="I25" t="str">
            <v>Dinas</v>
          </cell>
          <cell r="J25" t="str">
            <v>Peminjaman</v>
          </cell>
          <cell r="K25">
            <v>2</v>
          </cell>
          <cell r="L25" t="str">
            <v>Januari</v>
          </cell>
          <cell r="M25" t="str">
            <v>01</v>
          </cell>
          <cell r="N25">
            <v>2024</v>
          </cell>
          <cell r="O25" t="str">
            <v>Rabiah, S.Si, M.Kessos</v>
          </cell>
        </row>
        <row r="26">
          <cell r="B26" t="str">
            <v>B 9141 BQ</v>
          </cell>
          <cell r="C26" t="str">
            <v>Mitsubishi Strada</v>
          </cell>
          <cell r="D26" t="str">
            <v>Jeep</v>
          </cell>
          <cell r="E26" t="str">
            <v>Hasatama Hikmah, S.Sos</v>
          </cell>
          <cell r="F26" t="str">
            <v>198511272010121002</v>
          </cell>
          <cell r="G26" t="str">
            <v>Penyuluh Sosial Ahli Muda</v>
          </cell>
          <cell r="H26" t="str">
            <v>Direktorat Perlindungan Sosial Korban Bencana Alam</v>
          </cell>
          <cell r="I26" t="str">
            <v>Operasional</v>
          </cell>
          <cell r="J26" t="str">
            <v>Operasional PSKBA</v>
          </cell>
          <cell r="K26">
            <v>2</v>
          </cell>
          <cell r="L26" t="str">
            <v>Januari</v>
          </cell>
          <cell r="M26" t="str">
            <v>01</v>
          </cell>
          <cell r="N26">
            <v>2024</v>
          </cell>
          <cell r="O26" t="str">
            <v>Rabiah, S.Si, M.Kessos</v>
          </cell>
        </row>
        <row r="27">
          <cell r="B27" t="str">
            <v>B 1660 PQ</v>
          </cell>
          <cell r="C27" t="str">
            <v>Toyota Avanza 1500 S</v>
          </cell>
          <cell r="D27" t="str">
            <v>Mini Bus ( Penumpang 14 Orang Kebawah )</v>
          </cell>
          <cell r="E27" t="str">
            <v>Faisal, S.ST,M.Si</v>
          </cell>
          <cell r="F27" t="str">
            <v>197611062005021001</v>
          </cell>
          <cell r="G27" t="str">
            <v>Direktur Dit. Jamsos</v>
          </cell>
          <cell r="H27" t="str">
            <v>Direktorat Perlindungan Sosial Korban Bencana Alam</v>
          </cell>
          <cell r="I27" t="str">
            <v>Dinas</v>
          </cell>
          <cell r="J27" t="str">
            <v>Peminjaman</v>
          </cell>
          <cell r="K27">
            <v>2</v>
          </cell>
          <cell r="L27" t="str">
            <v>Januari</v>
          </cell>
          <cell r="M27" t="str">
            <v>01</v>
          </cell>
          <cell r="N27">
            <v>2024</v>
          </cell>
          <cell r="O27" t="str">
            <v>Rabiah, S.Si, M.Kessos</v>
          </cell>
        </row>
        <row r="28">
          <cell r="B28" t="str">
            <v>B 1183 PQI</v>
          </cell>
          <cell r="C28" t="str">
            <v>Toyota Fortuner</v>
          </cell>
          <cell r="D28" t="str">
            <v>Ran Jeep Kommab</v>
          </cell>
          <cell r="E28" t="str">
            <v>Zainal Arifin, A.KS, MM - Koordinator Bag. Umum</v>
          </cell>
          <cell r="F28" t="str">
            <v>196604071990031005</v>
          </cell>
          <cell r="G28" t="str">
            <v>Arsiparis Ahli Madya</v>
          </cell>
          <cell r="H28" t="str">
            <v>Sekretariat Ditjen Perlindungan dan Jaminan Sosial</v>
          </cell>
          <cell r="I28" t="str">
            <v>Dinas</v>
          </cell>
          <cell r="J28" t="str">
            <v>Peminjaman</v>
          </cell>
          <cell r="K28">
            <v>2</v>
          </cell>
          <cell r="L28" t="str">
            <v>Januari</v>
          </cell>
          <cell r="M28" t="str">
            <v>01</v>
          </cell>
          <cell r="N28">
            <v>2024</v>
          </cell>
          <cell r="O28" t="str">
            <v>Rabiah, S.Si, M.Kessos</v>
          </cell>
        </row>
        <row r="29">
          <cell r="B29" t="str">
            <v>B 1504 PQR</v>
          </cell>
          <cell r="C29" t="str">
            <v>Toyota Rush G</v>
          </cell>
          <cell r="D29" t="str">
            <v>Mini Bus ( Penumpang 14 Orang Kebawah )</v>
          </cell>
          <cell r="E29" t="str">
            <v xml:space="preserve">Kurniawati Rahmadani SE </v>
          </cell>
          <cell r="F29" t="str">
            <v>196912081998032001</v>
          </cell>
          <cell r="G29" t="str">
            <v>Kepala Subbagian Tata Usaha</v>
          </cell>
          <cell r="H29" t="str">
            <v>Direktorat Perlindungan Sosial Korban Bencana Sosial &amp; Non Alam</v>
          </cell>
          <cell r="I29" t="str">
            <v>Dinas</v>
          </cell>
          <cell r="J29" t="str">
            <v>Peminjaman</v>
          </cell>
          <cell r="K29">
            <v>2</v>
          </cell>
          <cell r="L29" t="str">
            <v>Januari</v>
          </cell>
          <cell r="M29" t="str">
            <v>01</v>
          </cell>
          <cell r="N29">
            <v>2024</v>
          </cell>
          <cell r="O29" t="str">
            <v>Rabiah, S.Si, M.Kessos</v>
          </cell>
        </row>
        <row r="30">
          <cell r="B30" t="str">
            <v>B 9667 PSC</v>
          </cell>
          <cell r="C30" t="str">
            <v>Mitsubishi Strada</v>
          </cell>
          <cell r="D30" t="str">
            <v>Jeep</v>
          </cell>
          <cell r="E30" t="str">
            <v>Kurniawati Rahmadani SE - Operasional TU Dit. PSKBSNA</v>
          </cell>
          <cell r="F30" t="str">
            <v>196912081998032001</v>
          </cell>
          <cell r="G30" t="str">
            <v>Kepala Subbagian Tata Usaha</v>
          </cell>
          <cell r="H30" t="str">
            <v>Direktorat Perlindungan Sosial Korban Bencana Sosial &amp; Non Alam</v>
          </cell>
          <cell r="I30" t="str">
            <v>Operasional</v>
          </cell>
          <cell r="J30" t="str">
            <v>Operasional PSKBSNA</v>
          </cell>
          <cell r="K30">
            <v>2</v>
          </cell>
          <cell r="L30" t="str">
            <v>Januari</v>
          </cell>
          <cell r="M30" t="str">
            <v>01</v>
          </cell>
          <cell r="N30">
            <v>2024</v>
          </cell>
          <cell r="O30" t="str">
            <v>Rabiah, S.Si, M.Kessos</v>
          </cell>
        </row>
        <row r="31">
          <cell r="B31" t="str">
            <v>B 1667 PQ</v>
          </cell>
          <cell r="C31" t="str">
            <v>Toyota Avanza 1500 S</v>
          </cell>
          <cell r="D31" t="str">
            <v>Mini Bus ( Penumpang 14 Orang Kebawah )</v>
          </cell>
          <cell r="E31" t="str">
            <v>Kurniawati Rahmadani SE - Operasional TU Dit. PSKBSNA</v>
          </cell>
          <cell r="F31" t="str">
            <v>196912081998032001</v>
          </cell>
          <cell r="G31" t="str">
            <v>Kepala Subbagian Tata Usaha</v>
          </cell>
          <cell r="H31" t="str">
            <v>Direktorat Perlindungan Sosial Korban Bencana Sosial &amp; Non Alam</v>
          </cell>
          <cell r="I31" t="str">
            <v>Operasional</v>
          </cell>
          <cell r="J31" t="str">
            <v>Operasional PSKBSNA</v>
          </cell>
          <cell r="K31">
            <v>2</v>
          </cell>
          <cell r="L31" t="str">
            <v>Januari</v>
          </cell>
          <cell r="M31" t="str">
            <v>01</v>
          </cell>
          <cell r="N31">
            <v>2024</v>
          </cell>
          <cell r="O31" t="str">
            <v>Rabiah, S.Si, M.Kessos</v>
          </cell>
        </row>
        <row r="32">
          <cell r="B32" t="str">
            <v>B 1676 PQP</v>
          </cell>
          <cell r="C32" t="str">
            <v>Toyota Rush G</v>
          </cell>
          <cell r="D32" t="str">
            <v>Mini Bus ( Penumpang 14 Orang Kebawah )</v>
          </cell>
          <cell r="E32" t="str">
            <v>Drs. Muhammad Tahir, M.Si</v>
          </cell>
          <cell r="F32" t="str">
            <v>196505121994031002</v>
          </cell>
          <cell r="G32" t="str">
            <v>Penyuluh Sosial Ahli Madya</v>
          </cell>
          <cell r="H32" t="str">
            <v>Direktorat Perlindungan Sosial Korban Bencana Sosial &amp; Non Alam</v>
          </cell>
          <cell r="I32" t="str">
            <v>Dinas</v>
          </cell>
          <cell r="J32" t="str">
            <v>Peminjaman</v>
          </cell>
          <cell r="K32">
            <v>2</v>
          </cell>
          <cell r="L32" t="str">
            <v>Januari</v>
          </cell>
          <cell r="M32" t="str">
            <v>01</v>
          </cell>
          <cell r="N32">
            <v>2024</v>
          </cell>
          <cell r="O32" t="str">
            <v>Rabiah, S.Si, M.Kessos</v>
          </cell>
        </row>
        <row r="33">
          <cell r="B33" t="str">
            <v>B 1360 PQQ</v>
          </cell>
          <cell r="C33" t="str">
            <v>Toyota Rush G</v>
          </cell>
          <cell r="D33" t="str">
            <v>Mini Bus ( Penumpang 14 Orang Kebawah )</v>
          </cell>
          <cell r="E33" t="str">
            <v>Rosehan Ansyari, S.Sos</v>
          </cell>
          <cell r="F33" t="str">
            <v>197703152009021001</v>
          </cell>
          <cell r="G33" t="str">
            <v>Pekerja Sosial Ahli Madya</v>
          </cell>
          <cell r="H33" t="str">
            <v>Direktorat Perlindungan Sosial Korban Bencana Sosial &amp; Non Alam</v>
          </cell>
          <cell r="I33" t="str">
            <v>Operasional</v>
          </cell>
          <cell r="J33" t="str">
            <v>Peminjaman</v>
          </cell>
          <cell r="K33">
            <v>2</v>
          </cell>
          <cell r="L33" t="str">
            <v>Januari</v>
          </cell>
          <cell r="M33" t="str">
            <v>01</v>
          </cell>
          <cell r="N33">
            <v>2024</v>
          </cell>
          <cell r="O33" t="str">
            <v>Rabiah, S.Si, M.Kessos</v>
          </cell>
        </row>
        <row r="34">
          <cell r="B34" t="str">
            <v>B 1673 PQP</v>
          </cell>
          <cell r="C34" t="str">
            <v>Toyota Rush G</v>
          </cell>
          <cell r="D34" t="str">
            <v>Mini Bus ( Penumpang 14 Orang Kebawah )</v>
          </cell>
          <cell r="E34" t="str">
            <v>Ibnu Solihin, S.Sos, M.Si</v>
          </cell>
          <cell r="F34" t="str">
            <v>196605031989031004</v>
          </cell>
          <cell r="G34" t="str">
            <v>Pekerja Sosial Ahli Madya</v>
          </cell>
          <cell r="H34" t="str">
            <v>Direktorat Perlindungan Sosial Korban Bencana Sosial &amp; Non Alam</v>
          </cell>
          <cell r="I34" t="str">
            <v>Dinas</v>
          </cell>
          <cell r="J34" t="str">
            <v>Peminjaman</v>
          </cell>
          <cell r="K34">
            <v>2</v>
          </cell>
          <cell r="L34" t="str">
            <v>Januari</v>
          </cell>
          <cell r="M34" t="str">
            <v>01</v>
          </cell>
          <cell r="N34">
            <v>2024</v>
          </cell>
          <cell r="O34" t="str">
            <v>Rabiah, S.Si, M.Kessos</v>
          </cell>
        </row>
        <row r="35">
          <cell r="B35" t="str">
            <v>B 1505 PQR</v>
          </cell>
          <cell r="C35" t="str">
            <v>Toyota Rush G</v>
          </cell>
          <cell r="D35" t="str">
            <v>Mini Bus ( Penumpang 14 Orang Kebawah )</v>
          </cell>
          <cell r="E35" t="str">
            <v>Yustina Suhartiningsih</v>
          </cell>
          <cell r="F35" t="str">
            <v>197203211993032003</v>
          </cell>
          <cell r="G35" t="str">
            <v>Pekerja Sosial Ahli Madya</v>
          </cell>
          <cell r="H35" t="str">
            <v>Direktorat Perlindungan Sosial Korban Bencana Sosial &amp; Non Alam</v>
          </cell>
          <cell r="I35" t="str">
            <v>Dinas</v>
          </cell>
          <cell r="J35" t="str">
            <v>Peminjaman</v>
          </cell>
          <cell r="K35">
            <v>2</v>
          </cell>
          <cell r="L35" t="str">
            <v>Januari</v>
          </cell>
          <cell r="M35" t="str">
            <v>01</v>
          </cell>
          <cell r="N35">
            <v>2024</v>
          </cell>
          <cell r="O35" t="str">
            <v>Rabiah, S.Si, M.Kessos</v>
          </cell>
        </row>
        <row r="36">
          <cell r="B36" t="str">
            <v>B 1182 PQI</v>
          </cell>
          <cell r="C36" t="str">
            <v>Toyota Fortuner 2,4 VRZ 4X4 AT</v>
          </cell>
          <cell r="D36" t="str">
            <v>Ran Jeep Kommab</v>
          </cell>
          <cell r="E36" t="str">
            <v>Faisal, S.ST,M.Si</v>
          </cell>
          <cell r="F36" t="str">
            <v>197611062005021001</v>
          </cell>
          <cell r="G36" t="str">
            <v>Direktur Dit. Jamsos</v>
          </cell>
          <cell r="H36" t="str">
            <v>Direktorat Perlindungan Sosial Korban Bencana Alam</v>
          </cell>
          <cell r="I36" t="str">
            <v>Dinas</v>
          </cell>
          <cell r="J36" t="str">
            <v>Peminjaman</v>
          </cell>
          <cell r="K36">
            <v>2</v>
          </cell>
          <cell r="L36" t="str">
            <v>Januari</v>
          </cell>
          <cell r="M36" t="str">
            <v>01</v>
          </cell>
          <cell r="N36">
            <v>2024</v>
          </cell>
          <cell r="O36" t="str">
            <v>Rabiah, S.Si, M.Kessos</v>
          </cell>
        </row>
        <row r="37">
          <cell r="B37" t="str">
            <v>AX2</v>
          </cell>
          <cell r="C37" t="str">
            <v>Mitsubishi L200K74TG</v>
          </cell>
          <cell r="D37" t="str">
            <v>Mini Bus ( Penumpang 14 Orang Kebawah )</v>
          </cell>
          <cell r="E37" t="str">
            <v>Daniel Fransiskus Pinem S.Kom</v>
          </cell>
          <cell r="F37" t="str">
            <v>198105042008011016</v>
          </cell>
          <cell r="G37" t="str">
            <v>Kepala Subbagian Tata Usaha</v>
          </cell>
          <cell r="H37" t="str">
            <v>Direktorat Jaminan Sosial</v>
          </cell>
          <cell r="I37" t="str">
            <v>Dinas</v>
          </cell>
          <cell r="J37" t="str">
            <v>Peminjaman</v>
          </cell>
          <cell r="K37">
            <v>2</v>
          </cell>
          <cell r="L37" t="str">
            <v>Januari</v>
          </cell>
          <cell r="M37" t="str">
            <v>01</v>
          </cell>
          <cell r="N37">
            <v>2024</v>
          </cell>
          <cell r="O37" t="str">
            <v>Rabiah, S.Si, M.Kessos</v>
          </cell>
        </row>
        <row r="38">
          <cell r="B38" t="str">
            <v>B 1675 PQP</v>
          </cell>
          <cell r="C38" t="str">
            <v>Avanza</v>
          </cell>
          <cell r="D38" t="str">
            <v>Mini Bus ( Penumpang 14 Orang Kebawah )</v>
          </cell>
          <cell r="E38" t="str">
            <v>Jaswadi, A.Ks, M.Sc</v>
          </cell>
          <cell r="F38" t="str">
            <v>197311302005021001</v>
          </cell>
          <cell r="G38" t="str">
            <v>Pekerja Sosial Ahli Muda</v>
          </cell>
          <cell r="H38" t="str">
            <v>Direktorat Jaminan Sosial</v>
          </cell>
          <cell r="I38" t="str">
            <v>Dinas</v>
          </cell>
          <cell r="J38" t="str">
            <v>Peminjaman</v>
          </cell>
          <cell r="K38">
            <v>2</v>
          </cell>
          <cell r="L38" t="str">
            <v>Januari</v>
          </cell>
          <cell r="M38" t="str">
            <v>01</v>
          </cell>
          <cell r="N38">
            <v>2024</v>
          </cell>
          <cell r="O38" t="str">
            <v>Rabiah, S.Si, M.Kessos</v>
          </cell>
        </row>
        <row r="39">
          <cell r="B39" t="str">
            <v>AX3</v>
          </cell>
          <cell r="C39" t="str">
            <v>Mitsubishi L200K74TG</v>
          </cell>
          <cell r="D39" t="str">
            <v>Mini Bus ( Penumpang 14 Orang Kebawah )</v>
          </cell>
          <cell r="E39" t="str">
            <v>Irwan Prabowo, ST, MMSI</v>
          </cell>
          <cell r="F39" t="str">
            <v>198507012010121002</v>
          </cell>
          <cell r="G39" t="str">
            <v>Analis Kebijakan Ahli Muda</v>
          </cell>
          <cell r="H39" t="str">
            <v>Direktorat Jaminan Sosial</v>
          </cell>
          <cell r="I39" t="str">
            <v>Dinas</v>
          </cell>
          <cell r="J39" t="str">
            <v>Peminjaman</v>
          </cell>
          <cell r="K39">
            <v>2</v>
          </cell>
          <cell r="L39" t="str">
            <v>Januari</v>
          </cell>
          <cell r="M39" t="str">
            <v>01</v>
          </cell>
          <cell r="N39">
            <v>2024</v>
          </cell>
          <cell r="O39" t="str">
            <v>Rabiah, S.Si, M.Kessos</v>
          </cell>
        </row>
        <row r="40">
          <cell r="B40" t="str">
            <v>B 1080 PQH</v>
          </cell>
          <cell r="C40" t="str">
            <v>Mitsubishi Pajero Sport</v>
          </cell>
          <cell r="D40" t="str">
            <v>Mini Bus ( Penumpang 14 Orang Kebawah )</v>
          </cell>
          <cell r="E40" t="str">
            <v>Neneng Rusmayanti, SSt, M.Si</v>
          </cell>
          <cell r="F40" t="str">
            <v>197901102005022001</v>
          </cell>
          <cell r="G40" t="str">
            <v>Analis Kebijakan Ahli Madya</v>
          </cell>
          <cell r="H40" t="str">
            <v>Direktorat Jaminan Sosial</v>
          </cell>
          <cell r="I40" t="str">
            <v>Dinas</v>
          </cell>
          <cell r="J40" t="str">
            <v>Peminjaman</v>
          </cell>
          <cell r="K40">
            <v>2</v>
          </cell>
          <cell r="L40" t="str">
            <v>Januari</v>
          </cell>
          <cell r="M40" t="str">
            <v>01</v>
          </cell>
          <cell r="N40">
            <v>2024</v>
          </cell>
          <cell r="O40" t="str">
            <v>Rabiah, S.Si, M.Kessos</v>
          </cell>
        </row>
        <row r="41">
          <cell r="B41" t="str">
            <v>AX4</v>
          </cell>
          <cell r="C41" t="str">
            <v>Mitsubishi L200K74TG</v>
          </cell>
          <cell r="D41" t="str">
            <v>Mini Bus ( Penumpang 14 Orang Kebawah )</v>
          </cell>
          <cell r="E41" t="str">
            <v>Bagianta Sembiring, SE, MM</v>
          </cell>
          <cell r="F41" t="str">
            <v>196404071990031004</v>
          </cell>
          <cell r="G41" t="str">
            <v>Analis Pengelolaan Keuangan APBN Ahli Madya</v>
          </cell>
          <cell r="H41" t="str">
            <v>Direktorat Jaminan Sosial</v>
          </cell>
          <cell r="I41" t="str">
            <v>Dinas</v>
          </cell>
          <cell r="J41" t="str">
            <v>Peminjaman</v>
          </cell>
          <cell r="K41">
            <v>2</v>
          </cell>
          <cell r="L41" t="str">
            <v>Januari</v>
          </cell>
          <cell r="M41" t="str">
            <v>01</v>
          </cell>
          <cell r="N41">
            <v>2024</v>
          </cell>
          <cell r="O41" t="str">
            <v>Rabiah, S.Si, M.Kessos</v>
          </cell>
        </row>
        <row r="42">
          <cell r="B42" t="str">
            <v>B 9455 LQ</v>
          </cell>
          <cell r="C42" t="str">
            <v>Truk Toyota New Dyna 130 LT - Box</v>
          </cell>
          <cell r="D42" t="str">
            <v>Truck + Attachment</v>
          </cell>
          <cell r="E42" t="str">
            <v>Zainal Arifin, A.KS, MM - Koordinator Bag. Umum</v>
          </cell>
          <cell r="F42" t="str">
            <v>196604071990031005</v>
          </cell>
          <cell r="G42" t="str">
            <v>Arsiparis Ahli Madya</v>
          </cell>
          <cell r="H42" t="str">
            <v>Sekretariat Ditjen Perlindungan dan Jaminan Sosial</v>
          </cell>
          <cell r="I42" t="str">
            <v>Operasional</v>
          </cell>
          <cell r="J42" t="str">
            <v>Operasional Gudang Bekasi</v>
          </cell>
          <cell r="K42">
            <v>2</v>
          </cell>
          <cell r="L42" t="str">
            <v>Januari</v>
          </cell>
          <cell r="M42" t="str">
            <v>01</v>
          </cell>
          <cell r="N42">
            <v>2024</v>
          </cell>
          <cell r="O42" t="str">
            <v>Rabiah, S.Si, M.Kessos</v>
          </cell>
        </row>
        <row r="43">
          <cell r="B43" t="str">
            <v>B 9175 POQ</v>
          </cell>
          <cell r="C43" t="str">
            <v>Truk - Bak Kayu</v>
          </cell>
          <cell r="D43" t="str">
            <v>Truck + Attachment</v>
          </cell>
          <cell r="E43" t="str">
            <v>Zainal Arifin, A.KS, MM - Koordinator Bag. Umum</v>
          </cell>
          <cell r="F43" t="str">
            <v>196604071990031005</v>
          </cell>
          <cell r="G43" t="str">
            <v>Arsiparis Ahli Madya</v>
          </cell>
          <cell r="H43" t="str">
            <v>Sekretariat Ditjen Perlindungan dan Jaminan Sosial</v>
          </cell>
          <cell r="I43" t="str">
            <v>Operasional</v>
          </cell>
          <cell r="J43" t="str">
            <v>Operasional Gudang Bekasi</v>
          </cell>
          <cell r="K43">
            <v>2</v>
          </cell>
          <cell r="L43" t="str">
            <v>Januari</v>
          </cell>
          <cell r="M43" t="str">
            <v>01</v>
          </cell>
          <cell r="N43">
            <v>2024</v>
          </cell>
          <cell r="O43" t="str">
            <v>Rabiah, S.Si, M.Kessos</v>
          </cell>
        </row>
        <row r="44">
          <cell r="B44" t="str">
            <v>B 9195 BQ</v>
          </cell>
          <cell r="C44" t="str">
            <v>Truk Isuzu ELF - Box</v>
          </cell>
          <cell r="D44" t="str">
            <v>Truck + Attachment</v>
          </cell>
          <cell r="E44" t="str">
            <v>Zainal Arifin, A.KS, MM - Koordinator Bag. Umum</v>
          </cell>
          <cell r="F44" t="str">
            <v>196604071990031005</v>
          </cell>
          <cell r="G44" t="str">
            <v>Arsiparis Ahli Madya</v>
          </cell>
          <cell r="H44" t="str">
            <v>Sekretariat Ditjen Perlindungan dan Jaminan Sosial</v>
          </cell>
          <cell r="I44" t="str">
            <v>Operasional</v>
          </cell>
          <cell r="J44" t="str">
            <v>Operasional Gudang Bekasi</v>
          </cell>
          <cell r="K44">
            <v>2</v>
          </cell>
          <cell r="L44" t="str">
            <v>Januari</v>
          </cell>
          <cell r="M44" t="str">
            <v>01</v>
          </cell>
          <cell r="N44">
            <v>2024</v>
          </cell>
          <cell r="O44" t="str">
            <v>Rabiah, S.Si, M.Kessos</v>
          </cell>
        </row>
        <row r="45">
          <cell r="B45" t="str">
            <v>B 9279 LQ</v>
          </cell>
          <cell r="C45" t="str">
            <v>Truk Toyota New Dyna 130 LT - Bak Besi</v>
          </cell>
          <cell r="D45" t="str">
            <v>DUMP TRUCK</v>
          </cell>
          <cell r="E45" t="str">
            <v>Zainal Arifin, A.KS, MM - Koordinator Bag. Umum</v>
          </cell>
          <cell r="F45" t="str">
            <v>196604071990031005</v>
          </cell>
          <cell r="G45" t="str">
            <v>Arsiparis Ahli Madya</v>
          </cell>
          <cell r="H45" t="str">
            <v>Sekretariat Ditjen Perlindungan dan Jaminan Sosial</v>
          </cell>
          <cell r="I45" t="str">
            <v>Operasional</v>
          </cell>
          <cell r="J45" t="str">
            <v>Operasional Sekretariat</v>
          </cell>
          <cell r="K45">
            <v>2</v>
          </cell>
          <cell r="L45" t="str">
            <v>Januari</v>
          </cell>
          <cell r="M45" t="str">
            <v>01</v>
          </cell>
          <cell r="N45">
            <v>2024</v>
          </cell>
          <cell r="O45" t="str">
            <v>Rabiah, S.Si, M.Kessos</v>
          </cell>
        </row>
        <row r="46">
          <cell r="B46" t="str">
            <v>B 9280 LQ</v>
          </cell>
          <cell r="C46" t="str">
            <v>Truk Toyota New Dyna 130 LT - Bak Besi</v>
          </cell>
          <cell r="D46" t="str">
            <v>DUMP TRUCK</v>
          </cell>
          <cell r="E46" t="str">
            <v>Zainal Arifin, A.KS, MM - Koordinator Bag. Umum</v>
          </cell>
          <cell r="F46" t="str">
            <v>196604071990031005</v>
          </cell>
          <cell r="G46" t="str">
            <v>Arsiparis Ahli Madya</v>
          </cell>
          <cell r="H46" t="str">
            <v>Sekretariat Ditjen Perlindungan dan Jaminan Sosial</v>
          </cell>
          <cell r="I46" t="str">
            <v>Operasional</v>
          </cell>
          <cell r="J46" t="str">
            <v>Operasional Gudang Bekasi</v>
          </cell>
          <cell r="K46">
            <v>2</v>
          </cell>
          <cell r="L46" t="str">
            <v>Januari</v>
          </cell>
          <cell r="M46" t="str">
            <v>01</v>
          </cell>
          <cell r="N46">
            <v>2024</v>
          </cell>
          <cell r="O46" t="str">
            <v>Rabiah, S.Si, M.Kessos</v>
          </cell>
        </row>
        <row r="47">
          <cell r="B47" t="str">
            <v>B 9793 OQ</v>
          </cell>
          <cell r="C47" t="str">
            <v>Mitsubishi L200 2.5 GLS</v>
          </cell>
          <cell r="D47" t="str">
            <v>RTU</v>
          </cell>
          <cell r="E47" t="str">
            <v>Zainal Arifin, A.KS, MM - Koordinator Bag. Umum</v>
          </cell>
          <cell r="F47" t="str">
            <v>196604071990031005</v>
          </cell>
          <cell r="G47" t="str">
            <v>Arsiparis Ahli Madya</v>
          </cell>
          <cell r="H47" t="str">
            <v>Sekretariat Ditjen Perlindungan dan Jaminan Sosial</v>
          </cell>
          <cell r="I47" t="str">
            <v>Operasional</v>
          </cell>
          <cell r="J47" t="str">
            <v>Stanby Operasional</v>
          </cell>
          <cell r="K47">
            <v>2</v>
          </cell>
          <cell r="L47" t="str">
            <v>Januari</v>
          </cell>
          <cell r="M47" t="str">
            <v>01</v>
          </cell>
          <cell r="N47">
            <v>2024</v>
          </cell>
          <cell r="O47" t="str">
            <v>Rabiah, S.Si, M.Kessos</v>
          </cell>
        </row>
        <row r="48">
          <cell r="B48" t="str">
            <v>B 9794 OQ</v>
          </cell>
          <cell r="C48" t="str">
            <v>Mitsubishi L200 2.5 GLS</v>
          </cell>
          <cell r="D48" t="str">
            <v>RTU</v>
          </cell>
          <cell r="E48" t="str">
            <v>Zainal Arifin, A.KS, MM - Koordinator Bag. Umum</v>
          </cell>
          <cell r="F48" t="str">
            <v>196604071990031005</v>
          </cell>
          <cell r="G48" t="str">
            <v>Arsiparis Ahli Madya</v>
          </cell>
          <cell r="H48" t="str">
            <v>Sekretariat Ditjen Perlindungan dan Jaminan Sosial</v>
          </cell>
          <cell r="I48" t="str">
            <v>Operasional</v>
          </cell>
          <cell r="J48" t="str">
            <v>Stanby Operasional</v>
          </cell>
          <cell r="K48">
            <v>2</v>
          </cell>
          <cell r="L48" t="str">
            <v>Januari</v>
          </cell>
          <cell r="M48" t="str">
            <v>01</v>
          </cell>
          <cell r="N48">
            <v>2024</v>
          </cell>
          <cell r="O48" t="str">
            <v>Rabiah, S.Si, M.Kessos</v>
          </cell>
        </row>
        <row r="49">
          <cell r="B49" t="str">
            <v>B 1671 PQ</v>
          </cell>
          <cell r="C49" t="str">
            <v>Toyota Avanza 1500 S</v>
          </cell>
          <cell r="D49" t="str">
            <v>Mini Bus ( Penumpang 14 Orang Kebawah )</v>
          </cell>
          <cell r="E49" t="str">
            <v>Dalam Pencarian</v>
          </cell>
          <cell r="F49" t="str">
            <v>-</v>
          </cell>
          <cell r="G49" t="str">
            <v>-</v>
          </cell>
          <cell r="H49" t="str">
            <v>Sekretariat Ditjen Perlindungan dan Jaminan Sosial</v>
          </cell>
          <cell r="I49" t="str">
            <v>Belum ditemukan</v>
          </cell>
          <cell r="J49" t="str">
            <v>Pencarian</v>
          </cell>
          <cell r="K49">
            <v>2</v>
          </cell>
          <cell r="L49" t="str">
            <v>Januari</v>
          </cell>
          <cell r="M49" t="str">
            <v>01</v>
          </cell>
          <cell r="N49">
            <v>2024</v>
          </cell>
          <cell r="O49" t="str">
            <v>Rabiah, S.Si, M.Kessos</v>
          </cell>
        </row>
        <row r="50">
          <cell r="B50" t="str">
            <v>B 1673 PQ</v>
          </cell>
          <cell r="C50" t="str">
            <v>Toyota Avanza 1500 S</v>
          </cell>
          <cell r="D50" t="str">
            <v>Mini Bus ( Penumpang 14 Orang Kebawah )</v>
          </cell>
          <cell r="E50" t="str">
            <v>Dalam Pencarian</v>
          </cell>
          <cell r="F50" t="str">
            <v>-</v>
          </cell>
          <cell r="G50" t="str">
            <v>-</v>
          </cell>
          <cell r="H50" t="str">
            <v>Sekretariat Ditjen Perlindungan dan Jaminan Sosial</v>
          </cell>
          <cell r="I50" t="str">
            <v>Belum ditemukan</v>
          </cell>
          <cell r="J50" t="str">
            <v>Pencarian</v>
          </cell>
          <cell r="K50">
            <v>2</v>
          </cell>
          <cell r="L50" t="str">
            <v>Januari</v>
          </cell>
          <cell r="M50" t="str">
            <v>01</v>
          </cell>
          <cell r="N50">
            <v>2024</v>
          </cell>
          <cell r="O50" t="str">
            <v>Rabiah, S.Si, M.Kessos</v>
          </cell>
        </row>
        <row r="51">
          <cell r="B51" t="str">
            <v>B 1744 PQO</v>
          </cell>
          <cell r="C51" t="str">
            <v>Honda Freed GB3 1.53 AT</v>
          </cell>
          <cell r="D51" t="str">
            <v>Mini Bus ( Penumpang 14 Orang Kebawah )</v>
          </cell>
          <cell r="E51" t="str">
            <v>Dalam Pencarian</v>
          </cell>
          <cell r="F51" t="str">
            <v>-</v>
          </cell>
          <cell r="G51" t="str">
            <v>-</v>
          </cell>
          <cell r="H51" t="str">
            <v>Sekretariat Ditjen Perlindungan dan Jaminan Sosial</v>
          </cell>
          <cell r="I51" t="str">
            <v>Belum ditemukan</v>
          </cell>
          <cell r="J51" t="str">
            <v>Pencarian</v>
          </cell>
          <cell r="K51">
            <v>2</v>
          </cell>
          <cell r="L51" t="str">
            <v>Januari</v>
          </cell>
          <cell r="M51" t="str">
            <v>01</v>
          </cell>
          <cell r="N51">
            <v>2024</v>
          </cell>
          <cell r="O51" t="str">
            <v>Rabiah, S.Si, M.Kessos</v>
          </cell>
        </row>
        <row r="52">
          <cell r="B52" t="str">
            <v>B 1143 PQH</v>
          </cell>
          <cell r="C52" t="str">
            <v>Toyota Fortuner 2.5 G AT</v>
          </cell>
          <cell r="D52" t="str">
            <v>Mini Bus ( Penumpang 14 Orang Kebawah )</v>
          </cell>
          <cell r="E52" t="str">
            <v>Dalam Pencarian</v>
          </cell>
          <cell r="F52" t="str">
            <v>-</v>
          </cell>
          <cell r="G52" t="str">
            <v>-</v>
          </cell>
          <cell r="H52" t="str">
            <v>Sekretariat Ditjen Perlindungan dan Jaminan Sosial</v>
          </cell>
          <cell r="I52" t="str">
            <v>Belum ditemukan</v>
          </cell>
          <cell r="J52" t="str">
            <v>Pencarian</v>
          </cell>
          <cell r="K52">
            <v>2</v>
          </cell>
          <cell r="L52" t="str">
            <v>Januari</v>
          </cell>
          <cell r="M52" t="str">
            <v>01</v>
          </cell>
          <cell r="N52">
            <v>2024</v>
          </cell>
          <cell r="O52" t="str">
            <v>Rabiah, S.Si, M.Kessos</v>
          </cell>
        </row>
        <row r="53">
          <cell r="B53" t="str">
            <v>B 6512 PLQ</v>
          </cell>
          <cell r="C53" t="str">
            <v>New Supra X 125CW</v>
          </cell>
          <cell r="D53" t="str">
            <v>Sepeda Motor</v>
          </cell>
          <cell r="E53" t="str">
            <v>Ruswani</v>
          </cell>
          <cell r="F53" t="str">
            <v>196707161989091001</v>
          </cell>
          <cell r="G53" t="str">
            <v>Pengadministrasi Umum</v>
          </cell>
          <cell r="H53" t="str">
            <v>Sekretariat Ditjen Perlindungan dan Jaminan Sosial</v>
          </cell>
          <cell r="I53" t="str">
            <v>Operasional</v>
          </cell>
          <cell r="J53" t="str">
            <v>Peminjaman</v>
          </cell>
          <cell r="K53">
            <v>2</v>
          </cell>
          <cell r="L53" t="str">
            <v>Januari</v>
          </cell>
          <cell r="M53" t="str">
            <v>01</v>
          </cell>
          <cell r="N53">
            <v>2024</v>
          </cell>
          <cell r="O53" t="str">
            <v>Rabiah, S.Si, M.Kessos</v>
          </cell>
        </row>
        <row r="54">
          <cell r="B54" t="str">
            <v>B 6658 PLQ</v>
          </cell>
          <cell r="C54" t="str">
            <v>Supra X 125 R</v>
          </cell>
          <cell r="D54" t="str">
            <v>Sepeda Motor</v>
          </cell>
          <cell r="E54" t="str">
            <v>Muhammad Wanri, A.Md</v>
          </cell>
          <cell r="F54" t="str">
            <v>199407272018021001</v>
          </cell>
          <cell r="G54" t="str">
            <v xml:space="preserve">Bendahara </v>
          </cell>
          <cell r="H54" t="str">
            <v>Sekretariat Ditjen Perlindungan dan Jaminan Sosial</v>
          </cell>
          <cell r="I54" t="str">
            <v>Operasional</v>
          </cell>
          <cell r="J54" t="str">
            <v>Peminjaman</v>
          </cell>
          <cell r="K54">
            <v>2</v>
          </cell>
          <cell r="L54" t="str">
            <v>Januari</v>
          </cell>
          <cell r="M54" t="str">
            <v>01</v>
          </cell>
          <cell r="N54">
            <v>2024</v>
          </cell>
          <cell r="O54" t="str">
            <v>Rabiah, S.Si, M.Kessos</v>
          </cell>
        </row>
        <row r="55">
          <cell r="B55" t="str">
            <v>B 6409 POQ</v>
          </cell>
          <cell r="C55" t="str">
            <v>Honda Vario 2010 warna Merah</v>
          </cell>
          <cell r="D55" t="str">
            <v>Sepeda Motor</v>
          </cell>
          <cell r="E55" t="str">
            <v>Askhar Asmoro Setiadi, S.Kom</v>
          </cell>
          <cell r="F55" t="str">
            <v>198610052019021003</v>
          </cell>
          <cell r="G55" t="str">
            <v xml:space="preserve">Pranata Komputer Ahli Pertama </v>
          </cell>
          <cell r="H55" t="str">
            <v>Sekretariat Ditjen Perlindungan dan Jaminan Sosial</v>
          </cell>
          <cell r="I55" t="str">
            <v>Dinas</v>
          </cell>
          <cell r="J55" t="str">
            <v>Peminjaman</v>
          </cell>
          <cell r="K55">
            <v>2</v>
          </cell>
          <cell r="L55" t="str">
            <v>Januari</v>
          </cell>
          <cell r="M55" t="str">
            <v>01</v>
          </cell>
          <cell r="N55">
            <v>2024</v>
          </cell>
          <cell r="O55" t="str">
            <v>Rabiah, S.Si, M.Kessos</v>
          </cell>
        </row>
        <row r="56">
          <cell r="B56" t="str">
            <v>B 6833 PSQ</v>
          </cell>
          <cell r="C56" t="str">
            <v>Honda Fit tahun 2010</v>
          </cell>
          <cell r="D56" t="str">
            <v>Sepeda Motor</v>
          </cell>
          <cell r="E56" t="str">
            <v>Muhammad Zaky Hidayat, A.Md.Kom, S.E</v>
          </cell>
          <cell r="F56" t="str">
            <v>198502072010121001</v>
          </cell>
          <cell r="G56" t="str">
            <v>Analis Kepegawaian Pelaksana Lanjutan</v>
          </cell>
          <cell r="H56" t="str">
            <v>Sekretariat Ditjen Perlindungan dan Jaminan Sosial</v>
          </cell>
          <cell r="I56" t="str">
            <v>Dinas</v>
          </cell>
          <cell r="J56" t="str">
            <v>Peminjaman</v>
          </cell>
          <cell r="K56">
            <v>2</v>
          </cell>
          <cell r="L56" t="str">
            <v>Januari</v>
          </cell>
          <cell r="M56" t="str">
            <v>01</v>
          </cell>
          <cell r="N56">
            <v>2024</v>
          </cell>
          <cell r="O56" t="str">
            <v>Rabiah, S.Si, M.Kessos</v>
          </cell>
        </row>
        <row r="57">
          <cell r="B57" t="str">
            <v>B 6397 PUQ</v>
          </cell>
          <cell r="C57" t="str">
            <v>Yamaha Mio CW</v>
          </cell>
          <cell r="D57" t="str">
            <v>Sepeda Motor</v>
          </cell>
          <cell r="E57" t="str">
            <v>Kirana Mustikasari, SH</v>
          </cell>
          <cell r="F57" t="str">
            <v>198512182010122001</v>
          </cell>
          <cell r="G57" t="str">
            <v>Kepala Sub Bagian Tata Usaha</v>
          </cell>
          <cell r="H57" t="str">
            <v>Direktorat Perlindungan Sosial Korban Bencana Alam</v>
          </cell>
          <cell r="I57" t="str">
            <v>Operasional</v>
          </cell>
          <cell r="J57" t="str">
            <v>Peminjaman</v>
          </cell>
          <cell r="K57">
            <v>2</v>
          </cell>
          <cell r="L57" t="str">
            <v>Januari</v>
          </cell>
          <cell r="M57" t="str">
            <v>01</v>
          </cell>
          <cell r="N57">
            <v>2024</v>
          </cell>
          <cell r="O57" t="str">
            <v>Rabiah, S.Si, M.Kessos</v>
          </cell>
        </row>
        <row r="58">
          <cell r="B58" t="str">
            <v>B 6896 PTQ</v>
          </cell>
          <cell r="C58" t="str">
            <v>Honda Scoppy</v>
          </cell>
          <cell r="D58" t="str">
            <v>Sepeda Motor</v>
          </cell>
          <cell r="E58" t="str">
            <v>Dwi Maryani</v>
          </cell>
          <cell r="F58" t="str">
            <v>197702232007012001</v>
          </cell>
          <cell r="G58" t="str">
            <v>Pengadministrasi Umum</v>
          </cell>
          <cell r="H58" t="str">
            <v>Sekretariat Ditjen Perlindungan dan Jaminan Sosial</v>
          </cell>
          <cell r="I58" t="str">
            <v>Operasional</v>
          </cell>
          <cell r="J58" t="str">
            <v>Peminjaman</v>
          </cell>
          <cell r="K58">
            <v>2</v>
          </cell>
          <cell r="L58" t="str">
            <v>Januari</v>
          </cell>
          <cell r="M58" t="str">
            <v>01</v>
          </cell>
          <cell r="N58">
            <v>2024</v>
          </cell>
          <cell r="O58" t="str">
            <v>Rabiah, S.Si, M.Kessos</v>
          </cell>
        </row>
        <row r="59">
          <cell r="B59" t="str">
            <v>B 6258 PXQ</v>
          </cell>
          <cell r="C59" t="str">
            <v>HONDA SCOOPY</v>
          </cell>
          <cell r="D59" t="str">
            <v>Sepeda Motor</v>
          </cell>
          <cell r="E59" t="str">
            <v>Mashadi Dwi Milayanto, S.Si</v>
          </cell>
          <cell r="F59" t="str">
            <v>199009282019021002</v>
          </cell>
          <cell r="G59" t="str">
            <v>Statistisi Ahli Pertama</v>
          </cell>
          <cell r="H59" t="str">
            <v>Sekretariat Ditjen Perlindungan dan Jaminan Sosial</v>
          </cell>
          <cell r="I59" t="str">
            <v>Dinas</v>
          </cell>
          <cell r="J59" t="str">
            <v>Peminjaman</v>
          </cell>
          <cell r="K59">
            <v>2</v>
          </cell>
          <cell r="L59" t="str">
            <v>Januari</v>
          </cell>
          <cell r="M59" t="str">
            <v>01</v>
          </cell>
          <cell r="N59">
            <v>2024</v>
          </cell>
          <cell r="O59" t="str">
            <v>Rabiah, S.Si, M.Kessos</v>
          </cell>
        </row>
        <row r="60">
          <cell r="B60" t="str">
            <v>B 3323 PFQ</v>
          </cell>
          <cell r="C60" t="str">
            <v>Yamaha NMAX ABS Merah</v>
          </cell>
          <cell r="D60" t="str">
            <v>Sepeda Motor</v>
          </cell>
          <cell r="E60" t="str">
            <v>Andrias Ciputra, A.Md</v>
          </cell>
          <cell r="F60" t="str">
            <v>198603282010121001</v>
          </cell>
          <cell r="G60" t="str">
            <v>Pengelola Barang Persediaan dan BMN</v>
          </cell>
          <cell r="H60" t="str">
            <v>Sekretariat Ditjen Perlindungan dan Jaminan Sosial</v>
          </cell>
          <cell r="I60" t="str">
            <v>Dinas</v>
          </cell>
          <cell r="J60" t="str">
            <v>Peminjaman</v>
          </cell>
          <cell r="K60">
            <v>2</v>
          </cell>
          <cell r="L60" t="str">
            <v>Januari</v>
          </cell>
          <cell r="M60" t="str">
            <v>01</v>
          </cell>
          <cell r="N60">
            <v>2024</v>
          </cell>
          <cell r="O60" t="str">
            <v>Rabiah, S.Si, M.Kessos</v>
          </cell>
        </row>
        <row r="61">
          <cell r="B61" t="str">
            <v>B 6513 PLQ</v>
          </cell>
          <cell r="C61" t="str">
            <v>New Supra X 125 D Spoke</v>
          </cell>
          <cell r="D61" t="str">
            <v>Sepeda Motor</v>
          </cell>
          <cell r="E61" t="str">
            <v>Yanti Hastuti, A.Md</v>
          </cell>
          <cell r="F61" t="str">
            <v>197802122005022001</v>
          </cell>
          <cell r="G61" t="str">
            <v>Pengelola Administrasi Kepegawaian</v>
          </cell>
          <cell r="H61" t="str">
            <v>Sekretariat Ditjen Perlindungan dan Jaminan Sosial</v>
          </cell>
          <cell r="I61" t="str">
            <v>Dinas</v>
          </cell>
          <cell r="J61" t="str">
            <v>Peminjaman</v>
          </cell>
          <cell r="K61">
            <v>2</v>
          </cell>
          <cell r="L61" t="str">
            <v>Januari</v>
          </cell>
          <cell r="M61" t="str">
            <v>01</v>
          </cell>
          <cell r="N61">
            <v>2024</v>
          </cell>
          <cell r="O61" t="str">
            <v>Rabiah, S.Si, M.Kessos</v>
          </cell>
        </row>
        <row r="62">
          <cell r="B62" t="str">
            <v>B 6647 PCQ</v>
          </cell>
          <cell r="C62" t="str">
            <v>HONDA SUPRA X 125 D</v>
          </cell>
          <cell r="D62" t="str">
            <v>Sepeda Motor</v>
          </cell>
          <cell r="E62" t="str">
            <v>Jeni Ramdani, S.E</v>
          </cell>
          <cell r="F62" t="str">
            <v>198008082010121001</v>
          </cell>
          <cell r="G62" t="str">
            <v>Analis Kepegawaian Pelaksana Lanjutan</v>
          </cell>
          <cell r="H62" t="str">
            <v>Sekretariat Ditjen Perlindungan dan Jaminan Sosial</v>
          </cell>
          <cell r="I62" t="str">
            <v>Dinas</v>
          </cell>
          <cell r="J62" t="str">
            <v>Peminjaman</v>
          </cell>
          <cell r="K62">
            <v>2</v>
          </cell>
          <cell r="L62" t="str">
            <v>Januari</v>
          </cell>
          <cell r="M62" t="str">
            <v>01</v>
          </cell>
          <cell r="N62">
            <v>2024</v>
          </cell>
          <cell r="O62" t="str">
            <v>Rabiah, S.Si, M.Kessos</v>
          </cell>
        </row>
        <row r="63">
          <cell r="B63" t="str">
            <v>B 3254 PKQ</v>
          </cell>
          <cell r="C63" t="str">
            <v>Vespa S 125cc ie 3V</v>
          </cell>
          <cell r="D63" t="str">
            <v>Sepeda Motor</v>
          </cell>
          <cell r="E63" t="str">
            <v>-</v>
          </cell>
          <cell r="F63" t="str">
            <v>-</v>
          </cell>
          <cell r="G63" t="str">
            <v>-</v>
          </cell>
          <cell r="H63" t="str">
            <v>-</v>
          </cell>
          <cell r="I63" t="str">
            <v>-</v>
          </cell>
          <cell r="J63" t="str">
            <v>Peminjaman</v>
          </cell>
          <cell r="K63">
            <v>2</v>
          </cell>
          <cell r="L63" t="str">
            <v>Januari</v>
          </cell>
          <cell r="M63" t="str">
            <v>01</v>
          </cell>
          <cell r="N63">
            <v>2024</v>
          </cell>
          <cell r="O63" t="str">
            <v>Rabiah, S.Si, M.Kessos</v>
          </cell>
        </row>
        <row r="64">
          <cell r="B64" t="str">
            <v>B 6279 PXQ</v>
          </cell>
          <cell r="C64" t="str">
            <v>Kawasaki LX150</v>
          </cell>
          <cell r="D64" t="str">
            <v>Sepeda Motor</v>
          </cell>
          <cell r="E64" t="str">
            <v>Rony Angga Ardhiantoro</v>
          </cell>
          <cell r="F64" t="str">
            <v>199209042018021001</v>
          </cell>
          <cell r="G64" t="str">
            <v>Verifikator Keuangan</v>
          </cell>
          <cell r="H64" t="str">
            <v>Direktorat Perlindungan Sosial Korban Bencana Sosial &amp; Non Alam</v>
          </cell>
          <cell r="I64" t="str">
            <v>Dinas</v>
          </cell>
          <cell r="J64" t="str">
            <v>Peminjaman</v>
          </cell>
          <cell r="K64">
            <v>2</v>
          </cell>
          <cell r="L64" t="str">
            <v>Januari</v>
          </cell>
          <cell r="M64" t="str">
            <v>01</v>
          </cell>
          <cell r="N64">
            <v>2024</v>
          </cell>
          <cell r="O64" t="str">
            <v>Rabiah, S.Si, M.Kessos</v>
          </cell>
        </row>
        <row r="65">
          <cell r="B65" t="str">
            <v>B 6632 PCQ</v>
          </cell>
          <cell r="C65" t="str">
            <v>HONDA SUPRA X 125 D</v>
          </cell>
          <cell r="D65" t="str">
            <v>Sepeda Motor</v>
          </cell>
          <cell r="E65" t="str">
            <v>Ratmin</v>
          </cell>
          <cell r="F65" t="str">
            <v>196701211992031003</v>
          </cell>
          <cell r="G65" t="str">
            <v>Pengelola Barang Persediaan dan Barang Milik Negara</v>
          </cell>
          <cell r="H65" t="str">
            <v>Direktorat Perlindungan Sosial Korban Bencana Alam</v>
          </cell>
          <cell r="I65" t="str">
            <v>Dinas</v>
          </cell>
          <cell r="J65" t="str">
            <v>Peminjaman</v>
          </cell>
          <cell r="K65">
            <v>2</v>
          </cell>
          <cell r="L65" t="str">
            <v>Januari</v>
          </cell>
          <cell r="M65" t="str">
            <v>01</v>
          </cell>
          <cell r="N65">
            <v>2024</v>
          </cell>
          <cell r="O65" t="str">
            <v>Rabiah, S.Si, M.Kessos</v>
          </cell>
        </row>
        <row r="66">
          <cell r="B66" t="str">
            <v>B 6015 PNQ</v>
          </cell>
          <cell r="C66" t="str">
            <v>Kawasaki LX150</v>
          </cell>
          <cell r="D66" t="str">
            <v>Sepeda Motor</v>
          </cell>
          <cell r="E66" t="str">
            <v>Masryani Mansyur, SE</v>
          </cell>
          <cell r="F66" t="str">
            <v>197906172010012019</v>
          </cell>
          <cell r="G66" t="str">
            <v>Plt. Direktur</v>
          </cell>
          <cell r="H66" t="str">
            <v>Direktorat Perlindungan Sosial Korban Bencana Alam</v>
          </cell>
          <cell r="I66" t="str">
            <v>Dinas</v>
          </cell>
          <cell r="J66" t="str">
            <v>Peminjaman</v>
          </cell>
          <cell r="K66">
            <v>2</v>
          </cell>
          <cell r="L66" t="str">
            <v>Januari</v>
          </cell>
          <cell r="M66" t="str">
            <v>01</v>
          </cell>
          <cell r="N66">
            <v>2024</v>
          </cell>
          <cell r="O66" t="str">
            <v>Rabiah, S.Si, M.Kessos</v>
          </cell>
        </row>
        <row r="67">
          <cell r="B67" t="str">
            <v>B 6359 PSQ</v>
          </cell>
          <cell r="C67" t="str">
            <v>Revo Fit X Tahun 2010</v>
          </cell>
          <cell r="D67" t="str">
            <v>Sepeda Motor</v>
          </cell>
          <cell r="E67" t="str">
            <v>Daniel Fransiskus Pinem S.Kom</v>
          </cell>
          <cell r="F67" t="str">
            <v>198105042008011016</v>
          </cell>
          <cell r="G67" t="str">
            <v>Kepala Subbagian Tata Usaha</v>
          </cell>
          <cell r="H67" t="str">
            <v>Direktorat Jaminan Sosial</v>
          </cell>
          <cell r="I67" t="str">
            <v>Dinas</v>
          </cell>
          <cell r="J67" t="str">
            <v>Peminjaman</v>
          </cell>
          <cell r="K67">
            <v>2</v>
          </cell>
          <cell r="L67" t="str">
            <v>Januari</v>
          </cell>
          <cell r="M67" t="str">
            <v>01</v>
          </cell>
          <cell r="N67">
            <v>2024</v>
          </cell>
          <cell r="O67" t="str">
            <v>Rabiah, S.Si, M.Kessos</v>
          </cell>
        </row>
        <row r="68">
          <cell r="B68" t="str">
            <v>B 6015 PEQ</v>
          </cell>
          <cell r="C68" t="str">
            <v>Honda Supra Nf 100 Sf</v>
          </cell>
          <cell r="D68" t="str">
            <v>Sepeda Motor</v>
          </cell>
          <cell r="E68" t="str">
            <v>Andi Ismail Munandar Pasau</v>
          </cell>
          <cell r="F68" t="str">
            <v>198601282006021001</v>
          </cell>
          <cell r="G68" t="str">
            <v>Pengelola Barang Persediaan dan Barang Milik Negara</v>
          </cell>
          <cell r="H68" t="str">
            <v>Direktorat Jaminan Sosial</v>
          </cell>
          <cell r="I68" t="str">
            <v>Dinas</v>
          </cell>
          <cell r="J68" t="str">
            <v>Peminjaman</v>
          </cell>
          <cell r="K68">
            <v>2</v>
          </cell>
          <cell r="L68" t="str">
            <v>Januari</v>
          </cell>
          <cell r="M68" t="str">
            <v>01</v>
          </cell>
          <cell r="N68">
            <v>2024</v>
          </cell>
          <cell r="O68" t="str">
            <v>Rabiah, S.Si, M.Kessos</v>
          </cell>
        </row>
        <row r="69">
          <cell r="B69" t="str">
            <v>B 6019 PEQ</v>
          </cell>
          <cell r="C69" t="str">
            <v>Honda Supra Nf 100 Sf</v>
          </cell>
          <cell r="D69" t="str">
            <v>Sepeda Motor</v>
          </cell>
          <cell r="E69" t="str">
            <v>Widi Puji Hartadi</v>
          </cell>
          <cell r="F69" t="str">
            <v>198902182019021002</v>
          </cell>
          <cell r="G69" t="str">
            <v>Verifikator Keuangan</v>
          </cell>
          <cell r="H69" t="str">
            <v>Direktorat Jaminan Sosial</v>
          </cell>
          <cell r="I69" t="str">
            <v>Dinas</v>
          </cell>
          <cell r="J69" t="str">
            <v>Peminjaman</v>
          </cell>
          <cell r="K69">
            <v>2</v>
          </cell>
          <cell r="L69" t="str">
            <v>Januari</v>
          </cell>
          <cell r="M69" t="str">
            <v>01</v>
          </cell>
          <cell r="N69">
            <v>2024</v>
          </cell>
          <cell r="O69" t="str">
            <v>Rabiah, S.Si, M.Kessos</v>
          </cell>
        </row>
        <row r="70">
          <cell r="B70" t="str">
            <v>B 6628 PCQ</v>
          </cell>
          <cell r="C70" t="str">
            <v>HONDA SUPRA X 125 D</v>
          </cell>
          <cell r="D70" t="str">
            <v>Sepeda Motor</v>
          </cell>
          <cell r="E70" t="str">
            <v>Dalam Pencarian</v>
          </cell>
          <cell r="F70" t="str">
            <v>-</v>
          </cell>
          <cell r="G70" t="str">
            <v>-</v>
          </cell>
          <cell r="H70" t="str">
            <v>Sekretariat Ditjen Perlindungan dan Jaminan Sosial</v>
          </cell>
          <cell r="I70" t="str">
            <v>Belum ditemukan</v>
          </cell>
          <cell r="J70" t="str">
            <v>Pencarian</v>
          </cell>
          <cell r="K70">
            <v>2</v>
          </cell>
          <cell r="L70" t="str">
            <v>Januari</v>
          </cell>
          <cell r="M70" t="str">
            <v>01</v>
          </cell>
          <cell r="N70">
            <v>2024</v>
          </cell>
          <cell r="O70" t="str">
            <v>Rabiah, S.Si, M.Kessos</v>
          </cell>
        </row>
      </sheetData>
      <sheetData sheetId="6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andi ismail" id="{D5EE5319-2ACD-4B46-880D-584CBB221F55}" userId="7df3a47011c6db8a" providerId="Windows Live"/>
</personList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" dT="2025-02-27T03:54:18.23" personId="{D5EE5319-2ACD-4B46-880D-584CBB221F55}" id="{9BA6EDF9-D8F4-4067-A05A-360927D6C493}">
    <text>Ini dibuat fleksibel filter, sehingga bisa menampilkan data sesuai yang kita inginkan, conto saya ingin menampilkan laptop mas lukman hanya dengan nomor nup 48.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0CC6A-FF02-497C-B880-8F7E825C628C}">
  <dimension ref="A1:L501"/>
  <sheetViews>
    <sheetView tabSelected="1" topLeftCell="A272" workbookViewId="0">
      <selection activeCell="I390" sqref="I390:I415"/>
    </sheetView>
  </sheetViews>
  <sheetFormatPr baseColWidth="10" defaultColWidth="9.1640625" defaultRowHeight="13"/>
  <cols>
    <col min="1" max="1" width="5.1640625" style="151" customWidth="1"/>
    <col min="2" max="2" width="15.83203125" style="118" customWidth="1"/>
    <col min="3" max="3" width="12.1640625" style="152" customWidth="1"/>
    <col min="4" max="4" width="7.1640625" style="151" bestFit="1" customWidth="1"/>
    <col min="5" max="5" width="38.5" style="118" bestFit="1" customWidth="1"/>
    <col min="6" max="6" width="65.33203125" style="118" bestFit="1" customWidth="1"/>
    <col min="7" max="7" width="15.1640625" style="151" bestFit="1" customWidth="1"/>
    <col min="8" max="8" width="14.6640625" style="153" bestFit="1" customWidth="1"/>
    <col min="9" max="9" width="21.33203125" style="154" bestFit="1" customWidth="1"/>
    <col min="10" max="10" width="30.1640625" style="151" bestFit="1" customWidth="1"/>
    <col min="11" max="11" width="33.33203125" style="151" customWidth="1"/>
    <col min="12" max="12" width="23.33203125" style="118" bestFit="1" customWidth="1"/>
    <col min="13" max="16384" width="9.1640625" style="118"/>
  </cols>
  <sheetData>
    <row r="1" spans="1:12" ht="39" customHeight="1" thickBot="1">
      <c r="A1" s="112" t="s">
        <v>6</v>
      </c>
      <c r="B1" s="113" t="s">
        <v>7</v>
      </c>
      <c r="C1" s="114" t="s">
        <v>8</v>
      </c>
      <c r="D1" s="113" t="s">
        <v>9</v>
      </c>
      <c r="E1" s="113" t="s">
        <v>10</v>
      </c>
      <c r="F1" s="113" t="s">
        <v>11</v>
      </c>
      <c r="G1" s="113" t="s">
        <v>13</v>
      </c>
      <c r="H1" s="115" t="s">
        <v>14</v>
      </c>
      <c r="I1" s="116" t="s">
        <v>224</v>
      </c>
      <c r="J1" s="116" t="s">
        <v>256</v>
      </c>
      <c r="K1" s="116" t="s">
        <v>258</v>
      </c>
      <c r="L1" s="117" t="s">
        <v>257</v>
      </c>
    </row>
    <row r="2" spans="1:12">
      <c r="A2" s="119"/>
      <c r="B2" s="120"/>
      <c r="C2" s="121"/>
      <c r="D2" s="120"/>
      <c r="E2" s="120"/>
      <c r="F2" s="120"/>
      <c r="G2" s="120"/>
      <c r="H2" s="122"/>
      <c r="I2" s="123"/>
      <c r="J2" s="123"/>
      <c r="K2" s="123"/>
      <c r="L2" s="124"/>
    </row>
    <row r="3" spans="1:12">
      <c r="A3" s="125">
        <v>1</v>
      </c>
      <c r="B3" s="126" t="s">
        <v>16</v>
      </c>
      <c r="C3" s="127">
        <v>3020102003</v>
      </c>
      <c r="D3" s="128">
        <v>2</v>
      </c>
      <c r="E3" s="126" t="s">
        <v>17</v>
      </c>
      <c r="F3" s="126" t="s">
        <v>18</v>
      </c>
      <c r="G3" s="128" t="s">
        <v>20</v>
      </c>
      <c r="H3" s="129">
        <v>196255000</v>
      </c>
      <c r="I3" s="130" t="str">
        <f>VLOOKUP(E3,Bantuan!$E$2:$F$24,2,FALSE)</f>
        <v xml:space="preserve">Kendaraan Dinas </v>
      </c>
      <c r="J3" s="131" t="s">
        <v>139</v>
      </c>
      <c r="K3" s="128" t="str">
        <f>IFERROR(VLOOKUP(Aset!J3,Pegawai!$C$4:$H$110,6,FALSE),"Pemakai barang belum ditentukan")</f>
        <v>Ruang Staff 1</v>
      </c>
      <c r="L3" s="132"/>
    </row>
    <row r="4" spans="1:12">
      <c r="A4" s="125">
        <v>2</v>
      </c>
      <c r="B4" s="126" t="s">
        <v>16</v>
      </c>
      <c r="C4" s="127">
        <v>3020102003</v>
      </c>
      <c r="D4" s="128">
        <v>3</v>
      </c>
      <c r="E4" s="126" t="s">
        <v>17</v>
      </c>
      <c r="F4" s="126" t="s">
        <v>18</v>
      </c>
      <c r="G4" s="128" t="s">
        <v>20</v>
      </c>
      <c r="H4" s="129">
        <v>196255000</v>
      </c>
      <c r="I4" s="130" t="str">
        <f>VLOOKUP(E4,Bantuan!$E$2:$F$24,2,FALSE)</f>
        <v xml:space="preserve">Kendaraan Dinas </v>
      </c>
      <c r="J4" s="131" t="s">
        <v>87</v>
      </c>
      <c r="K4" s="128" t="str">
        <f>IFERROR(VLOOKUP(Aset!J4,Pegawai!$C$4:$H$110,6,FALSE),"Pemakai barang belum ditentukan")</f>
        <v>Ruang Staff 1</v>
      </c>
      <c r="L4" s="132"/>
    </row>
    <row r="5" spans="1:12">
      <c r="A5" s="125">
        <v>3</v>
      </c>
      <c r="B5" s="126" t="s">
        <v>16</v>
      </c>
      <c r="C5" s="127">
        <v>3020102003</v>
      </c>
      <c r="D5" s="128">
        <v>4</v>
      </c>
      <c r="E5" s="126" t="s">
        <v>17</v>
      </c>
      <c r="F5" s="126" t="s">
        <v>21</v>
      </c>
      <c r="G5" s="128" t="s">
        <v>22</v>
      </c>
      <c r="H5" s="129">
        <v>206520000</v>
      </c>
      <c r="I5" s="130" t="str">
        <f>VLOOKUP(E5,Bantuan!$E$2:$F$24,2,FALSE)</f>
        <v xml:space="preserve">Kendaraan Dinas </v>
      </c>
      <c r="J5" s="131" t="s">
        <v>87</v>
      </c>
      <c r="K5" s="128" t="str">
        <f>IFERROR(VLOOKUP(Aset!J5,Pegawai!$C$4:$H$110,6,FALSE),"Pemakai barang belum ditentukan")</f>
        <v>Ruang Staff 1</v>
      </c>
      <c r="L5" s="132"/>
    </row>
    <row r="6" spans="1:12">
      <c r="A6" s="125">
        <v>4</v>
      </c>
      <c r="B6" s="126" t="s">
        <v>16</v>
      </c>
      <c r="C6" s="127">
        <v>3020102003</v>
      </c>
      <c r="D6" s="128">
        <v>5</v>
      </c>
      <c r="E6" s="126" t="s">
        <v>17</v>
      </c>
      <c r="F6" s="126" t="s">
        <v>18</v>
      </c>
      <c r="G6" s="128" t="s">
        <v>20</v>
      </c>
      <c r="H6" s="129">
        <v>196255000</v>
      </c>
      <c r="I6" s="130" t="str">
        <f>VLOOKUP(E6,Bantuan!$E$2:$F$24,2,FALSE)</f>
        <v xml:space="preserve">Kendaraan Dinas </v>
      </c>
      <c r="J6" s="131" t="s">
        <v>87</v>
      </c>
      <c r="K6" s="128" t="str">
        <f>IFERROR(VLOOKUP(Aset!J6,Pegawai!$C$4:$H$110,6,FALSE),"Pemakai barang belum ditentukan")</f>
        <v>Ruang Staff 1</v>
      </c>
      <c r="L6" s="132"/>
    </row>
    <row r="7" spans="1:12">
      <c r="A7" s="125">
        <v>5</v>
      </c>
      <c r="B7" s="126" t="s">
        <v>16</v>
      </c>
      <c r="C7" s="127">
        <v>3020104001</v>
      </c>
      <c r="D7" s="128">
        <v>1</v>
      </c>
      <c r="E7" s="126" t="s">
        <v>23</v>
      </c>
      <c r="F7" s="126" t="s">
        <v>24</v>
      </c>
      <c r="G7" s="128" t="s">
        <v>25</v>
      </c>
      <c r="H7" s="129">
        <v>14850000</v>
      </c>
      <c r="I7" s="130" t="str">
        <f>VLOOKUP(E7,Bantuan!$E$2:$F$24,2,FALSE)</f>
        <v xml:space="preserve">Kendaraan Dinas </v>
      </c>
      <c r="J7" s="131" t="s">
        <v>105</v>
      </c>
      <c r="K7" s="128" t="str">
        <f>IFERROR(VLOOKUP(Aset!J7,Pegawai!$C$4:$H$110,6,FALSE),"Pemakai barang belum ditentukan")</f>
        <v>Ruang Staff 1</v>
      </c>
      <c r="L7" s="132"/>
    </row>
    <row r="8" spans="1:12">
      <c r="A8" s="125">
        <v>6</v>
      </c>
      <c r="B8" s="126" t="s">
        <v>16</v>
      </c>
      <c r="C8" s="127">
        <v>3020104001</v>
      </c>
      <c r="D8" s="128">
        <v>2</v>
      </c>
      <c r="E8" s="126" t="s">
        <v>23</v>
      </c>
      <c r="F8" s="126" t="s">
        <v>24</v>
      </c>
      <c r="G8" s="128" t="s">
        <v>25</v>
      </c>
      <c r="H8" s="129">
        <v>14850000</v>
      </c>
      <c r="I8" s="130" t="str">
        <f>VLOOKUP(E8,Bantuan!$E$2:$F$24,2,FALSE)</f>
        <v xml:space="preserve">Kendaraan Dinas </v>
      </c>
      <c r="J8" s="131" t="s">
        <v>115</v>
      </c>
      <c r="K8" s="128" t="str">
        <f>IFERROR(VLOOKUP(Aset!J8,Pegawai!$C$4:$H$110,6,FALSE),"Pemakai barang belum ditentukan")</f>
        <v>Ruang Staff 1</v>
      </c>
      <c r="L8" s="132"/>
    </row>
    <row r="9" spans="1:12">
      <c r="A9" s="125">
        <v>7</v>
      </c>
      <c r="B9" s="126" t="s">
        <v>26</v>
      </c>
      <c r="C9" s="127">
        <v>3050102007</v>
      </c>
      <c r="D9" s="128">
        <v>1</v>
      </c>
      <c r="E9" s="126" t="s">
        <v>27</v>
      </c>
      <c r="F9" s="126" t="s">
        <v>28</v>
      </c>
      <c r="G9" s="128" t="s">
        <v>29</v>
      </c>
      <c r="H9" s="129">
        <v>35060000</v>
      </c>
      <c r="I9" s="130" t="str">
        <f>VLOOKUP(E9,Bantuan!$E$2:$F$24,2,FALSE)</f>
        <v>DBR</v>
      </c>
      <c r="J9" s="131" t="s">
        <v>19</v>
      </c>
      <c r="K9" s="128" t="str">
        <f>IFERROR(VLOOKUP(Aset!J9,Pegawai!$C$4:$H$110,6,FALSE),"Pemakai barang belum ditentukan")</f>
        <v>-</v>
      </c>
      <c r="L9" s="132"/>
    </row>
    <row r="10" spans="1:12">
      <c r="A10" s="125">
        <v>8</v>
      </c>
      <c r="B10" s="126" t="s">
        <v>26</v>
      </c>
      <c r="C10" s="127">
        <v>3050104005</v>
      </c>
      <c r="D10" s="128">
        <v>62</v>
      </c>
      <c r="E10" s="126" t="s">
        <v>30</v>
      </c>
      <c r="F10" s="126" t="s">
        <v>31</v>
      </c>
      <c r="G10" s="128" t="s">
        <v>32</v>
      </c>
      <c r="H10" s="129">
        <v>2898000</v>
      </c>
      <c r="I10" s="130" t="str">
        <f>VLOOKUP(E10,Bantuan!$E$2:$F$24,2,FALSE)</f>
        <v>DBR</v>
      </c>
      <c r="J10" s="131" t="s">
        <v>19</v>
      </c>
      <c r="K10" s="128" t="str">
        <f>IFERROR(VLOOKUP(Aset!J10,Pegawai!$C$4:$H$110,6,FALSE),"Pemakai barang belum ditentukan")</f>
        <v>-</v>
      </c>
      <c r="L10" s="132"/>
    </row>
    <row r="11" spans="1:12">
      <c r="A11" s="125">
        <v>9</v>
      </c>
      <c r="B11" s="126" t="s">
        <v>26</v>
      </c>
      <c r="C11" s="127">
        <v>3050104007</v>
      </c>
      <c r="D11" s="128">
        <v>1</v>
      </c>
      <c r="E11" s="126" t="s">
        <v>33</v>
      </c>
      <c r="F11" s="126" t="s">
        <v>34</v>
      </c>
      <c r="G11" s="128" t="s">
        <v>35</v>
      </c>
      <c r="H11" s="129">
        <v>14000000</v>
      </c>
      <c r="I11" s="130" t="str">
        <f>VLOOKUP(E11,Bantuan!$E$2:$F$24,2,FALSE)</f>
        <v>DBR</v>
      </c>
      <c r="J11" s="131" t="s">
        <v>19</v>
      </c>
      <c r="K11" s="128" t="str">
        <f>IFERROR(VLOOKUP(Aset!J11,Pegawai!$C$4:$H$110,6,FALSE),"Pemakai barang belum ditentukan")</f>
        <v>-</v>
      </c>
      <c r="L11" s="132"/>
    </row>
    <row r="12" spans="1:12">
      <c r="A12" s="125">
        <v>10</v>
      </c>
      <c r="B12" s="126" t="s">
        <v>26</v>
      </c>
      <c r="C12" s="127">
        <v>3050104029</v>
      </c>
      <c r="D12" s="128">
        <v>2</v>
      </c>
      <c r="E12" s="126" t="s">
        <v>36</v>
      </c>
      <c r="F12" s="126" t="s">
        <v>37</v>
      </c>
      <c r="G12" s="128" t="s">
        <v>38</v>
      </c>
      <c r="H12" s="129">
        <v>6000000</v>
      </c>
      <c r="I12" s="130" t="str">
        <f>VLOOKUP(E12,Bantuan!$E$2:$F$24,2,FALSE)</f>
        <v>DBR</v>
      </c>
      <c r="J12" s="131" t="s">
        <v>19</v>
      </c>
      <c r="K12" s="128" t="str">
        <f>IFERROR(VLOOKUP(Aset!J12,Pegawai!$C$4:$H$110,6,FALSE),"Pemakai barang belum ditentukan")</f>
        <v>-</v>
      </c>
      <c r="L12" s="132"/>
    </row>
    <row r="13" spans="1:12">
      <c r="A13" s="125">
        <v>11</v>
      </c>
      <c r="B13" s="126" t="s">
        <v>26</v>
      </c>
      <c r="C13" s="127">
        <v>3050201005</v>
      </c>
      <c r="D13" s="128">
        <v>1</v>
      </c>
      <c r="E13" s="126" t="s">
        <v>39</v>
      </c>
      <c r="F13" s="126" t="s">
        <v>40</v>
      </c>
      <c r="G13" s="128" t="s">
        <v>41</v>
      </c>
      <c r="H13" s="129">
        <v>16500000</v>
      </c>
      <c r="I13" s="130" t="str">
        <f>VLOOKUP(E13,Bantuan!$E$2:$F$24,2,FALSE)</f>
        <v>DBR</v>
      </c>
      <c r="J13" s="131" t="s">
        <v>19</v>
      </c>
      <c r="K13" s="128" t="str">
        <f>IFERROR(VLOOKUP(Aset!J13,Pegawai!$C$4:$H$110,6,FALSE),"Pemakai barang belum ditentukan")</f>
        <v>-</v>
      </c>
      <c r="L13" s="132"/>
    </row>
    <row r="14" spans="1:12">
      <c r="A14" s="125">
        <v>12</v>
      </c>
      <c r="B14" s="126" t="s">
        <v>26</v>
      </c>
      <c r="C14" s="127">
        <v>3050201005</v>
      </c>
      <c r="D14" s="128">
        <v>3</v>
      </c>
      <c r="E14" s="126" t="s">
        <v>39</v>
      </c>
      <c r="F14" s="126" t="s">
        <v>42</v>
      </c>
      <c r="G14" s="128" t="s">
        <v>43</v>
      </c>
      <c r="H14" s="129">
        <v>4950000</v>
      </c>
      <c r="I14" s="130" t="str">
        <f>VLOOKUP(E14,Bantuan!$E$2:$F$24,2,FALSE)</f>
        <v>DBR</v>
      </c>
      <c r="J14" s="131" t="s">
        <v>19</v>
      </c>
      <c r="K14" s="128" t="str">
        <f>IFERROR(VLOOKUP(Aset!J14,Pegawai!$C$4:$H$110,6,FALSE),"Pemakai barang belum ditentukan")</f>
        <v>-</v>
      </c>
      <c r="L14" s="132"/>
    </row>
    <row r="15" spans="1:12">
      <c r="A15" s="125">
        <v>13</v>
      </c>
      <c r="B15" s="126" t="s">
        <v>26</v>
      </c>
      <c r="C15" s="127">
        <v>3050206046</v>
      </c>
      <c r="D15" s="128">
        <v>1</v>
      </c>
      <c r="E15" s="126" t="s">
        <v>44</v>
      </c>
      <c r="F15" s="126" t="s">
        <v>45</v>
      </c>
      <c r="G15" s="128" t="s">
        <v>46</v>
      </c>
      <c r="H15" s="129">
        <v>6820000</v>
      </c>
      <c r="I15" s="130" t="str">
        <f>VLOOKUP(E15,Bantuan!$E$2:$F$24,2,FALSE)</f>
        <v>Non DBR</v>
      </c>
      <c r="J15" s="131" t="s">
        <v>19</v>
      </c>
      <c r="K15" s="128" t="str">
        <f>IFERROR(VLOOKUP(Aset!J15,Pegawai!$C$4:$H$110,6,FALSE),"Pemakai barang belum ditentukan")</f>
        <v>-</v>
      </c>
      <c r="L15" s="132"/>
    </row>
    <row r="16" spans="1:12">
      <c r="A16" s="125">
        <v>14</v>
      </c>
      <c r="B16" s="126" t="s">
        <v>26</v>
      </c>
      <c r="C16" s="127">
        <v>3060102165</v>
      </c>
      <c r="D16" s="128">
        <v>1</v>
      </c>
      <c r="E16" s="126" t="s">
        <v>47</v>
      </c>
      <c r="F16" s="126" t="s">
        <v>48</v>
      </c>
      <c r="G16" s="128" t="s">
        <v>49</v>
      </c>
      <c r="H16" s="129">
        <v>41496000</v>
      </c>
      <c r="I16" s="130" t="str">
        <f>VLOOKUP(E16,Bantuan!$E$2:$F$24,2,FALSE)</f>
        <v>Non DBR</v>
      </c>
      <c r="J16" s="131" t="s">
        <v>19</v>
      </c>
      <c r="K16" s="128" t="str">
        <f>IFERROR(VLOOKUP(Aset!J16,Pegawai!$C$4:$H$110,6,FALSE),"Pemakai barang belum ditentukan")</f>
        <v>-</v>
      </c>
      <c r="L16" s="132"/>
    </row>
    <row r="17" spans="1:12">
      <c r="A17" s="125">
        <v>15</v>
      </c>
      <c r="B17" s="126" t="s">
        <v>26</v>
      </c>
      <c r="C17" s="127">
        <v>3060102165</v>
      </c>
      <c r="D17" s="128">
        <v>2</v>
      </c>
      <c r="E17" s="126" t="s">
        <v>47</v>
      </c>
      <c r="F17" s="126" t="s">
        <v>50</v>
      </c>
      <c r="G17" s="128" t="s">
        <v>49</v>
      </c>
      <c r="H17" s="129">
        <v>17691000</v>
      </c>
      <c r="I17" s="130" t="str">
        <f>VLOOKUP(E17,Bantuan!$E$2:$F$24,2,FALSE)</f>
        <v>Non DBR</v>
      </c>
      <c r="J17" s="131" t="s">
        <v>19</v>
      </c>
      <c r="K17" s="128" t="str">
        <f>IFERROR(VLOOKUP(Aset!J17,Pegawai!$C$4:$H$110,6,FALSE),"Pemakai barang belum ditentukan")</f>
        <v>-</v>
      </c>
      <c r="L17" s="132"/>
    </row>
    <row r="18" spans="1:12">
      <c r="A18" s="125">
        <v>16</v>
      </c>
      <c r="B18" s="126" t="s">
        <v>26</v>
      </c>
      <c r="C18" s="127">
        <v>3060102165</v>
      </c>
      <c r="D18" s="128">
        <v>3</v>
      </c>
      <c r="E18" s="126" t="s">
        <v>47</v>
      </c>
      <c r="F18" s="126" t="s">
        <v>50</v>
      </c>
      <c r="G18" s="128" t="s">
        <v>49</v>
      </c>
      <c r="H18" s="129">
        <v>17691000</v>
      </c>
      <c r="I18" s="130" t="str">
        <f>VLOOKUP(E18,Bantuan!$E$2:$F$24,2,FALSE)</f>
        <v>Non DBR</v>
      </c>
      <c r="J18" s="131" t="s">
        <v>19</v>
      </c>
      <c r="K18" s="128" t="str">
        <f>IFERROR(VLOOKUP(Aset!J18,Pegawai!$C$4:$H$110,6,FALSE),"Pemakai barang belum ditentukan")</f>
        <v>-</v>
      </c>
      <c r="L18" s="132"/>
    </row>
    <row r="19" spans="1:12" ht="14">
      <c r="A19" s="125">
        <v>17</v>
      </c>
      <c r="B19" s="126" t="s">
        <v>26</v>
      </c>
      <c r="C19" s="127">
        <v>3080111125</v>
      </c>
      <c r="D19" s="128">
        <v>2</v>
      </c>
      <c r="E19" s="126" t="s">
        <v>51</v>
      </c>
      <c r="F19" s="126" t="s">
        <v>52</v>
      </c>
      <c r="G19" s="128" t="s">
        <v>53</v>
      </c>
      <c r="H19" s="129">
        <v>1760000</v>
      </c>
      <c r="I19" s="130" t="str">
        <f>VLOOKUP(E19,Bantuan!$E$2:$F$24,2,FALSE)</f>
        <v>DBR</v>
      </c>
      <c r="J19" s="131" t="s">
        <v>19</v>
      </c>
      <c r="K19" s="128" t="str">
        <f>IFERROR(VLOOKUP(Aset!J19,Pegawai!$C$4:$H$110,6,FALSE),"Pemakai barang belum ditentukan")</f>
        <v>-</v>
      </c>
      <c r="L19" s="133"/>
    </row>
    <row r="20" spans="1:12" ht="14">
      <c r="A20" s="125">
        <v>18</v>
      </c>
      <c r="B20" s="126" t="s">
        <v>26</v>
      </c>
      <c r="C20" s="127">
        <v>3090404004</v>
      </c>
      <c r="D20" s="128">
        <v>1</v>
      </c>
      <c r="E20" s="126" t="s">
        <v>54</v>
      </c>
      <c r="F20" s="126" t="s">
        <v>55</v>
      </c>
      <c r="G20" s="128" t="s">
        <v>56</v>
      </c>
      <c r="H20" s="129">
        <v>50701000</v>
      </c>
      <c r="I20" s="130" t="str">
        <f>VLOOKUP(E20,Bantuan!$E$2:$F$24,2,FALSE)</f>
        <v>Non DBR</v>
      </c>
      <c r="J20" s="131" t="s">
        <v>19</v>
      </c>
      <c r="K20" s="128" t="str">
        <f>IFERROR(VLOOKUP(Aset!J20,Pegawai!$C$4:$H$110,6,FALSE),"Pemakai barang belum ditentukan")</f>
        <v>-</v>
      </c>
      <c r="L20" s="133"/>
    </row>
    <row r="21" spans="1:12">
      <c r="A21" s="125">
        <v>19</v>
      </c>
      <c r="B21" s="126" t="s">
        <v>57</v>
      </c>
      <c r="C21" s="127">
        <v>3100102001</v>
      </c>
      <c r="D21" s="128">
        <v>397</v>
      </c>
      <c r="E21" s="126" t="s">
        <v>58</v>
      </c>
      <c r="F21" s="126" t="s">
        <v>59</v>
      </c>
      <c r="G21" s="128" t="s">
        <v>60</v>
      </c>
      <c r="H21" s="129">
        <v>19975000</v>
      </c>
      <c r="I21" s="130" t="str">
        <f>VLOOKUP(E21,Bantuan!$E$2:$F$24,2,FALSE)</f>
        <v>DBR</v>
      </c>
      <c r="J21" s="131" t="s">
        <v>168</v>
      </c>
      <c r="K21" s="128" t="str">
        <f>IFERROR(VLOOKUP(Aset!J21,Pegawai!$C$4:$H$110,6,FALSE),"Pemakai barang belum ditentukan")</f>
        <v>Ruang Staff 1</v>
      </c>
      <c r="L21" s="132"/>
    </row>
    <row r="22" spans="1:12">
      <c r="A22" s="125">
        <v>20</v>
      </c>
      <c r="B22" s="126" t="s">
        <v>57</v>
      </c>
      <c r="C22" s="127">
        <v>3100102001</v>
      </c>
      <c r="D22" s="128">
        <v>398</v>
      </c>
      <c r="E22" s="126" t="s">
        <v>58</v>
      </c>
      <c r="F22" s="126" t="s">
        <v>59</v>
      </c>
      <c r="G22" s="128" t="s">
        <v>60</v>
      </c>
      <c r="H22" s="129">
        <v>19975000</v>
      </c>
      <c r="I22" s="130" t="str">
        <f>VLOOKUP(E22,Bantuan!$E$2:$F$24,2,FALSE)</f>
        <v>DBR</v>
      </c>
      <c r="J22" s="131" t="s">
        <v>321</v>
      </c>
      <c r="K22" s="128" t="str">
        <f>IFERROR(VLOOKUP(Aset!J22,Pegawai!$C$4:$H$110,6,FALSE),"Pemakai barang belum ditentukan")</f>
        <v>Ruang Staff 1</v>
      </c>
      <c r="L22" s="132"/>
    </row>
    <row r="23" spans="1:12">
      <c r="A23" s="125">
        <v>21</v>
      </c>
      <c r="B23" s="126" t="s">
        <v>57</v>
      </c>
      <c r="C23" s="127">
        <v>3100102001</v>
      </c>
      <c r="D23" s="128">
        <v>399</v>
      </c>
      <c r="E23" s="126" t="s">
        <v>58</v>
      </c>
      <c r="F23" s="126" t="s">
        <v>59</v>
      </c>
      <c r="G23" s="128" t="s">
        <v>60</v>
      </c>
      <c r="H23" s="129">
        <v>19975000</v>
      </c>
      <c r="I23" s="130" t="str">
        <f>VLOOKUP(E23,Bantuan!$E$2:$F$24,2,FALSE)</f>
        <v>DBR</v>
      </c>
      <c r="J23" s="131" t="s">
        <v>170</v>
      </c>
      <c r="K23" s="128" t="str">
        <f>IFERROR(VLOOKUP(Aset!J23,Pegawai!$C$4:$H$110,6,FALSE),"Pemakai barang belum ditentukan")</f>
        <v>Ruang Staff 1</v>
      </c>
      <c r="L23" s="132"/>
    </row>
    <row r="24" spans="1:12">
      <c r="A24" s="125">
        <v>22</v>
      </c>
      <c r="B24" s="126" t="s">
        <v>57</v>
      </c>
      <c r="C24" s="127">
        <v>3100102001</v>
      </c>
      <c r="D24" s="128">
        <v>400</v>
      </c>
      <c r="E24" s="126" t="s">
        <v>58</v>
      </c>
      <c r="F24" s="126" t="s">
        <v>59</v>
      </c>
      <c r="G24" s="128" t="s">
        <v>60</v>
      </c>
      <c r="H24" s="129">
        <v>19975000</v>
      </c>
      <c r="I24" s="130" t="str">
        <f>VLOOKUP(E24,Bantuan!$E$2:$F$24,2,FALSE)</f>
        <v>DBR</v>
      </c>
      <c r="J24" s="131" t="s">
        <v>172</v>
      </c>
      <c r="K24" s="128" t="str">
        <f>IFERROR(VLOOKUP(Aset!J24,Pegawai!$C$4:$H$110,6,FALSE),"Pemakai barang belum ditentukan")</f>
        <v>Ruang Staff 1</v>
      </c>
      <c r="L24" s="132"/>
    </row>
    <row r="25" spans="1:12">
      <c r="A25" s="125">
        <v>23</v>
      </c>
      <c r="B25" s="126" t="s">
        <v>57</v>
      </c>
      <c r="C25" s="127">
        <v>3100102001</v>
      </c>
      <c r="D25" s="128">
        <v>401</v>
      </c>
      <c r="E25" s="126" t="s">
        <v>58</v>
      </c>
      <c r="F25" s="126" t="s">
        <v>59</v>
      </c>
      <c r="G25" s="128" t="s">
        <v>60</v>
      </c>
      <c r="H25" s="129">
        <v>19975000</v>
      </c>
      <c r="I25" s="130" t="str">
        <f>VLOOKUP(E25,Bantuan!$E$2:$F$24,2,FALSE)</f>
        <v>DBR</v>
      </c>
      <c r="J25" s="131" t="s">
        <v>98</v>
      </c>
      <c r="K25" s="128" t="str">
        <f>IFERROR(VLOOKUP(Aset!J25,Pegawai!$C$4:$H$110,6,FALSE),"Pemakai barang belum ditentukan")</f>
        <v>Ruang Staff 1</v>
      </c>
      <c r="L25" s="132"/>
    </row>
    <row r="26" spans="1:12">
      <c r="A26" s="125">
        <v>24</v>
      </c>
      <c r="B26" s="126" t="s">
        <v>57</v>
      </c>
      <c r="C26" s="127">
        <v>3100102001</v>
      </c>
      <c r="D26" s="128">
        <v>402</v>
      </c>
      <c r="E26" s="126" t="s">
        <v>58</v>
      </c>
      <c r="F26" s="126" t="s">
        <v>59</v>
      </c>
      <c r="G26" s="128" t="s">
        <v>60</v>
      </c>
      <c r="H26" s="129">
        <v>19975000</v>
      </c>
      <c r="I26" s="130" t="str">
        <f>VLOOKUP(E26,Bantuan!$E$2:$F$24,2,FALSE)</f>
        <v>DBR</v>
      </c>
      <c r="J26" s="131" t="s">
        <v>169</v>
      </c>
      <c r="K26" s="128" t="str">
        <f>IFERROR(VLOOKUP(Aset!J26,Pegawai!$C$4:$H$110,6,FALSE),"Pemakai barang belum ditentukan")</f>
        <v>Ruang Staff 1</v>
      </c>
      <c r="L26" s="132"/>
    </row>
    <row r="27" spans="1:12">
      <c r="A27" s="125">
        <v>25</v>
      </c>
      <c r="B27" s="126" t="s">
        <v>57</v>
      </c>
      <c r="C27" s="127">
        <v>3100102001</v>
      </c>
      <c r="D27" s="128">
        <v>403</v>
      </c>
      <c r="E27" s="126" t="s">
        <v>58</v>
      </c>
      <c r="F27" s="126" t="s">
        <v>59</v>
      </c>
      <c r="G27" s="128" t="s">
        <v>60</v>
      </c>
      <c r="H27" s="129">
        <v>19975000</v>
      </c>
      <c r="I27" s="130" t="str">
        <f>VLOOKUP(E27,Bantuan!$E$2:$F$24,2,FALSE)</f>
        <v>DBR</v>
      </c>
      <c r="J27" s="131" t="s">
        <v>95</v>
      </c>
      <c r="K27" s="128" t="str">
        <f>IFERROR(VLOOKUP(Aset!J27,Pegawai!$C$4:$H$110,6,FALSE),"Pemakai barang belum ditentukan")</f>
        <v>Ruang Staff 1</v>
      </c>
      <c r="L27" s="132"/>
    </row>
    <row r="28" spans="1:12">
      <c r="A28" s="125">
        <v>26</v>
      </c>
      <c r="B28" s="126" t="s">
        <v>57</v>
      </c>
      <c r="C28" s="127">
        <v>3100102001</v>
      </c>
      <c r="D28" s="128">
        <v>404</v>
      </c>
      <c r="E28" s="126" t="s">
        <v>58</v>
      </c>
      <c r="F28" s="126" t="s">
        <v>59</v>
      </c>
      <c r="G28" s="128" t="s">
        <v>60</v>
      </c>
      <c r="H28" s="129">
        <v>19975000</v>
      </c>
      <c r="I28" s="130" t="str">
        <f>VLOOKUP(E28,Bantuan!$E$2:$F$24,2,FALSE)</f>
        <v>DBR</v>
      </c>
      <c r="J28" s="131" t="s">
        <v>105</v>
      </c>
      <c r="K28" s="128" t="str">
        <f>IFERROR(VLOOKUP(Aset!J28,Pegawai!$C$4:$H$110,6,FALSE),"Pemakai barang belum ditentukan")</f>
        <v>Ruang Staff 1</v>
      </c>
      <c r="L28" s="132"/>
    </row>
    <row r="29" spans="1:12">
      <c r="A29" s="125">
        <v>27</v>
      </c>
      <c r="B29" s="126" t="s">
        <v>57</v>
      </c>
      <c r="C29" s="127">
        <v>3100102001</v>
      </c>
      <c r="D29" s="128">
        <v>405</v>
      </c>
      <c r="E29" s="126" t="s">
        <v>58</v>
      </c>
      <c r="F29" s="126" t="s">
        <v>59</v>
      </c>
      <c r="G29" s="128" t="s">
        <v>60</v>
      </c>
      <c r="H29" s="129">
        <v>19975000</v>
      </c>
      <c r="I29" s="130" t="str">
        <f>VLOOKUP(E29,Bantuan!$E$2:$F$24,2,FALSE)</f>
        <v>DBR</v>
      </c>
      <c r="J29" s="131" t="s">
        <v>102</v>
      </c>
      <c r="K29" s="128" t="str">
        <f>IFERROR(VLOOKUP(Aset!J29,Pegawai!$C$4:$H$110,6,FALSE),"Pemakai barang belum ditentukan")</f>
        <v>Ruang Staff 1</v>
      </c>
      <c r="L29" s="132"/>
    </row>
    <row r="30" spans="1:12">
      <c r="A30" s="125">
        <v>28</v>
      </c>
      <c r="B30" s="126" t="s">
        <v>57</v>
      </c>
      <c r="C30" s="127">
        <v>3100102001</v>
      </c>
      <c r="D30" s="128">
        <v>406</v>
      </c>
      <c r="E30" s="126" t="s">
        <v>58</v>
      </c>
      <c r="F30" s="126" t="s">
        <v>59</v>
      </c>
      <c r="G30" s="128" t="s">
        <v>60</v>
      </c>
      <c r="H30" s="129">
        <v>19975000</v>
      </c>
      <c r="I30" s="130" t="str">
        <f>VLOOKUP(E30,Bantuan!$E$2:$F$24,2,FALSE)</f>
        <v>DBR</v>
      </c>
      <c r="J30" s="131" t="s">
        <v>117</v>
      </c>
      <c r="K30" s="128" t="str">
        <f>IFERROR(VLOOKUP(Aset!J30,Pegawai!$C$4:$H$110,6,FALSE),"Pemakai barang belum ditentukan")</f>
        <v>Ruang Staff 1</v>
      </c>
      <c r="L30" s="132"/>
    </row>
    <row r="31" spans="1:12">
      <c r="A31" s="125">
        <v>29</v>
      </c>
      <c r="B31" s="126" t="s">
        <v>57</v>
      </c>
      <c r="C31" s="127">
        <v>3100102001</v>
      </c>
      <c r="D31" s="128">
        <v>407</v>
      </c>
      <c r="E31" s="126" t="s">
        <v>58</v>
      </c>
      <c r="F31" s="126" t="s">
        <v>59</v>
      </c>
      <c r="G31" s="128" t="s">
        <v>60</v>
      </c>
      <c r="H31" s="129">
        <v>19975000</v>
      </c>
      <c r="I31" s="130" t="str">
        <f>VLOOKUP(E31,Bantuan!$E$2:$F$24,2,FALSE)</f>
        <v>DBR</v>
      </c>
      <c r="J31" s="131" t="s">
        <v>174</v>
      </c>
      <c r="K31" s="128" t="str">
        <f>IFERROR(VLOOKUP(Aset!J31,Pegawai!$C$4:$H$110,6,FALSE),"Pemakai barang belum ditentukan")</f>
        <v>Ruang Staff 1</v>
      </c>
      <c r="L31" s="132"/>
    </row>
    <row r="32" spans="1:12">
      <c r="A32" s="125">
        <v>30</v>
      </c>
      <c r="B32" s="126" t="s">
        <v>57</v>
      </c>
      <c r="C32" s="127">
        <v>3100102001</v>
      </c>
      <c r="D32" s="128">
        <v>408</v>
      </c>
      <c r="E32" s="126" t="s">
        <v>58</v>
      </c>
      <c r="F32" s="126" t="s">
        <v>59</v>
      </c>
      <c r="G32" s="128" t="s">
        <v>60</v>
      </c>
      <c r="H32" s="129">
        <v>19975000</v>
      </c>
      <c r="I32" s="130" t="str">
        <f>VLOOKUP(E32,Bantuan!$E$2:$F$24,2,FALSE)</f>
        <v>DBR</v>
      </c>
      <c r="J32" s="131" t="s">
        <v>171</v>
      </c>
      <c r="K32" s="128" t="str">
        <f>IFERROR(VLOOKUP(Aset!J32,Pegawai!$C$4:$H$110,6,FALSE),"Pemakai barang belum ditentukan")</f>
        <v>Ruang Staff 1</v>
      </c>
      <c r="L32" s="132"/>
    </row>
    <row r="33" spans="1:12">
      <c r="A33" s="125">
        <v>31</v>
      </c>
      <c r="B33" s="126" t="s">
        <v>57</v>
      </c>
      <c r="C33" s="127">
        <v>3100102001</v>
      </c>
      <c r="D33" s="128">
        <v>409</v>
      </c>
      <c r="E33" s="126" t="s">
        <v>58</v>
      </c>
      <c r="F33" s="126" t="s">
        <v>59</v>
      </c>
      <c r="G33" s="128" t="s">
        <v>60</v>
      </c>
      <c r="H33" s="129">
        <v>19975000</v>
      </c>
      <c r="I33" s="130" t="str">
        <f>VLOOKUP(E33,Bantuan!$E$2:$F$24,2,FALSE)</f>
        <v>DBR</v>
      </c>
      <c r="J33" s="131" t="s">
        <v>108</v>
      </c>
      <c r="K33" s="128" t="str">
        <f>IFERROR(VLOOKUP(Aset!J33,Pegawai!$C$4:$H$110,6,FALSE),"Pemakai barang belum ditentukan")</f>
        <v>Ruang Staff 1</v>
      </c>
      <c r="L33" s="132"/>
    </row>
    <row r="34" spans="1:12">
      <c r="A34" s="125">
        <v>32</v>
      </c>
      <c r="B34" s="126" t="s">
        <v>57</v>
      </c>
      <c r="C34" s="127">
        <v>3100102001</v>
      </c>
      <c r="D34" s="128">
        <v>410</v>
      </c>
      <c r="E34" s="126" t="s">
        <v>58</v>
      </c>
      <c r="F34" s="126" t="s">
        <v>59</v>
      </c>
      <c r="G34" s="128" t="s">
        <v>60</v>
      </c>
      <c r="H34" s="129">
        <v>19975000</v>
      </c>
      <c r="I34" s="130" t="str">
        <f>VLOOKUP(E34,Bantuan!$E$2:$F$24,2,FALSE)</f>
        <v>DBR</v>
      </c>
      <c r="J34" s="131" t="s">
        <v>175</v>
      </c>
      <c r="K34" s="128" t="str">
        <f>IFERROR(VLOOKUP(Aset!J34,Pegawai!$C$4:$H$110,6,FALSE),"Pemakai barang belum ditentukan")</f>
        <v>Ruang Staff 1</v>
      </c>
      <c r="L34" s="132"/>
    </row>
    <row r="35" spans="1:12">
      <c r="A35" s="125">
        <v>33</v>
      </c>
      <c r="B35" s="126" t="s">
        <v>57</v>
      </c>
      <c r="C35" s="127">
        <v>3100102001</v>
      </c>
      <c r="D35" s="128">
        <v>411</v>
      </c>
      <c r="E35" s="126" t="s">
        <v>58</v>
      </c>
      <c r="F35" s="126" t="s">
        <v>59</v>
      </c>
      <c r="G35" s="128" t="s">
        <v>60</v>
      </c>
      <c r="H35" s="129">
        <v>19975000</v>
      </c>
      <c r="I35" s="130" t="str">
        <f>VLOOKUP(E35,Bantuan!$E$2:$F$24,2,FALSE)</f>
        <v>DBR</v>
      </c>
      <c r="J35" s="131" t="s">
        <v>19</v>
      </c>
      <c r="K35" s="128" t="str">
        <f>IFERROR(VLOOKUP(Aset!J35,Pegawai!$C$4:$H$110,6,FALSE),"Pemakai barang belum ditentukan")</f>
        <v>-</v>
      </c>
      <c r="L35" s="132"/>
    </row>
    <row r="36" spans="1:12">
      <c r="A36" s="125">
        <v>34</v>
      </c>
      <c r="B36" s="126" t="s">
        <v>57</v>
      </c>
      <c r="C36" s="127">
        <v>3100102001</v>
      </c>
      <c r="D36" s="128">
        <v>412</v>
      </c>
      <c r="E36" s="126" t="s">
        <v>58</v>
      </c>
      <c r="F36" s="126" t="s">
        <v>59</v>
      </c>
      <c r="G36" s="128" t="s">
        <v>60</v>
      </c>
      <c r="H36" s="129">
        <v>19975000</v>
      </c>
      <c r="I36" s="130" t="str">
        <f>VLOOKUP(E36,Bantuan!$E$2:$F$24,2,FALSE)</f>
        <v>DBR</v>
      </c>
      <c r="J36" s="131" t="s">
        <v>173</v>
      </c>
      <c r="K36" s="128" t="str">
        <f>IFERROR(VLOOKUP(Aset!J36,Pegawai!$C$4:$H$110,6,FALSE),"Pemakai barang belum ditentukan")</f>
        <v>Ruang Staff 1</v>
      </c>
      <c r="L36" s="132"/>
    </row>
    <row r="37" spans="1:12">
      <c r="A37" s="125">
        <v>35</v>
      </c>
      <c r="B37" s="126" t="s">
        <v>57</v>
      </c>
      <c r="C37" s="127">
        <v>3100102001</v>
      </c>
      <c r="D37" s="128">
        <v>413</v>
      </c>
      <c r="E37" s="126" t="s">
        <v>58</v>
      </c>
      <c r="F37" s="126" t="s">
        <v>59</v>
      </c>
      <c r="G37" s="128" t="s">
        <v>60</v>
      </c>
      <c r="H37" s="129">
        <v>19975000</v>
      </c>
      <c r="I37" s="130" t="str">
        <f>VLOOKUP(E37,Bantuan!$E$2:$F$24,2,FALSE)</f>
        <v>DBR</v>
      </c>
      <c r="J37" s="131" t="s">
        <v>203</v>
      </c>
      <c r="K37" s="128" t="str">
        <f>IFERROR(VLOOKUP(Aset!J37,Pegawai!$C$4:$H$110,6,FALSE),"Pemakai barang belum ditentukan")</f>
        <v>Ruang Staff 1</v>
      </c>
      <c r="L37" s="132"/>
    </row>
    <row r="38" spans="1:12">
      <c r="A38" s="125">
        <v>36</v>
      </c>
      <c r="B38" s="126" t="s">
        <v>57</v>
      </c>
      <c r="C38" s="127">
        <v>3100102001</v>
      </c>
      <c r="D38" s="128">
        <v>414</v>
      </c>
      <c r="E38" s="126" t="s">
        <v>58</v>
      </c>
      <c r="F38" s="126" t="s">
        <v>59</v>
      </c>
      <c r="G38" s="128" t="s">
        <v>60</v>
      </c>
      <c r="H38" s="129">
        <v>19975000</v>
      </c>
      <c r="I38" s="130" t="str">
        <f>VLOOKUP(E38,Bantuan!$E$2:$F$24,2,FALSE)</f>
        <v>DBR</v>
      </c>
      <c r="J38" s="131" t="s">
        <v>191</v>
      </c>
      <c r="K38" s="128" t="str">
        <f>IFERROR(VLOOKUP(Aset!J38,Pegawai!$C$4:$H$110,6,FALSE),"Pemakai barang belum ditentukan")</f>
        <v>Ruang Staff 1</v>
      </c>
      <c r="L38" s="132"/>
    </row>
    <row r="39" spans="1:12">
      <c r="A39" s="125">
        <v>37</v>
      </c>
      <c r="B39" s="126" t="s">
        <v>57</v>
      </c>
      <c r="C39" s="127">
        <v>3100102001</v>
      </c>
      <c r="D39" s="128">
        <v>415</v>
      </c>
      <c r="E39" s="126" t="s">
        <v>58</v>
      </c>
      <c r="F39" s="126" t="s">
        <v>59</v>
      </c>
      <c r="G39" s="128" t="s">
        <v>60</v>
      </c>
      <c r="H39" s="129">
        <v>19975000</v>
      </c>
      <c r="I39" s="130" t="str">
        <f>VLOOKUP(E39,Bantuan!$E$2:$F$24,2,FALSE)</f>
        <v>DBR</v>
      </c>
      <c r="J39" s="131" t="s">
        <v>193</v>
      </c>
      <c r="K39" s="128" t="str">
        <f>IFERROR(VLOOKUP(Aset!J39,Pegawai!$C$4:$H$110,6,FALSE),"Pemakai barang belum ditentukan")</f>
        <v>Ruang Staff 1</v>
      </c>
      <c r="L39" s="132"/>
    </row>
    <row r="40" spans="1:12">
      <c r="A40" s="125">
        <v>38</v>
      </c>
      <c r="B40" s="126" t="s">
        <v>57</v>
      </c>
      <c r="C40" s="127">
        <v>3100102001</v>
      </c>
      <c r="D40" s="128">
        <v>416</v>
      </c>
      <c r="E40" s="126" t="s">
        <v>58</v>
      </c>
      <c r="F40" s="126" t="s">
        <v>59</v>
      </c>
      <c r="G40" s="128" t="s">
        <v>60</v>
      </c>
      <c r="H40" s="129">
        <v>19975000</v>
      </c>
      <c r="I40" s="130" t="str">
        <f>VLOOKUP(E40,Bantuan!$E$2:$F$24,2,FALSE)</f>
        <v>DBR</v>
      </c>
      <c r="J40" s="131" t="s">
        <v>192</v>
      </c>
      <c r="K40" s="128" t="str">
        <f>IFERROR(VLOOKUP(Aset!J40,Pegawai!$C$4:$H$110,6,FALSE),"Pemakai barang belum ditentukan")</f>
        <v>Ruang Staff 1</v>
      </c>
      <c r="L40" s="132"/>
    </row>
    <row r="41" spans="1:12">
      <c r="A41" s="125">
        <v>39</v>
      </c>
      <c r="B41" s="126" t="s">
        <v>57</v>
      </c>
      <c r="C41" s="127">
        <v>3100102001</v>
      </c>
      <c r="D41" s="128">
        <v>417</v>
      </c>
      <c r="E41" s="126" t="s">
        <v>58</v>
      </c>
      <c r="F41" s="126" t="s">
        <v>59</v>
      </c>
      <c r="G41" s="128" t="s">
        <v>60</v>
      </c>
      <c r="H41" s="129">
        <v>19975000</v>
      </c>
      <c r="I41" s="130" t="str">
        <f>VLOOKUP(E41,Bantuan!$E$2:$F$24,2,FALSE)</f>
        <v>DBR</v>
      </c>
      <c r="J41" s="131" t="s">
        <v>197</v>
      </c>
      <c r="K41" s="128" t="str">
        <f>IFERROR(VLOOKUP(Aset!J41,Pegawai!$C$4:$H$110,6,FALSE),"Pemakai barang belum ditentukan")</f>
        <v>Ruang Staff 1</v>
      </c>
      <c r="L41" s="132"/>
    </row>
    <row r="42" spans="1:12">
      <c r="A42" s="125">
        <v>40</v>
      </c>
      <c r="B42" s="126" t="s">
        <v>57</v>
      </c>
      <c r="C42" s="127">
        <v>3100102001</v>
      </c>
      <c r="D42" s="128">
        <v>418</v>
      </c>
      <c r="E42" s="126" t="s">
        <v>58</v>
      </c>
      <c r="F42" s="126" t="s">
        <v>59</v>
      </c>
      <c r="G42" s="128" t="s">
        <v>60</v>
      </c>
      <c r="H42" s="129">
        <v>19975000</v>
      </c>
      <c r="I42" s="130" t="str">
        <f>VLOOKUP(E42,Bantuan!$E$2:$F$24,2,FALSE)</f>
        <v>DBR</v>
      </c>
      <c r="J42" s="131" t="s">
        <v>19</v>
      </c>
      <c r="K42" s="128" t="str">
        <f>IFERROR(VLOOKUP(Aset!J42,Pegawai!$C$4:$H$110,6,FALSE),"Pemakai barang belum ditentukan")</f>
        <v>-</v>
      </c>
      <c r="L42" s="132"/>
    </row>
    <row r="43" spans="1:12">
      <c r="A43" s="125">
        <v>41</v>
      </c>
      <c r="B43" s="126" t="s">
        <v>57</v>
      </c>
      <c r="C43" s="127">
        <v>3100102001</v>
      </c>
      <c r="D43" s="128">
        <v>419</v>
      </c>
      <c r="E43" s="126" t="s">
        <v>58</v>
      </c>
      <c r="F43" s="126" t="s">
        <v>59</v>
      </c>
      <c r="G43" s="128" t="s">
        <v>60</v>
      </c>
      <c r="H43" s="129">
        <v>19975000</v>
      </c>
      <c r="I43" s="130" t="str">
        <f>VLOOKUP(E43,Bantuan!$E$2:$F$24,2,FALSE)</f>
        <v>DBR</v>
      </c>
      <c r="J43" s="131" t="s">
        <v>196</v>
      </c>
      <c r="K43" s="128" t="str">
        <f>IFERROR(VLOOKUP(Aset!J43,Pegawai!$C$4:$H$110,6,FALSE),"Pemakai barang belum ditentukan")</f>
        <v>Ruang Staff 1</v>
      </c>
      <c r="L43" s="132"/>
    </row>
    <row r="44" spans="1:12">
      <c r="A44" s="125">
        <v>42</v>
      </c>
      <c r="B44" s="126" t="s">
        <v>57</v>
      </c>
      <c r="C44" s="127">
        <v>3100102001</v>
      </c>
      <c r="D44" s="128">
        <v>420</v>
      </c>
      <c r="E44" s="126" t="s">
        <v>58</v>
      </c>
      <c r="F44" s="126" t="s">
        <v>59</v>
      </c>
      <c r="G44" s="128" t="s">
        <v>60</v>
      </c>
      <c r="H44" s="129">
        <v>19975000</v>
      </c>
      <c r="I44" s="130" t="str">
        <f>VLOOKUP(E44,Bantuan!$E$2:$F$24,2,FALSE)</f>
        <v>DBR</v>
      </c>
      <c r="J44" s="131" t="s">
        <v>136</v>
      </c>
      <c r="K44" s="128" t="str">
        <f>IFERROR(VLOOKUP(Aset!J44,Pegawai!$C$4:$H$110,6,FALSE),"Pemakai barang belum ditentukan")</f>
        <v>Ruang Staff 1</v>
      </c>
      <c r="L44" s="132"/>
    </row>
    <row r="45" spans="1:12">
      <c r="A45" s="125">
        <v>43</v>
      </c>
      <c r="B45" s="126" t="s">
        <v>57</v>
      </c>
      <c r="C45" s="127">
        <v>3100102001</v>
      </c>
      <c r="D45" s="128">
        <v>421</v>
      </c>
      <c r="E45" s="126" t="s">
        <v>58</v>
      </c>
      <c r="F45" s="126" t="s">
        <v>59</v>
      </c>
      <c r="G45" s="128" t="s">
        <v>60</v>
      </c>
      <c r="H45" s="129">
        <v>19975000</v>
      </c>
      <c r="I45" s="130" t="str">
        <f>VLOOKUP(E45,Bantuan!$E$2:$F$24,2,FALSE)</f>
        <v>DBR</v>
      </c>
      <c r="J45" s="131" t="s">
        <v>19</v>
      </c>
      <c r="K45" s="128" t="str">
        <f>IFERROR(VLOOKUP(Aset!J45,Pegawai!$C$4:$H$110,6,FALSE),"Pemakai barang belum ditentukan")</f>
        <v>-</v>
      </c>
      <c r="L45" s="132"/>
    </row>
    <row r="46" spans="1:12">
      <c r="A46" s="125">
        <v>44</v>
      </c>
      <c r="B46" s="126" t="s">
        <v>57</v>
      </c>
      <c r="C46" s="127">
        <v>3100102001</v>
      </c>
      <c r="D46" s="128">
        <v>422</v>
      </c>
      <c r="E46" s="126" t="s">
        <v>58</v>
      </c>
      <c r="F46" s="126" t="s">
        <v>59</v>
      </c>
      <c r="G46" s="128" t="s">
        <v>60</v>
      </c>
      <c r="H46" s="129">
        <v>19975000</v>
      </c>
      <c r="I46" s="130" t="str">
        <f>VLOOKUP(E46,Bantuan!$E$2:$F$24,2,FALSE)</f>
        <v>DBR</v>
      </c>
      <c r="J46" s="131" t="s">
        <v>194</v>
      </c>
      <c r="K46" s="128" t="str">
        <f>IFERROR(VLOOKUP(Aset!J46,Pegawai!$C$4:$H$110,6,FALSE),"Pemakai barang belum ditentukan")</f>
        <v>Ruang Staff 2</v>
      </c>
      <c r="L46" s="132"/>
    </row>
    <row r="47" spans="1:12">
      <c r="A47" s="125">
        <v>45</v>
      </c>
      <c r="B47" s="126" t="s">
        <v>57</v>
      </c>
      <c r="C47" s="127">
        <v>3100102001</v>
      </c>
      <c r="D47" s="128">
        <v>423</v>
      </c>
      <c r="E47" s="126" t="s">
        <v>58</v>
      </c>
      <c r="F47" s="126" t="s">
        <v>59</v>
      </c>
      <c r="G47" s="128" t="s">
        <v>60</v>
      </c>
      <c r="H47" s="129">
        <v>19975000</v>
      </c>
      <c r="I47" s="130" t="str">
        <f>VLOOKUP(E47,Bantuan!$E$2:$F$24,2,FALSE)</f>
        <v>DBR</v>
      </c>
      <c r="J47" s="131" t="s">
        <v>190</v>
      </c>
      <c r="K47" s="128" t="str">
        <f>IFERROR(VLOOKUP(Aset!J47,Pegawai!$C$4:$H$110,6,FALSE),"Pemakai barang belum ditentukan")</f>
        <v>Ruang Staff 1</v>
      </c>
      <c r="L47" s="132"/>
    </row>
    <row r="48" spans="1:12">
      <c r="A48" s="125">
        <v>46</v>
      </c>
      <c r="B48" s="126" t="s">
        <v>57</v>
      </c>
      <c r="C48" s="127">
        <v>3100102001</v>
      </c>
      <c r="D48" s="128">
        <v>424</v>
      </c>
      <c r="E48" s="126" t="s">
        <v>58</v>
      </c>
      <c r="F48" s="126" t="s">
        <v>59</v>
      </c>
      <c r="G48" s="128" t="s">
        <v>60</v>
      </c>
      <c r="H48" s="129">
        <v>19975000</v>
      </c>
      <c r="I48" s="130" t="str">
        <f>VLOOKUP(E48,Bantuan!$E$2:$F$24,2,FALSE)</f>
        <v>DBR</v>
      </c>
      <c r="J48" s="131" t="s">
        <v>189</v>
      </c>
      <c r="K48" s="128" t="str">
        <f>IFERROR(VLOOKUP(Aset!J48,Pegawai!$C$4:$H$110,6,FALSE),"Pemakai barang belum ditentukan")</f>
        <v>Ruang Staff 1</v>
      </c>
      <c r="L48" s="132"/>
    </row>
    <row r="49" spans="1:12">
      <c r="A49" s="125">
        <v>47</v>
      </c>
      <c r="B49" s="126" t="s">
        <v>57</v>
      </c>
      <c r="C49" s="127">
        <v>3100102001</v>
      </c>
      <c r="D49" s="128">
        <v>425</v>
      </c>
      <c r="E49" s="126" t="s">
        <v>58</v>
      </c>
      <c r="F49" s="126" t="s">
        <v>59</v>
      </c>
      <c r="G49" s="128" t="s">
        <v>60</v>
      </c>
      <c r="H49" s="129">
        <v>19975000</v>
      </c>
      <c r="I49" s="130" t="str">
        <f>VLOOKUP(E49,Bantuan!$E$2:$F$24,2,FALSE)</f>
        <v>DBR</v>
      </c>
      <c r="J49" s="131" t="s">
        <v>184</v>
      </c>
      <c r="K49" s="128" t="str">
        <f>IFERROR(VLOOKUP(Aset!J49,Pegawai!$C$4:$H$110,6,FALSE),"Pemakai barang belum ditentukan")</f>
        <v>Ruang Staff 1</v>
      </c>
      <c r="L49" s="132"/>
    </row>
    <row r="50" spans="1:12">
      <c r="A50" s="125">
        <v>48</v>
      </c>
      <c r="B50" s="126" t="s">
        <v>57</v>
      </c>
      <c r="C50" s="127">
        <v>3100102001</v>
      </c>
      <c r="D50" s="128">
        <v>426</v>
      </c>
      <c r="E50" s="126" t="s">
        <v>58</v>
      </c>
      <c r="F50" s="126" t="s">
        <v>59</v>
      </c>
      <c r="G50" s="128" t="s">
        <v>60</v>
      </c>
      <c r="H50" s="129">
        <v>19975000</v>
      </c>
      <c r="I50" s="130" t="str">
        <f>VLOOKUP(E50,Bantuan!$E$2:$F$24,2,FALSE)</f>
        <v>DBR</v>
      </c>
      <c r="J50" s="131" t="s">
        <v>183</v>
      </c>
      <c r="K50" s="128" t="str">
        <f>IFERROR(VLOOKUP(Aset!J50,Pegawai!$C$4:$H$110,6,FALSE),"Pemakai barang belum ditentukan")</f>
        <v>Ruang Staff 1</v>
      </c>
      <c r="L50" s="132"/>
    </row>
    <row r="51" spans="1:12">
      <c r="A51" s="125">
        <v>49</v>
      </c>
      <c r="B51" s="126" t="s">
        <v>57</v>
      </c>
      <c r="C51" s="127">
        <v>3100102001</v>
      </c>
      <c r="D51" s="128">
        <v>427</v>
      </c>
      <c r="E51" s="126" t="s">
        <v>58</v>
      </c>
      <c r="F51" s="126" t="s">
        <v>59</v>
      </c>
      <c r="G51" s="128" t="s">
        <v>60</v>
      </c>
      <c r="H51" s="129">
        <v>19975000</v>
      </c>
      <c r="I51" s="130" t="str">
        <f>VLOOKUP(E51,Bantuan!$E$2:$F$24,2,FALSE)</f>
        <v>DBR</v>
      </c>
      <c r="J51" s="131" t="s">
        <v>142</v>
      </c>
      <c r="K51" s="128" t="str">
        <f>IFERROR(VLOOKUP(Aset!J51,Pegawai!$C$4:$H$110,6,FALSE),"Pemakai barang belum ditentukan")</f>
        <v>Ruang Staff 1</v>
      </c>
      <c r="L51" s="132"/>
    </row>
    <row r="52" spans="1:12">
      <c r="A52" s="125">
        <v>50</v>
      </c>
      <c r="B52" s="126" t="s">
        <v>57</v>
      </c>
      <c r="C52" s="127">
        <v>3100102001</v>
      </c>
      <c r="D52" s="128">
        <v>428</v>
      </c>
      <c r="E52" s="126" t="s">
        <v>58</v>
      </c>
      <c r="F52" s="126" t="s">
        <v>59</v>
      </c>
      <c r="G52" s="128" t="s">
        <v>60</v>
      </c>
      <c r="H52" s="129">
        <v>19975000</v>
      </c>
      <c r="I52" s="130" t="str">
        <f>VLOOKUP(E52,Bantuan!$E$2:$F$24,2,FALSE)</f>
        <v>DBR</v>
      </c>
      <c r="J52" s="131" t="s">
        <v>319</v>
      </c>
      <c r="K52" s="128" t="str">
        <f>IFERROR(VLOOKUP(Aset!J52,Pegawai!$C$4:$H$110,6,FALSE),"Pemakai barang belum ditentukan")</f>
        <v>Ruang Staff 1</v>
      </c>
      <c r="L52" s="132"/>
    </row>
    <row r="53" spans="1:12">
      <c r="A53" s="125">
        <v>51</v>
      </c>
      <c r="B53" s="126" t="s">
        <v>57</v>
      </c>
      <c r="C53" s="127">
        <v>3100102001</v>
      </c>
      <c r="D53" s="128">
        <v>429</v>
      </c>
      <c r="E53" s="126" t="s">
        <v>58</v>
      </c>
      <c r="F53" s="126" t="s">
        <v>59</v>
      </c>
      <c r="G53" s="128" t="s">
        <v>60</v>
      </c>
      <c r="H53" s="129">
        <v>19975000</v>
      </c>
      <c r="I53" s="130" t="str">
        <f>VLOOKUP(E53,Bantuan!$E$2:$F$24,2,FALSE)</f>
        <v>DBR</v>
      </c>
      <c r="J53" s="131" t="s">
        <v>185</v>
      </c>
      <c r="K53" s="128" t="str">
        <f>IFERROR(VLOOKUP(Aset!J53,Pegawai!$C$4:$H$110,6,FALSE),"Pemakai barang belum ditentukan")</f>
        <v>Ruang Staff 1</v>
      </c>
      <c r="L53" s="132"/>
    </row>
    <row r="54" spans="1:12">
      <c r="A54" s="125">
        <v>52</v>
      </c>
      <c r="B54" s="126" t="s">
        <v>57</v>
      </c>
      <c r="C54" s="127">
        <v>3100102001</v>
      </c>
      <c r="D54" s="128">
        <v>430</v>
      </c>
      <c r="E54" s="126" t="s">
        <v>58</v>
      </c>
      <c r="F54" s="126" t="s">
        <v>59</v>
      </c>
      <c r="G54" s="128" t="s">
        <v>60</v>
      </c>
      <c r="H54" s="129">
        <v>19975000</v>
      </c>
      <c r="I54" s="130" t="str">
        <f>VLOOKUP(E54,Bantuan!$E$2:$F$24,2,FALSE)</f>
        <v>DBR</v>
      </c>
      <c r="J54" s="131" t="s">
        <v>147</v>
      </c>
      <c r="K54" s="128" t="str">
        <f>IFERROR(VLOOKUP(Aset!J54,Pegawai!$C$4:$H$110,6,FALSE),"Pemakai barang belum ditentukan")</f>
        <v>Ruang Staff 1</v>
      </c>
      <c r="L54" s="132"/>
    </row>
    <row r="55" spans="1:12">
      <c r="A55" s="125">
        <v>53</v>
      </c>
      <c r="B55" s="126" t="s">
        <v>57</v>
      </c>
      <c r="C55" s="127">
        <v>3100102001</v>
      </c>
      <c r="D55" s="128">
        <v>431</v>
      </c>
      <c r="E55" s="126" t="s">
        <v>58</v>
      </c>
      <c r="F55" s="126" t="s">
        <v>59</v>
      </c>
      <c r="G55" s="128" t="s">
        <v>60</v>
      </c>
      <c r="H55" s="129">
        <v>19975000</v>
      </c>
      <c r="I55" s="130" t="str">
        <f>VLOOKUP(E55,Bantuan!$E$2:$F$24,2,FALSE)</f>
        <v>DBR</v>
      </c>
      <c r="J55" s="131" t="s">
        <v>186</v>
      </c>
      <c r="K55" s="128" t="str">
        <f>IFERROR(VLOOKUP(Aset!J55,Pegawai!$C$4:$H$110,6,FALSE),"Pemakai barang belum ditentukan")</f>
        <v>Ruang Staff 1</v>
      </c>
      <c r="L55" s="132"/>
    </row>
    <row r="56" spans="1:12">
      <c r="A56" s="125">
        <v>54</v>
      </c>
      <c r="B56" s="126" t="s">
        <v>57</v>
      </c>
      <c r="C56" s="127">
        <v>3100102001</v>
      </c>
      <c r="D56" s="128">
        <v>432</v>
      </c>
      <c r="E56" s="126" t="s">
        <v>58</v>
      </c>
      <c r="F56" s="126" t="s">
        <v>59</v>
      </c>
      <c r="G56" s="128" t="s">
        <v>60</v>
      </c>
      <c r="H56" s="129">
        <v>19975000</v>
      </c>
      <c r="I56" s="130" t="str">
        <f>VLOOKUP(E56,Bantuan!$E$2:$F$24,2,FALSE)</f>
        <v>DBR</v>
      </c>
      <c r="J56" s="131" t="s">
        <v>165</v>
      </c>
      <c r="K56" s="128" t="str">
        <f>IFERROR(VLOOKUP(Aset!J56,Pegawai!$C$4:$H$110,6,FALSE),"Pemakai barang belum ditentukan")</f>
        <v>Ruang Staff 1</v>
      </c>
      <c r="L56" s="132"/>
    </row>
    <row r="57" spans="1:12">
      <c r="A57" s="125">
        <v>55</v>
      </c>
      <c r="B57" s="126" t="s">
        <v>57</v>
      </c>
      <c r="C57" s="127">
        <v>3100102001</v>
      </c>
      <c r="D57" s="128">
        <v>433</v>
      </c>
      <c r="E57" s="126" t="s">
        <v>58</v>
      </c>
      <c r="F57" s="126" t="s">
        <v>59</v>
      </c>
      <c r="G57" s="128" t="s">
        <v>60</v>
      </c>
      <c r="H57" s="129">
        <v>19975000</v>
      </c>
      <c r="I57" s="130" t="str">
        <f>VLOOKUP(E57,Bantuan!$E$2:$F$24,2,FALSE)</f>
        <v>DBR</v>
      </c>
      <c r="J57" s="131" t="s">
        <v>164</v>
      </c>
      <c r="K57" s="128" t="str">
        <f>IFERROR(VLOOKUP(Aset!J57,Pegawai!$C$4:$H$110,6,FALSE),"Pemakai barang belum ditentukan")</f>
        <v>Ruang Staff 1</v>
      </c>
      <c r="L57" s="132"/>
    </row>
    <row r="58" spans="1:12">
      <c r="A58" s="125">
        <v>56</v>
      </c>
      <c r="B58" s="126" t="s">
        <v>57</v>
      </c>
      <c r="C58" s="127">
        <v>3100102001</v>
      </c>
      <c r="D58" s="128">
        <v>434</v>
      </c>
      <c r="E58" s="126" t="s">
        <v>58</v>
      </c>
      <c r="F58" s="126" t="s">
        <v>59</v>
      </c>
      <c r="G58" s="128" t="s">
        <v>60</v>
      </c>
      <c r="H58" s="129">
        <v>19975000</v>
      </c>
      <c r="I58" s="130" t="str">
        <f>VLOOKUP(E58,Bantuan!$E$2:$F$24,2,FALSE)</f>
        <v>DBR</v>
      </c>
      <c r="J58" s="131" t="s">
        <v>187</v>
      </c>
      <c r="K58" s="128" t="str">
        <f>IFERROR(VLOOKUP(Aset!J58,Pegawai!$C$4:$H$110,6,FALSE),"Pemakai barang belum ditentukan")</f>
        <v>Ruang Staff 1</v>
      </c>
      <c r="L58" s="132"/>
    </row>
    <row r="59" spans="1:12">
      <c r="A59" s="125">
        <v>57</v>
      </c>
      <c r="B59" s="126" t="s">
        <v>57</v>
      </c>
      <c r="C59" s="127">
        <v>3100102001</v>
      </c>
      <c r="D59" s="128">
        <v>435</v>
      </c>
      <c r="E59" s="126" t="s">
        <v>58</v>
      </c>
      <c r="F59" s="126" t="s">
        <v>59</v>
      </c>
      <c r="G59" s="128" t="s">
        <v>60</v>
      </c>
      <c r="H59" s="129">
        <v>19975000</v>
      </c>
      <c r="I59" s="130" t="str">
        <f>VLOOKUP(E59,Bantuan!$E$2:$F$24,2,FALSE)</f>
        <v>DBR</v>
      </c>
      <c r="J59" s="131" t="s">
        <v>161</v>
      </c>
      <c r="K59" s="128" t="str">
        <f>IFERROR(VLOOKUP(Aset!J59,Pegawai!$C$4:$H$110,6,FALSE),"Pemakai barang belum ditentukan")</f>
        <v>Ruang Staff 1</v>
      </c>
      <c r="L59" s="132"/>
    </row>
    <row r="60" spans="1:12">
      <c r="A60" s="125">
        <v>58</v>
      </c>
      <c r="B60" s="126" t="s">
        <v>57</v>
      </c>
      <c r="C60" s="127">
        <v>3100102001</v>
      </c>
      <c r="D60" s="128">
        <v>436</v>
      </c>
      <c r="E60" s="126" t="s">
        <v>58</v>
      </c>
      <c r="F60" s="126" t="s">
        <v>59</v>
      </c>
      <c r="G60" s="128" t="s">
        <v>60</v>
      </c>
      <c r="H60" s="129">
        <v>19975000</v>
      </c>
      <c r="I60" s="130" t="str">
        <f>VLOOKUP(E60,Bantuan!$E$2:$F$24,2,FALSE)</f>
        <v>DBR</v>
      </c>
      <c r="J60" s="131" t="s">
        <v>188</v>
      </c>
      <c r="K60" s="128" t="str">
        <f>IFERROR(VLOOKUP(Aset!J60,Pegawai!$C$4:$H$110,6,FALSE),"Pemakai barang belum ditentukan")</f>
        <v>Ruang Staff 1</v>
      </c>
      <c r="L60" s="132"/>
    </row>
    <row r="61" spans="1:12">
      <c r="A61" s="125">
        <v>59</v>
      </c>
      <c r="B61" s="126" t="s">
        <v>57</v>
      </c>
      <c r="C61" s="127">
        <v>3100102001</v>
      </c>
      <c r="D61" s="128">
        <v>437</v>
      </c>
      <c r="E61" s="126" t="s">
        <v>58</v>
      </c>
      <c r="F61" s="126" t="s">
        <v>59</v>
      </c>
      <c r="G61" s="128" t="s">
        <v>60</v>
      </c>
      <c r="H61" s="129">
        <v>19975000</v>
      </c>
      <c r="I61" s="130" t="str">
        <f>VLOOKUP(E61,Bantuan!$E$2:$F$24,2,FALSE)</f>
        <v>DBR</v>
      </c>
      <c r="J61" s="131" t="s">
        <v>145</v>
      </c>
      <c r="K61" s="128" t="str">
        <f>IFERROR(VLOOKUP(Aset!J61,Pegawai!$C$4:$H$110,6,FALSE),"Pemakai barang belum ditentukan")</f>
        <v>Ruang Staff 1</v>
      </c>
      <c r="L61" s="132"/>
    </row>
    <row r="62" spans="1:12">
      <c r="A62" s="125">
        <v>60</v>
      </c>
      <c r="B62" s="126" t="s">
        <v>57</v>
      </c>
      <c r="C62" s="127">
        <v>3100102001</v>
      </c>
      <c r="D62" s="128">
        <v>438</v>
      </c>
      <c r="E62" s="126" t="s">
        <v>58</v>
      </c>
      <c r="F62" s="126" t="s">
        <v>59</v>
      </c>
      <c r="G62" s="128" t="s">
        <v>60</v>
      </c>
      <c r="H62" s="129">
        <v>19975000</v>
      </c>
      <c r="I62" s="130" t="str">
        <f>VLOOKUP(E62,Bantuan!$E$2:$F$24,2,FALSE)</f>
        <v>DBR</v>
      </c>
      <c r="J62" s="131" t="s">
        <v>19</v>
      </c>
      <c r="K62" s="128" t="str">
        <f>IFERROR(VLOOKUP(Aset!J62,Pegawai!$C$4:$H$110,6,FALSE),"Pemakai barang belum ditentukan")</f>
        <v>-</v>
      </c>
      <c r="L62" s="132"/>
    </row>
    <row r="63" spans="1:12">
      <c r="A63" s="125">
        <v>61</v>
      </c>
      <c r="B63" s="126" t="s">
        <v>57</v>
      </c>
      <c r="C63" s="127">
        <v>3100102001</v>
      </c>
      <c r="D63" s="128">
        <v>439</v>
      </c>
      <c r="E63" s="126" t="s">
        <v>58</v>
      </c>
      <c r="F63" s="126" t="s">
        <v>59</v>
      </c>
      <c r="G63" s="128" t="s">
        <v>60</v>
      </c>
      <c r="H63" s="129">
        <v>19975000</v>
      </c>
      <c r="I63" s="130" t="str">
        <f>VLOOKUP(E63,Bantuan!$E$2:$F$24,2,FALSE)</f>
        <v>DBR</v>
      </c>
      <c r="J63" s="131" t="s">
        <v>139</v>
      </c>
      <c r="K63" s="128" t="str">
        <f>IFERROR(VLOOKUP(Aset!J63,Pegawai!$C$4:$H$110,6,FALSE),"Pemakai barang belum ditentukan")</f>
        <v>Ruang Staff 1</v>
      </c>
      <c r="L63" s="132"/>
    </row>
    <row r="64" spans="1:12">
      <c r="A64" s="125">
        <v>62</v>
      </c>
      <c r="B64" s="126" t="s">
        <v>57</v>
      </c>
      <c r="C64" s="127">
        <v>3100102001</v>
      </c>
      <c r="D64" s="128">
        <v>440</v>
      </c>
      <c r="E64" s="126" t="s">
        <v>58</v>
      </c>
      <c r="F64" s="126" t="s">
        <v>59</v>
      </c>
      <c r="G64" s="128" t="s">
        <v>60</v>
      </c>
      <c r="H64" s="129">
        <v>19975000</v>
      </c>
      <c r="I64" s="130" t="str">
        <f>VLOOKUP(E64,Bantuan!$E$2:$F$24,2,FALSE)</f>
        <v>DBR</v>
      </c>
      <c r="J64" s="131" t="s">
        <v>19</v>
      </c>
      <c r="K64" s="128" t="str">
        <f>IFERROR(VLOOKUP(Aset!J64,Pegawai!$C$4:$H$110,6,FALSE),"Pemakai barang belum ditentukan")</f>
        <v>-</v>
      </c>
      <c r="L64" s="132"/>
    </row>
    <row r="65" spans="1:12">
      <c r="A65" s="125">
        <v>63</v>
      </c>
      <c r="B65" s="126" t="s">
        <v>57</v>
      </c>
      <c r="C65" s="127">
        <v>3100102001</v>
      </c>
      <c r="D65" s="128">
        <v>441</v>
      </c>
      <c r="E65" s="126" t="s">
        <v>58</v>
      </c>
      <c r="F65" s="126" t="s">
        <v>59</v>
      </c>
      <c r="G65" s="128" t="s">
        <v>60</v>
      </c>
      <c r="H65" s="129">
        <v>19975000</v>
      </c>
      <c r="I65" s="130" t="str">
        <f>VLOOKUP(E65,Bantuan!$E$2:$F$24,2,FALSE)</f>
        <v>DBR</v>
      </c>
      <c r="J65" s="131" t="s">
        <v>19</v>
      </c>
      <c r="K65" s="128" t="str">
        <f>IFERROR(VLOOKUP(Aset!J65,Pegawai!$C$4:$H$110,6,FALSE),"Pemakai barang belum ditentukan")</f>
        <v>-</v>
      </c>
      <c r="L65" s="132"/>
    </row>
    <row r="66" spans="1:12">
      <c r="A66" s="125">
        <v>64</v>
      </c>
      <c r="B66" s="126" t="s">
        <v>57</v>
      </c>
      <c r="C66" s="127">
        <v>3100102001</v>
      </c>
      <c r="D66" s="128">
        <v>442</v>
      </c>
      <c r="E66" s="126" t="s">
        <v>58</v>
      </c>
      <c r="F66" s="126" t="s">
        <v>59</v>
      </c>
      <c r="G66" s="128" t="s">
        <v>60</v>
      </c>
      <c r="H66" s="129">
        <v>19975000</v>
      </c>
      <c r="I66" s="130" t="str">
        <f>VLOOKUP(E66,Bantuan!$E$2:$F$24,2,FALSE)</f>
        <v>DBR</v>
      </c>
      <c r="J66" s="131" t="s">
        <v>133</v>
      </c>
      <c r="K66" s="128" t="str">
        <f>IFERROR(VLOOKUP(Aset!J66,Pegawai!$C$4:$H$110,6,FALSE),"Pemakai barang belum ditentukan")</f>
        <v>Ruang Staff 1</v>
      </c>
      <c r="L66" s="132"/>
    </row>
    <row r="67" spans="1:12">
      <c r="A67" s="125">
        <v>65</v>
      </c>
      <c r="B67" s="126" t="s">
        <v>57</v>
      </c>
      <c r="C67" s="127">
        <v>3100102001</v>
      </c>
      <c r="D67" s="128">
        <v>443</v>
      </c>
      <c r="E67" s="126" t="s">
        <v>58</v>
      </c>
      <c r="F67" s="126" t="s">
        <v>59</v>
      </c>
      <c r="G67" s="128" t="s">
        <v>60</v>
      </c>
      <c r="H67" s="129">
        <v>19975000</v>
      </c>
      <c r="I67" s="130" t="str">
        <f>VLOOKUP(E67,Bantuan!$E$2:$F$24,2,FALSE)</f>
        <v>DBR</v>
      </c>
      <c r="J67" s="131" t="s">
        <v>115</v>
      </c>
      <c r="K67" s="128" t="str">
        <f>IFERROR(VLOOKUP(Aset!J67,Pegawai!$C$4:$H$110,6,FALSE),"Pemakai barang belum ditentukan")</f>
        <v>Ruang Staff 1</v>
      </c>
      <c r="L67" s="132"/>
    </row>
    <row r="68" spans="1:12">
      <c r="A68" s="125">
        <v>66</v>
      </c>
      <c r="B68" s="126" t="s">
        <v>57</v>
      </c>
      <c r="C68" s="127">
        <v>3100102001</v>
      </c>
      <c r="D68" s="128">
        <v>444</v>
      </c>
      <c r="E68" s="126" t="s">
        <v>58</v>
      </c>
      <c r="F68" s="126" t="s">
        <v>59</v>
      </c>
      <c r="G68" s="128" t="s">
        <v>60</v>
      </c>
      <c r="H68" s="129">
        <v>19975000</v>
      </c>
      <c r="I68" s="130" t="str">
        <f>VLOOKUP(E68,Bantuan!$E$2:$F$24,2,FALSE)</f>
        <v>DBR</v>
      </c>
      <c r="J68" s="131" t="s">
        <v>112</v>
      </c>
      <c r="K68" s="128" t="str">
        <f>IFERROR(VLOOKUP(Aset!J68,Pegawai!$C$4:$H$110,6,FALSE),"Pemakai barang belum ditentukan")</f>
        <v>Ruang Staff 1</v>
      </c>
      <c r="L68" s="132"/>
    </row>
    <row r="69" spans="1:12">
      <c r="A69" s="125">
        <v>67</v>
      </c>
      <c r="B69" s="126" t="s">
        <v>57</v>
      </c>
      <c r="C69" s="127">
        <v>3100102001</v>
      </c>
      <c r="D69" s="128">
        <v>445</v>
      </c>
      <c r="E69" s="126" t="s">
        <v>58</v>
      </c>
      <c r="F69" s="126" t="s">
        <v>59</v>
      </c>
      <c r="G69" s="128" t="s">
        <v>60</v>
      </c>
      <c r="H69" s="129">
        <v>19975000</v>
      </c>
      <c r="I69" s="130" t="str">
        <f>VLOOKUP(E69,Bantuan!$E$2:$F$24,2,FALSE)</f>
        <v>DBR</v>
      </c>
      <c r="J69" s="131" t="s">
        <v>87</v>
      </c>
      <c r="K69" s="128" t="str">
        <f>IFERROR(VLOOKUP(Aset!J69,Pegawai!$C$4:$H$110,6,FALSE),"Pemakai barang belum ditentukan")</f>
        <v>Ruang Staff 1</v>
      </c>
      <c r="L69" s="132"/>
    </row>
    <row r="70" spans="1:12">
      <c r="A70" s="125">
        <v>68</v>
      </c>
      <c r="B70" s="126" t="s">
        <v>57</v>
      </c>
      <c r="C70" s="127">
        <v>3100102001</v>
      </c>
      <c r="D70" s="128">
        <v>446</v>
      </c>
      <c r="E70" s="126" t="s">
        <v>58</v>
      </c>
      <c r="F70" s="126" t="s">
        <v>59</v>
      </c>
      <c r="G70" s="128" t="s">
        <v>60</v>
      </c>
      <c r="H70" s="129">
        <v>19975000</v>
      </c>
      <c r="I70" s="130" t="str">
        <f>VLOOKUP(E70,Bantuan!$E$2:$F$24,2,FALSE)</f>
        <v>DBR</v>
      </c>
      <c r="J70" s="131" t="s">
        <v>19</v>
      </c>
      <c r="K70" s="128" t="str">
        <f>IFERROR(VLOOKUP(Aset!J70,Pegawai!$C$4:$H$110,6,FALSE),"Pemakai barang belum ditentukan")</f>
        <v>-</v>
      </c>
      <c r="L70" s="132"/>
    </row>
    <row r="71" spans="1:12">
      <c r="A71" s="125">
        <v>69</v>
      </c>
      <c r="B71" s="126" t="s">
        <v>57</v>
      </c>
      <c r="C71" s="127">
        <v>3100102001</v>
      </c>
      <c r="D71" s="128">
        <v>447</v>
      </c>
      <c r="E71" s="126" t="s">
        <v>58</v>
      </c>
      <c r="F71" s="126" t="s">
        <v>59</v>
      </c>
      <c r="G71" s="128" t="s">
        <v>60</v>
      </c>
      <c r="H71" s="129">
        <v>19975000</v>
      </c>
      <c r="I71" s="130" t="str">
        <f>VLOOKUP(E71,Bantuan!$E$2:$F$24,2,FALSE)</f>
        <v>DBR</v>
      </c>
      <c r="J71" s="131" t="s">
        <v>148</v>
      </c>
      <c r="K71" s="128" t="str">
        <f>IFERROR(VLOOKUP(Aset!J71,Pegawai!$C$4:$H$110,6,FALSE),"Pemakai barang belum ditentukan")</f>
        <v>Ruang Staff 2</v>
      </c>
      <c r="L71" s="132"/>
    </row>
    <row r="72" spans="1:12">
      <c r="A72" s="125">
        <v>70</v>
      </c>
      <c r="B72" s="126" t="s">
        <v>57</v>
      </c>
      <c r="C72" s="127">
        <v>3100102001</v>
      </c>
      <c r="D72" s="128">
        <v>448</v>
      </c>
      <c r="E72" s="126" t="s">
        <v>58</v>
      </c>
      <c r="F72" s="126" t="s">
        <v>59</v>
      </c>
      <c r="G72" s="128" t="s">
        <v>60</v>
      </c>
      <c r="H72" s="129">
        <v>19975000</v>
      </c>
      <c r="I72" s="130" t="str">
        <f>VLOOKUP(E72,Bantuan!$E$2:$F$24,2,FALSE)</f>
        <v>DBR</v>
      </c>
      <c r="J72" s="131" t="s">
        <v>123</v>
      </c>
      <c r="K72" s="128" t="str">
        <f>IFERROR(VLOOKUP(Aset!J72,Pegawai!$C$4:$H$110,6,FALSE),"Pemakai barang belum ditentukan")</f>
        <v>Ruang Staff 2</v>
      </c>
      <c r="L72" s="132"/>
    </row>
    <row r="73" spans="1:12">
      <c r="A73" s="125">
        <v>71</v>
      </c>
      <c r="B73" s="126" t="s">
        <v>57</v>
      </c>
      <c r="C73" s="127">
        <v>3100102001</v>
      </c>
      <c r="D73" s="128">
        <v>449</v>
      </c>
      <c r="E73" s="126" t="s">
        <v>58</v>
      </c>
      <c r="F73" s="126" t="s">
        <v>59</v>
      </c>
      <c r="G73" s="128" t="s">
        <v>60</v>
      </c>
      <c r="H73" s="129">
        <v>19975000</v>
      </c>
      <c r="I73" s="130" t="str">
        <f>VLOOKUP(E73,Bantuan!$E$2:$F$24,2,FALSE)</f>
        <v>DBR</v>
      </c>
      <c r="J73" s="131" t="s">
        <v>19</v>
      </c>
      <c r="K73" s="128" t="str">
        <f>IFERROR(VLOOKUP(Aset!J73,Pegawai!$C$4:$H$110,6,FALSE),"Pemakai barang belum ditentukan")</f>
        <v>-</v>
      </c>
      <c r="L73" s="132"/>
    </row>
    <row r="74" spans="1:12">
      <c r="A74" s="125">
        <v>72</v>
      </c>
      <c r="B74" s="126" t="s">
        <v>57</v>
      </c>
      <c r="C74" s="127">
        <v>3100102001</v>
      </c>
      <c r="D74" s="128">
        <v>450</v>
      </c>
      <c r="E74" s="126" t="s">
        <v>58</v>
      </c>
      <c r="F74" s="126" t="s">
        <v>59</v>
      </c>
      <c r="G74" s="128" t="s">
        <v>60</v>
      </c>
      <c r="H74" s="129">
        <v>19975000</v>
      </c>
      <c r="I74" s="130" t="str">
        <f>VLOOKUP(E74,Bantuan!$E$2:$F$24,2,FALSE)</f>
        <v>DBR</v>
      </c>
      <c r="J74" s="131" t="s">
        <v>120</v>
      </c>
      <c r="K74" s="128" t="str">
        <f>IFERROR(VLOOKUP(Aset!J74,Pegawai!$C$4:$H$110,6,FALSE),"Pemakai barang belum ditentukan")</f>
        <v>Ruang Staff 2</v>
      </c>
      <c r="L74" s="132"/>
    </row>
    <row r="75" spans="1:12">
      <c r="A75" s="125">
        <v>73</v>
      </c>
      <c r="B75" s="126" t="s">
        <v>57</v>
      </c>
      <c r="C75" s="127">
        <v>3100102001</v>
      </c>
      <c r="D75" s="128">
        <v>451</v>
      </c>
      <c r="E75" s="126" t="s">
        <v>58</v>
      </c>
      <c r="F75" s="126" t="s">
        <v>59</v>
      </c>
      <c r="G75" s="128" t="s">
        <v>60</v>
      </c>
      <c r="H75" s="129">
        <v>19975000</v>
      </c>
      <c r="I75" s="130" t="str">
        <f>VLOOKUP(E75,Bantuan!$E$2:$F$24,2,FALSE)</f>
        <v>DBR</v>
      </c>
      <c r="J75" s="131"/>
      <c r="K75" s="128" t="str">
        <f>IFERROR(VLOOKUP(Aset!J75,Pegawai!$C$4:$H$110,6,FALSE),"Pemakai barang belum ditentukan")</f>
        <v>Pemakai barang belum ditentukan</v>
      </c>
      <c r="L75" s="132"/>
    </row>
    <row r="76" spans="1:12">
      <c r="A76" s="125">
        <v>74</v>
      </c>
      <c r="B76" s="126" t="s">
        <v>57</v>
      </c>
      <c r="C76" s="127">
        <v>3100102001</v>
      </c>
      <c r="D76" s="128">
        <v>452</v>
      </c>
      <c r="E76" s="126" t="s">
        <v>58</v>
      </c>
      <c r="F76" s="126" t="s">
        <v>59</v>
      </c>
      <c r="G76" s="128" t="s">
        <v>60</v>
      </c>
      <c r="H76" s="129">
        <v>19975000</v>
      </c>
      <c r="I76" s="130" t="str">
        <f>VLOOKUP(E76,Bantuan!$E$2:$F$24,2,FALSE)</f>
        <v>DBR</v>
      </c>
      <c r="J76" s="131" t="s">
        <v>208</v>
      </c>
      <c r="K76" s="128" t="str">
        <f>IFERROR(VLOOKUP(Aset!J76,Pegawai!$C$4:$H$110,6,FALSE),"Pemakai barang belum ditentukan")</f>
        <v>Ruang Staff 1</v>
      </c>
      <c r="L76" s="132"/>
    </row>
    <row r="77" spans="1:12">
      <c r="A77" s="125">
        <v>75</v>
      </c>
      <c r="B77" s="126" t="s">
        <v>57</v>
      </c>
      <c r="C77" s="127">
        <v>3100102001</v>
      </c>
      <c r="D77" s="128">
        <v>453</v>
      </c>
      <c r="E77" s="126" t="s">
        <v>58</v>
      </c>
      <c r="F77" s="126" t="s">
        <v>59</v>
      </c>
      <c r="G77" s="128" t="s">
        <v>60</v>
      </c>
      <c r="H77" s="129">
        <v>19975000</v>
      </c>
      <c r="I77" s="130" t="str">
        <f>VLOOKUP(E77,Bantuan!$E$2:$F$24,2,FALSE)</f>
        <v>DBR</v>
      </c>
      <c r="J77" s="131" t="s">
        <v>157</v>
      </c>
      <c r="K77" s="128" t="str">
        <f>IFERROR(VLOOKUP(Aset!J77,Pegawai!$C$4:$H$110,6,FALSE),"Pemakai barang belum ditentukan")</f>
        <v>Ruang Staff 2</v>
      </c>
      <c r="L77" s="132"/>
    </row>
    <row r="78" spans="1:12">
      <c r="A78" s="125">
        <v>76</v>
      </c>
      <c r="B78" s="126" t="s">
        <v>57</v>
      </c>
      <c r="C78" s="127">
        <v>3100102001</v>
      </c>
      <c r="D78" s="128">
        <v>454</v>
      </c>
      <c r="E78" s="126" t="s">
        <v>58</v>
      </c>
      <c r="F78" s="126" t="s">
        <v>59</v>
      </c>
      <c r="G78" s="128" t="s">
        <v>60</v>
      </c>
      <c r="H78" s="129">
        <v>19975000</v>
      </c>
      <c r="I78" s="130" t="str">
        <f>VLOOKUP(E78,Bantuan!$E$2:$F$24,2,FALSE)</f>
        <v>DBR</v>
      </c>
      <c r="J78" s="131" t="s">
        <v>150</v>
      </c>
      <c r="K78" s="128" t="str">
        <f>IFERROR(VLOOKUP(Aset!J78,Pegawai!$C$4:$H$110,6,FALSE),"Pemakai barang belum ditentukan")</f>
        <v>Ruang Staff 1</v>
      </c>
      <c r="L78" s="132"/>
    </row>
    <row r="79" spans="1:12">
      <c r="A79" s="125">
        <v>77</v>
      </c>
      <c r="B79" s="126" t="s">
        <v>57</v>
      </c>
      <c r="C79" s="127">
        <v>3100102001</v>
      </c>
      <c r="D79" s="128">
        <v>455</v>
      </c>
      <c r="E79" s="126" t="s">
        <v>58</v>
      </c>
      <c r="F79" s="126" t="s">
        <v>59</v>
      </c>
      <c r="G79" s="128" t="s">
        <v>60</v>
      </c>
      <c r="H79" s="129">
        <v>19975000</v>
      </c>
      <c r="I79" s="130" t="str">
        <f>VLOOKUP(E79,Bantuan!$E$2:$F$24,2,FALSE)</f>
        <v>DBR</v>
      </c>
      <c r="J79" s="131" t="s">
        <v>153</v>
      </c>
      <c r="K79" s="128" t="str">
        <f>IFERROR(VLOOKUP(Aset!J79,Pegawai!$C$4:$H$110,6,FALSE),"Pemakai barang belum ditentukan")</f>
        <v>Ruang Staff 2</v>
      </c>
      <c r="L79" s="132"/>
    </row>
    <row r="80" spans="1:12">
      <c r="A80" s="125">
        <v>78</v>
      </c>
      <c r="B80" s="126" t="s">
        <v>57</v>
      </c>
      <c r="C80" s="127">
        <v>3100102001</v>
      </c>
      <c r="D80" s="128">
        <v>456</v>
      </c>
      <c r="E80" s="126" t="s">
        <v>58</v>
      </c>
      <c r="F80" s="126" t="s">
        <v>59</v>
      </c>
      <c r="G80" s="128" t="s">
        <v>60</v>
      </c>
      <c r="H80" s="129">
        <v>19975000</v>
      </c>
      <c r="I80" s="130" t="str">
        <f>VLOOKUP(E80,Bantuan!$E$2:$F$24,2,FALSE)</f>
        <v>DBR</v>
      </c>
      <c r="J80" s="131" t="s">
        <v>19</v>
      </c>
      <c r="K80" s="128" t="str">
        <f>IFERROR(VLOOKUP(Aset!J80,Pegawai!$C$4:$H$110,6,FALSE),"Pemakai barang belum ditentukan")</f>
        <v>-</v>
      </c>
      <c r="L80" s="132"/>
    </row>
    <row r="81" spans="1:12">
      <c r="A81" s="125">
        <v>79</v>
      </c>
      <c r="B81" s="126" t="s">
        <v>57</v>
      </c>
      <c r="C81" s="127">
        <v>3100102001</v>
      </c>
      <c r="D81" s="128">
        <v>457</v>
      </c>
      <c r="E81" s="126" t="s">
        <v>58</v>
      </c>
      <c r="F81" s="126" t="s">
        <v>59</v>
      </c>
      <c r="G81" s="128" t="s">
        <v>60</v>
      </c>
      <c r="H81" s="129">
        <v>19975000</v>
      </c>
      <c r="I81" s="130" t="str">
        <f>VLOOKUP(E81,Bantuan!$E$2:$F$24,2,FALSE)</f>
        <v>DBR</v>
      </c>
      <c r="J81" s="131" t="s">
        <v>207</v>
      </c>
      <c r="K81" s="128" t="str">
        <f>IFERROR(VLOOKUP(Aset!J81,Pegawai!$C$4:$H$110,6,FALSE),"Pemakai barang belum ditentukan")</f>
        <v>Ruang Staff 2</v>
      </c>
      <c r="L81" s="132"/>
    </row>
    <row r="82" spans="1:12">
      <c r="A82" s="125">
        <v>80</v>
      </c>
      <c r="B82" s="126" t="s">
        <v>57</v>
      </c>
      <c r="C82" s="127">
        <v>3100102001</v>
      </c>
      <c r="D82" s="128">
        <v>458</v>
      </c>
      <c r="E82" s="126" t="s">
        <v>58</v>
      </c>
      <c r="F82" s="126" t="s">
        <v>59</v>
      </c>
      <c r="G82" s="128" t="s">
        <v>60</v>
      </c>
      <c r="H82" s="129">
        <v>19975000</v>
      </c>
      <c r="I82" s="130" t="str">
        <f>VLOOKUP(E82,Bantuan!$E$2:$F$24,2,FALSE)</f>
        <v>DBR</v>
      </c>
      <c r="J82" s="131" t="s">
        <v>195</v>
      </c>
      <c r="K82" s="128" t="str">
        <f>IFERROR(VLOOKUP(Aset!J82,Pegawai!$C$4:$H$110,6,FALSE),"Pemakai barang belum ditentukan")</f>
        <v>Ruang Staff 2</v>
      </c>
      <c r="L82" s="132"/>
    </row>
    <row r="83" spans="1:12">
      <c r="A83" s="125">
        <v>81</v>
      </c>
      <c r="B83" s="126" t="s">
        <v>57</v>
      </c>
      <c r="C83" s="127">
        <v>3100102001</v>
      </c>
      <c r="D83" s="128">
        <v>459</v>
      </c>
      <c r="E83" s="126" t="s">
        <v>58</v>
      </c>
      <c r="F83" s="126" t="s">
        <v>59</v>
      </c>
      <c r="G83" s="128" t="s">
        <v>60</v>
      </c>
      <c r="H83" s="129">
        <v>19975000</v>
      </c>
      <c r="I83" s="130" t="str">
        <f>VLOOKUP(E83,Bantuan!$E$2:$F$24,2,FALSE)</f>
        <v>DBR</v>
      </c>
      <c r="J83" s="131" t="s">
        <v>200</v>
      </c>
      <c r="K83" s="128" t="str">
        <f>IFERROR(VLOOKUP(Aset!J83,Pegawai!$C$4:$H$110,6,FALSE),"Pemakai barang belum ditentukan")</f>
        <v>Ruang Staff 2</v>
      </c>
      <c r="L83" s="132"/>
    </row>
    <row r="84" spans="1:12">
      <c r="A84" s="125">
        <v>82</v>
      </c>
      <c r="B84" s="126" t="s">
        <v>57</v>
      </c>
      <c r="C84" s="127">
        <v>3100102001</v>
      </c>
      <c r="D84" s="128">
        <v>460</v>
      </c>
      <c r="E84" s="126" t="s">
        <v>58</v>
      </c>
      <c r="F84" s="126" t="s">
        <v>59</v>
      </c>
      <c r="G84" s="128" t="s">
        <v>60</v>
      </c>
      <c r="H84" s="129">
        <v>19975000</v>
      </c>
      <c r="I84" s="130" t="str">
        <f>VLOOKUP(E84,Bantuan!$E$2:$F$24,2,FALSE)</f>
        <v>DBR</v>
      </c>
      <c r="J84" s="131" t="s">
        <v>202</v>
      </c>
      <c r="K84" s="128" t="str">
        <f>IFERROR(VLOOKUP(Aset!J84,Pegawai!$C$4:$H$110,6,FALSE),"Pemakai barang belum ditentukan")</f>
        <v>Ruang Staff 2</v>
      </c>
      <c r="L84" s="132"/>
    </row>
    <row r="85" spans="1:12">
      <c r="A85" s="125">
        <v>83</v>
      </c>
      <c r="B85" s="126" t="s">
        <v>57</v>
      </c>
      <c r="C85" s="127">
        <v>3100102001</v>
      </c>
      <c r="D85" s="128">
        <v>461</v>
      </c>
      <c r="E85" s="126" t="s">
        <v>58</v>
      </c>
      <c r="F85" s="126" t="s">
        <v>59</v>
      </c>
      <c r="G85" s="128" t="s">
        <v>60</v>
      </c>
      <c r="H85" s="129">
        <v>19975000</v>
      </c>
      <c r="I85" s="130" t="str">
        <f>VLOOKUP(E85,Bantuan!$E$2:$F$24,2,FALSE)</f>
        <v>DBR</v>
      </c>
      <c r="J85" s="131" t="s">
        <v>204</v>
      </c>
      <c r="K85" s="128" t="str">
        <f>IFERROR(VLOOKUP(Aset!J85,Pegawai!$C$4:$H$110,6,FALSE),"Pemakai barang belum ditentukan")</f>
        <v>Ruang Staff 2</v>
      </c>
      <c r="L85" s="132"/>
    </row>
    <row r="86" spans="1:12">
      <c r="A86" s="125">
        <v>84</v>
      </c>
      <c r="B86" s="126" t="s">
        <v>57</v>
      </c>
      <c r="C86" s="127">
        <v>3100102001</v>
      </c>
      <c r="D86" s="128">
        <v>462</v>
      </c>
      <c r="E86" s="126" t="s">
        <v>58</v>
      </c>
      <c r="F86" s="126" t="s">
        <v>59</v>
      </c>
      <c r="G86" s="128" t="s">
        <v>60</v>
      </c>
      <c r="H86" s="129">
        <v>19975000</v>
      </c>
      <c r="I86" s="130" t="str">
        <f>VLOOKUP(E86,Bantuan!$E$2:$F$24,2,FALSE)</f>
        <v>DBR</v>
      </c>
      <c r="J86" s="131" t="s">
        <v>206</v>
      </c>
      <c r="K86" s="128" t="str">
        <f>IFERROR(VLOOKUP(Aset!J86,Pegawai!$C$4:$H$110,6,FALSE),"Pemakai barang belum ditentukan")</f>
        <v>Ruang Staff 2</v>
      </c>
      <c r="L86" s="132"/>
    </row>
    <row r="87" spans="1:12">
      <c r="A87" s="125">
        <v>85</v>
      </c>
      <c r="B87" s="126" t="s">
        <v>57</v>
      </c>
      <c r="C87" s="127">
        <v>3100102001</v>
      </c>
      <c r="D87" s="128">
        <v>463</v>
      </c>
      <c r="E87" s="126" t="s">
        <v>58</v>
      </c>
      <c r="F87" s="126" t="s">
        <v>59</v>
      </c>
      <c r="G87" s="128" t="s">
        <v>60</v>
      </c>
      <c r="H87" s="129">
        <v>19975000</v>
      </c>
      <c r="I87" s="130" t="str">
        <f>VLOOKUP(E87,Bantuan!$E$2:$F$24,2,FALSE)</f>
        <v>DBR</v>
      </c>
      <c r="J87" s="131" t="s">
        <v>201</v>
      </c>
      <c r="K87" s="128" t="str">
        <f>IFERROR(VLOOKUP(Aset!J87,Pegawai!$C$4:$H$110,6,FALSE),"Pemakai barang belum ditentukan")</f>
        <v>Ruang Staff 2</v>
      </c>
      <c r="L87" s="132"/>
    </row>
    <row r="88" spans="1:12">
      <c r="A88" s="125">
        <v>86</v>
      </c>
      <c r="B88" s="126" t="s">
        <v>57</v>
      </c>
      <c r="C88" s="127">
        <v>3100102001</v>
      </c>
      <c r="D88" s="128">
        <v>464</v>
      </c>
      <c r="E88" s="126" t="s">
        <v>58</v>
      </c>
      <c r="F88" s="126" t="s">
        <v>59</v>
      </c>
      <c r="G88" s="128" t="s">
        <v>60</v>
      </c>
      <c r="H88" s="129">
        <v>19975000</v>
      </c>
      <c r="I88" s="130" t="str">
        <f>VLOOKUP(E88,Bantuan!$E$2:$F$24,2,FALSE)</f>
        <v>DBR</v>
      </c>
      <c r="J88" s="131" t="s">
        <v>198</v>
      </c>
      <c r="K88" s="128" t="str">
        <f>IFERROR(VLOOKUP(Aset!J88,Pegawai!$C$4:$H$110,6,FALSE),"Pemakai barang belum ditentukan")</f>
        <v>Ruang Staff 2</v>
      </c>
      <c r="L88" s="132"/>
    </row>
    <row r="89" spans="1:12">
      <c r="A89" s="125">
        <v>87</v>
      </c>
      <c r="B89" s="126" t="s">
        <v>57</v>
      </c>
      <c r="C89" s="127">
        <v>3100102001</v>
      </c>
      <c r="D89" s="128">
        <v>465</v>
      </c>
      <c r="E89" s="126" t="s">
        <v>58</v>
      </c>
      <c r="F89" s="126" t="s">
        <v>59</v>
      </c>
      <c r="G89" s="128" t="s">
        <v>60</v>
      </c>
      <c r="H89" s="129">
        <v>19975000</v>
      </c>
      <c r="I89" s="130" t="str">
        <f>VLOOKUP(E89,Bantuan!$E$2:$F$24,2,FALSE)</f>
        <v>DBR</v>
      </c>
      <c r="J89" s="131" t="s">
        <v>177</v>
      </c>
      <c r="K89" s="128" t="str">
        <f>IFERROR(VLOOKUP(Aset!J89,Pegawai!$C$4:$H$110,6,FALSE),"Pemakai barang belum ditentukan")</f>
        <v>Ruang Staff 1</v>
      </c>
      <c r="L89" s="132"/>
    </row>
    <row r="90" spans="1:12">
      <c r="A90" s="125">
        <v>88</v>
      </c>
      <c r="B90" s="126" t="s">
        <v>57</v>
      </c>
      <c r="C90" s="127">
        <v>3100102001</v>
      </c>
      <c r="D90" s="128">
        <v>466</v>
      </c>
      <c r="E90" s="126" t="s">
        <v>58</v>
      </c>
      <c r="F90" s="126" t="s">
        <v>59</v>
      </c>
      <c r="G90" s="128" t="s">
        <v>60</v>
      </c>
      <c r="H90" s="129">
        <v>19975000</v>
      </c>
      <c r="I90" s="130" t="str">
        <f>VLOOKUP(E90,Bantuan!$E$2:$F$24,2,FALSE)</f>
        <v>DBR</v>
      </c>
      <c r="J90" s="131" t="s">
        <v>181</v>
      </c>
      <c r="K90" s="128" t="str">
        <f>IFERROR(VLOOKUP(Aset!J90,Pegawai!$C$4:$H$110,6,FALSE),"Pemakai barang belum ditentukan")</f>
        <v>Ruang Staff 2</v>
      </c>
      <c r="L90" s="132"/>
    </row>
    <row r="91" spans="1:12">
      <c r="A91" s="125">
        <v>89</v>
      </c>
      <c r="B91" s="126" t="s">
        <v>57</v>
      </c>
      <c r="C91" s="127">
        <v>3100102001</v>
      </c>
      <c r="D91" s="128">
        <v>467</v>
      </c>
      <c r="E91" s="126" t="s">
        <v>58</v>
      </c>
      <c r="F91" s="126" t="s">
        <v>59</v>
      </c>
      <c r="G91" s="128" t="s">
        <v>60</v>
      </c>
      <c r="H91" s="129">
        <v>19975000</v>
      </c>
      <c r="I91" s="130" t="str">
        <f>VLOOKUP(E91,Bantuan!$E$2:$F$24,2,FALSE)</f>
        <v>DBR</v>
      </c>
      <c r="J91" s="131" t="s">
        <v>178</v>
      </c>
      <c r="K91" s="128" t="str">
        <f>IFERROR(VLOOKUP(Aset!J91,Pegawai!$C$4:$H$110,6,FALSE),"Pemakai barang belum ditentukan")</f>
        <v>Ruang Staff 2</v>
      </c>
      <c r="L91" s="132"/>
    </row>
    <row r="92" spans="1:12">
      <c r="A92" s="125">
        <v>90</v>
      </c>
      <c r="B92" s="126" t="s">
        <v>57</v>
      </c>
      <c r="C92" s="127">
        <v>3100102001</v>
      </c>
      <c r="D92" s="128">
        <v>468</v>
      </c>
      <c r="E92" s="126" t="s">
        <v>58</v>
      </c>
      <c r="F92" s="126" t="s">
        <v>59</v>
      </c>
      <c r="G92" s="128" t="s">
        <v>60</v>
      </c>
      <c r="H92" s="129">
        <v>19975000</v>
      </c>
      <c r="I92" s="130" t="str">
        <f>VLOOKUP(E92,Bantuan!$E$2:$F$24,2,FALSE)</f>
        <v>DBR</v>
      </c>
      <c r="J92" s="131" t="s">
        <v>199</v>
      </c>
      <c r="K92" s="128" t="str">
        <f>IFERROR(VLOOKUP(Aset!J92,Pegawai!$C$4:$H$110,6,FALSE),"Pemakai barang belum ditentukan")</f>
        <v>Ruang Staff 2</v>
      </c>
      <c r="L92" s="132"/>
    </row>
    <row r="93" spans="1:12">
      <c r="A93" s="125">
        <v>91</v>
      </c>
      <c r="B93" s="126" t="s">
        <v>57</v>
      </c>
      <c r="C93" s="127">
        <v>3100102001</v>
      </c>
      <c r="D93" s="128">
        <v>469</v>
      </c>
      <c r="E93" s="126" t="s">
        <v>58</v>
      </c>
      <c r="F93" s="126" t="s">
        <v>59</v>
      </c>
      <c r="G93" s="128" t="s">
        <v>60</v>
      </c>
      <c r="H93" s="129">
        <v>19975000</v>
      </c>
      <c r="I93" s="130" t="str">
        <f>VLOOKUP(E93,Bantuan!$E$2:$F$24,2,FALSE)</f>
        <v>DBR</v>
      </c>
      <c r="J93" s="131" t="s">
        <v>19</v>
      </c>
      <c r="K93" s="128" t="str">
        <f>IFERROR(VLOOKUP(Aset!J93,Pegawai!$C$4:$H$110,6,FALSE),"Pemakai barang belum ditentukan")</f>
        <v>-</v>
      </c>
      <c r="L93" s="132"/>
    </row>
    <row r="94" spans="1:12">
      <c r="A94" s="125">
        <v>92</v>
      </c>
      <c r="B94" s="126" t="s">
        <v>57</v>
      </c>
      <c r="C94" s="127">
        <v>3100102001</v>
      </c>
      <c r="D94" s="128">
        <v>470</v>
      </c>
      <c r="E94" s="126" t="s">
        <v>58</v>
      </c>
      <c r="F94" s="126" t="s">
        <v>59</v>
      </c>
      <c r="G94" s="128" t="s">
        <v>60</v>
      </c>
      <c r="H94" s="129">
        <v>19975000</v>
      </c>
      <c r="I94" s="130" t="str">
        <f>VLOOKUP(E94,Bantuan!$E$2:$F$24,2,FALSE)</f>
        <v>DBR</v>
      </c>
      <c r="J94" s="131" t="s">
        <v>19</v>
      </c>
      <c r="K94" s="128" t="str">
        <f>IFERROR(VLOOKUP(Aset!J94,Pegawai!$C$4:$H$110,6,FALSE),"Pemakai barang belum ditentukan")</f>
        <v>-</v>
      </c>
      <c r="L94" s="132"/>
    </row>
    <row r="95" spans="1:12">
      <c r="A95" s="125">
        <v>93</v>
      </c>
      <c r="B95" s="126" t="s">
        <v>57</v>
      </c>
      <c r="C95" s="127">
        <v>3100102001</v>
      </c>
      <c r="D95" s="128">
        <v>471</v>
      </c>
      <c r="E95" s="126" t="s">
        <v>58</v>
      </c>
      <c r="F95" s="126" t="s">
        <v>59</v>
      </c>
      <c r="G95" s="128" t="s">
        <v>60</v>
      </c>
      <c r="H95" s="129">
        <v>19975000</v>
      </c>
      <c r="I95" s="130" t="str">
        <f>VLOOKUP(E95,Bantuan!$E$2:$F$24,2,FALSE)</f>
        <v>DBR</v>
      </c>
      <c r="J95" s="131"/>
      <c r="K95" s="128" t="str">
        <f>IFERROR(VLOOKUP(Aset!J95,Pegawai!$C$4:$H$110,6,FALSE),"Pemakai barang belum ditentukan")</f>
        <v>Pemakai barang belum ditentukan</v>
      </c>
      <c r="L95" s="132"/>
    </row>
    <row r="96" spans="1:12">
      <c r="A96" s="125">
        <v>94</v>
      </c>
      <c r="B96" s="126" t="s">
        <v>57</v>
      </c>
      <c r="C96" s="127">
        <v>3100102001</v>
      </c>
      <c r="D96" s="128">
        <v>472</v>
      </c>
      <c r="E96" s="126" t="s">
        <v>58</v>
      </c>
      <c r="F96" s="126" t="s">
        <v>59</v>
      </c>
      <c r="G96" s="128" t="s">
        <v>60</v>
      </c>
      <c r="H96" s="129">
        <v>19975000</v>
      </c>
      <c r="I96" s="130" t="str">
        <f>VLOOKUP(E96,Bantuan!$E$2:$F$24,2,FALSE)</f>
        <v>DBR</v>
      </c>
      <c r="J96" s="131" t="s">
        <v>176</v>
      </c>
      <c r="K96" s="128" t="str">
        <f>IFERROR(VLOOKUP(Aset!J96,Pegawai!$C$4:$H$110,6,FALSE),"Pemakai barang belum ditentukan")</f>
        <v>Ruang Staff 2</v>
      </c>
      <c r="L96" s="132"/>
    </row>
    <row r="97" spans="1:12">
      <c r="A97" s="125">
        <v>95</v>
      </c>
      <c r="B97" s="126" t="s">
        <v>57</v>
      </c>
      <c r="C97" s="127">
        <v>3100102001</v>
      </c>
      <c r="D97" s="128">
        <v>473</v>
      </c>
      <c r="E97" s="126" t="s">
        <v>58</v>
      </c>
      <c r="F97" s="126" t="s">
        <v>59</v>
      </c>
      <c r="G97" s="128" t="s">
        <v>60</v>
      </c>
      <c r="H97" s="129">
        <v>19975000</v>
      </c>
      <c r="I97" s="130" t="str">
        <f>VLOOKUP(E97,Bantuan!$E$2:$F$24,2,FALSE)</f>
        <v>DBR</v>
      </c>
      <c r="J97" s="131" t="s">
        <v>126</v>
      </c>
      <c r="K97" s="128" t="str">
        <f>IFERROR(VLOOKUP(Aset!J97,Pegawai!$C$4:$H$110,6,FALSE),"Pemakai barang belum ditentukan")</f>
        <v>Ruang Staff 2</v>
      </c>
      <c r="L97" s="132"/>
    </row>
    <row r="98" spans="1:12">
      <c r="A98" s="125">
        <v>96</v>
      </c>
      <c r="B98" s="126" t="s">
        <v>57</v>
      </c>
      <c r="C98" s="127">
        <v>3100102001</v>
      </c>
      <c r="D98" s="128">
        <v>474</v>
      </c>
      <c r="E98" s="126" t="s">
        <v>58</v>
      </c>
      <c r="F98" s="126" t="s">
        <v>59</v>
      </c>
      <c r="G98" s="128" t="s">
        <v>60</v>
      </c>
      <c r="H98" s="129">
        <v>19975000</v>
      </c>
      <c r="I98" s="130" t="str">
        <f>VLOOKUP(E98,Bantuan!$E$2:$F$24,2,FALSE)</f>
        <v>DBR</v>
      </c>
      <c r="J98" s="131" t="s">
        <v>131</v>
      </c>
      <c r="K98" s="128" t="str">
        <f>IFERROR(VLOOKUP(Aset!J98,Pegawai!$C$4:$H$110,6,FALSE),"Pemakai barang belum ditentukan")</f>
        <v>Ruang Staff 2</v>
      </c>
      <c r="L98" s="132"/>
    </row>
    <row r="99" spans="1:12">
      <c r="A99" s="125">
        <v>97</v>
      </c>
      <c r="B99" s="126" t="s">
        <v>57</v>
      </c>
      <c r="C99" s="127">
        <v>3100102001</v>
      </c>
      <c r="D99" s="128">
        <v>475</v>
      </c>
      <c r="E99" s="126" t="s">
        <v>58</v>
      </c>
      <c r="F99" s="126" t="s">
        <v>59</v>
      </c>
      <c r="G99" s="128" t="s">
        <v>60</v>
      </c>
      <c r="H99" s="129">
        <v>19975000</v>
      </c>
      <c r="I99" s="130" t="str">
        <f>VLOOKUP(E99,Bantuan!$E$2:$F$24,2,FALSE)</f>
        <v>DBR</v>
      </c>
      <c r="J99" s="131" t="s">
        <v>323</v>
      </c>
      <c r="K99" s="128" t="str">
        <f>IFERROR(VLOOKUP(Aset!J99,Pegawai!$C$4:$H$110,6,FALSE),"Pemakai barang belum ditentukan")</f>
        <v>Ruang Staff 2</v>
      </c>
      <c r="L99" s="132"/>
    </row>
    <row r="100" spans="1:12">
      <c r="A100" s="125">
        <v>98</v>
      </c>
      <c r="B100" s="126" t="s">
        <v>57</v>
      </c>
      <c r="C100" s="127">
        <v>3100102001</v>
      </c>
      <c r="D100" s="128">
        <v>476</v>
      </c>
      <c r="E100" s="126" t="s">
        <v>58</v>
      </c>
      <c r="F100" s="126" t="s">
        <v>59</v>
      </c>
      <c r="G100" s="128" t="s">
        <v>60</v>
      </c>
      <c r="H100" s="129">
        <v>19975000</v>
      </c>
      <c r="I100" s="130" t="str">
        <f>VLOOKUP(E100,Bantuan!$E$2:$F$24,2,FALSE)</f>
        <v>DBR</v>
      </c>
      <c r="J100" s="131" t="s">
        <v>182</v>
      </c>
      <c r="K100" s="128" t="str">
        <f>IFERROR(VLOOKUP(Aset!J100,Pegawai!$C$4:$H$110,6,FALSE),"Pemakai barang belum ditentukan")</f>
        <v>Ruang Staff 1</v>
      </c>
      <c r="L100" s="132"/>
    </row>
    <row r="101" spans="1:12">
      <c r="A101" s="125">
        <v>99</v>
      </c>
      <c r="B101" s="126" t="s">
        <v>57</v>
      </c>
      <c r="C101" s="127">
        <v>3100102001</v>
      </c>
      <c r="D101" s="128">
        <v>477</v>
      </c>
      <c r="E101" s="126" t="s">
        <v>58</v>
      </c>
      <c r="F101" s="126" t="s">
        <v>59</v>
      </c>
      <c r="G101" s="128" t="s">
        <v>60</v>
      </c>
      <c r="H101" s="129">
        <v>19975000</v>
      </c>
      <c r="I101" s="130" t="str">
        <f>VLOOKUP(E101,Bantuan!$E$2:$F$24,2,FALSE)</f>
        <v>DBR</v>
      </c>
      <c r="J101" s="131" t="s">
        <v>180</v>
      </c>
      <c r="K101" s="128" t="str">
        <f>IFERROR(VLOOKUP(Aset!J101,Pegawai!$C$4:$H$110,6,FALSE),"Pemakai barang belum ditentukan")</f>
        <v>Ruang Staff 2</v>
      </c>
      <c r="L101" s="132"/>
    </row>
    <row r="102" spans="1:12">
      <c r="A102" s="125">
        <v>100</v>
      </c>
      <c r="B102" s="126" t="s">
        <v>57</v>
      </c>
      <c r="C102" s="127">
        <v>3100102001</v>
      </c>
      <c r="D102" s="128">
        <v>478</v>
      </c>
      <c r="E102" s="126" t="s">
        <v>58</v>
      </c>
      <c r="F102" s="126" t="s">
        <v>59</v>
      </c>
      <c r="G102" s="128" t="s">
        <v>60</v>
      </c>
      <c r="H102" s="129">
        <v>19975000</v>
      </c>
      <c r="I102" s="130" t="str">
        <f>VLOOKUP(E102,Bantuan!$E$2:$F$24,2,FALSE)</f>
        <v>DBR</v>
      </c>
      <c r="J102" s="131" t="s">
        <v>322</v>
      </c>
      <c r="K102" s="128" t="str">
        <f>IFERROR(VLOOKUP(Aset!J102,Pegawai!$C$4:$H$110,6,FALSE),"Pemakai barang belum ditentukan")</f>
        <v>Ruang Staff 2</v>
      </c>
      <c r="L102" s="132"/>
    </row>
    <row r="103" spans="1:12">
      <c r="A103" s="125">
        <v>101</v>
      </c>
      <c r="B103" s="126" t="s">
        <v>57</v>
      </c>
      <c r="C103" s="127">
        <v>3100102001</v>
      </c>
      <c r="D103" s="128">
        <v>479</v>
      </c>
      <c r="E103" s="126" t="s">
        <v>58</v>
      </c>
      <c r="F103" s="126" t="s">
        <v>59</v>
      </c>
      <c r="G103" s="128" t="s">
        <v>60</v>
      </c>
      <c r="H103" s="129">
        <v>19975000</v>
      </c>
      <c r="I103" s="130" t="str">
        <f>VLOOKUP(E103,Bantuan!$E$2:$F$24,2,FALSE)</f>
        <v>DBR</v>
      </c>
      <c r="J103" s="131" t="s">
        <v>129</v>
      </c>
      <c r="K103" s="128" t="str">
        <f>IFERROR(VLOOKUP(Aset!J103,Pegawai!$C$4:$H$110,6,FALSE),"Pemakai barang belum ditentukan")</f>
        <v>Ruang Staff 2</v>
      </c>
      <c r="L103" s="132"/>
    </row>
    <row r="104" spans="1:12">
      <c r="A104" s="125">
        <v>102</v>
      </c>
      <c r="B104" s="126" t="s">
        <v>57</v>
      </c>
      <c r="C104" s="127">
        <v>3100102001</v>
      </c>
      <c r="D104" s="128">
        <v>480</v>
      </c>
      <c r="E104" s="126" t="s">
        <v>58</v>
      </c>
      <c r="F104" s="126" t="s">
        <v>59</v>
      </c>
      <c r="G104" s="128" t="s">
        <v>60</v>
      </c>
      <c r="H104" s="129">
        <v>19975000</v>
      </c>
      <c r="I104" s="130" t="str">
        <f>VLOOKUP(E104,Bantuan!$E$2:$F$24,2,FALSE)</f>
        <v>DBR</v>
      </c>
      <c r="J104" s="131" t="s">
        <v>320</v>
      </c>
      <c r="K104" s="128" t="str">
        <f>IFERROR(VLOOKUP(Aset!J104,Pegawai!$C$4:$H$110,6,FALSE),"Pemakai barang belum ditentukan")</f>
        <v>Ruang Staff 2</v>
      </c>
      <c r="L104" s="132"/>
    </row>
    <row r="105" spans="1:12">
      <c r="A105" s="125">
        <v>103</v>
      </c>
      <c r="B105" s="126" t="s">
        <v>57</v>
      </c>
      <c r="C105" s="127">
        <v>3100102001</v>
      </c>
      <c r="D105" s="128">
        <v>481</v>
      </c>
      <c r="E105" s="126" t="s">
        <v>58</v>
      </c>
      <c r="F105" s="126" t="s">
        <v>59</v>
      </c>
      <c r="G105" s="128" t="s">
        <v>60</v>
      </c>
      <c r="H105" s="129">
        <v>19975000</v>
      </c>
      <c r="I105" s="130" t="str">
        <f>VLOOKUP(E105,Bantuan!$E$2:$F$24,2,FALSE)</f>
        <v>DBR</v>
      </c>
      <c r="J105" s="131" t="s">
        <v>19</v>
      </c>
      <c r="K105" s="128" t="str">
        <f>IFERROR(VLOOKUP(Aset!J105,Pegawai!$C$4:$H$110,6,FALSE),"Pemakai barang belum ditentukan")</f>
        <v>-</v>
      </c>
      <c r="L105" s="132"/>
    </row>
    <row r="106" spans="1:12">
      <c r="A106" s="125">
        <v>104</v>
      </c>
      <c r="B106" s="126" t="s">
        <v>57</v>
      </c>
      <c r="C106" s="127">
        <v>3100102002</v>
      </c>
      <c r="D106" s="128">
        <v>134</v>
      </c>
      <c r="E106" s="126" t="s">
        <v>61</v>
      </c>
      <c r="F106" s="126" t="s">
        <v>62</v>
      </c>
      <c r="G106" s="128" t="s">
        <v>63</v>
      </c>
      <c r="H106" s="129">
        <v>24550000</v>
      </c>
      <c r="I106" s="130" t="str">
        <f>VLOOKUP(E106,Bantuan!$E$2:$F$24,2,FALSE)</f>
        <v>Non DBR</v>
      </c>
      <c r="J106" s="131"/>
      <c r="K106" s="128" t="str">
        <f>IFERROR(VLOOKUP(Aset!J106,Pegawai!$C$4:$H$110,6,FALSE),"Pemakai barang belum ditentukan")</f>
        <v>Pemakai barang belum ditentukan</v>
      </c>
      <c r="L106" s="132"/>
    </row>
    <row r="107" spans="1:12">
      <c r="A107" s="125">
        <v>105</v>
      </c>
      <c r="B107" s="126" t="s">
        <v>57</v>
      </c>
      <c r="C107" s="127">
        <v>3100102002</v>
      </c>
      <c r="D107" s="128">
        <v>135</v>
      </c>
      <c r="E107" s="126" t="s">
        <v>61</v>
      </c>
      <c r="F107" s="126" t="s">
        <v>62</v>
      </c>
      <c r="G107" s="128" t="s">
        <v>63</v>
      </c>
      <c r="H107" s="129">
        <v>24550000</v>
      </c>
      <c r="I107" s="130" t="str">
        <f>VLOOKUP(E107,Bantuan!$E$2:$F$24,2,FALSE)</f>
        <v>Non DBR</v>
      </c>
      <c r="J107" s="131"/>
      <c r="K107" s="128" t="str">
        <f>IFERROR(VLOOKUP(Aset!J107,Pegawai!$C$4:$H$110,6,FALSE),"Pemakai barang belum ditentukan")</f>
        <v>Pemakai barang belum ditentukan</v>
      </c>
      <c r="L107" s="132"/>
    </row>
    <row r="108" spans="1:12">
      <c r="A108" s="125">
        <v>106</v>
      </c>
      <c r="B108" s="126" t="s">
        <v>57</v>
      </c>
      <c r="C108" s="127">
        <v>3100102002</v>
      </c>
      <c r="D108" s="128">
        <v>136</v>
      </c>
      <c r="E108" s="126" t="s">
        <v>61</v>
      </c>
      <c r="F108" s="126" t="s">
        <v>62</v>
      </c>
      <c r="G108" s="128" t="s">
        <v>63</v>
      </c>
      <c r="H108" s="129">
        <v>24550000</v>
      </c>
      <c r="I108" s="130" t="str">
        <f>VLOOKUP(E108,Bantuan!$E$2:$F$24,2,FALSE)</f>
        <v>Non DBR</v>
      </c>
      <c r="J108" s="131"/>
      <c r="K108" s="128" t="str">
        <f>IFERROR(VLOOKUP(Aset!J108,Pegawai!$C$4:$H$110,6,FALSE),"Pemakai barang belum ditentukan")</f>
        <v>Pemakai barang belum ditentukan</v>
      </c>
      <c r="L108" s="132"/>
    </row>
    <row r="109" spans="1:12">
      <c r="A109" s="125">
        <v>107</v>
      </c>
      <c r="B109" s="126" t="s">
        <v>57</v>
      </c>
      <c r="C109" s="127">
        <v>3100102002</v>
      </c>
      <c r="D109" s="128">
        <v>137</v>
      </c>
      <c r="E109" s="126" t="s">
        <v>61</v>
      </c>
      <c r="F109" s="126" t="s">
        <v>62</v>
      </c>
      <c r="G109" s="128" t="s">
        <v>63</v>
      </c>
      <c r="H109" s="129">
        <v>24550000</v>
      </c>
      <c r="I109" s="130" t="str">
        <f>VLOOKUP(E109,Bantuan!$E$2:$F$24,2,FALSE)</f>
        <v>Non DBR</v>
      </c>
      <c r="J109" s="131"/>
      <c r="K109" s="128" t="str">
        <f>IFERROR(VLOOKUP(Aset!J109,Pegawai!$C$4:$H$110,6,FALSE),"Pemakai barang belum ditentukan")</f>
        <v>Pemakai barang belum ditentukan</v>
      </c>
      <c r="L109" s="132"/>
    </row>
    <row r="110" spans="1:12">
      <c r="A110" s="125">
        <v>108</v>
      </c>
      <c r="B110" s="126" t="s">
        <v>57</v>
      </c>
      <c r="C110" s="127">
        <v>3100102002</v>
      </c>
      <c r="D110" s="128">
        <v>138</v>
      </c>
      <c r="E110" s="126" t="s">
        <v>61</v>
      </c>
      <c r="F110" s="126" t="s">
        <v>62</v>
      </c>
      <c r="G110" s="128" t="s">
        <v>63</v>
      </c>
      <c r="H110" s="129">
        <v>24550000</v>
      </c>
      <c r="I110" s="130" t="str">
        <f>VLOOKUP(E110,Bantuan!$E$2:$F$24,2,FALSE)</f>
        <v>Non DBR</v>
      </c>
      <c r="J110" s="131"/>
      <c r="K110" s="128" t="str">
        <f>IFERROR(VLOOKUP(Aset!J110,Pegawai!$C$4:$H$110,6,FALSE),"Pemakai barang belum ditentukan")</f>
        <v>Pemakai barang belum ditentukan</v>
      </c>
      <c r="L110" s="132"/>
    </row>
    <row r="111" spans="1:12">
      <c r="A111" s="125">
        <v>109</v>
      </c>
      <c r="B111" s="126" t="s">
        <v>57</v>
      </c>
      <c r="C111" s="127">
        <v>3100102002</v>
      </c>
      <c r="D111" s="128">
        <v>139</v>
      </c>
      <c r="E111" s="126" t="s">
        <v>61</v>
      </c>
      <c r="F111" s="126" t="s">
        <v>62</v>
      </c>
      <c r="G111" s="128" t="s">
        <v>63</v>
      </c>
      <c r="H111" s="129">
        <v>24550000</v>
      </c>
      <c r="I111" s="130" t="str">
        <f>VLOOKUP(E111,Bantuan!$E$2:$F$24,2,FALSE)</f>
        <v>Non DBR</v>
      </c>
      <c r="J111" s="131" t="s">
        <v>148</v>
      </c>
      <c r="K111" s="128" t="str">
        <f>IFERROR(VLOOKUP(Aset!J111,Pegawai!$C$4:$H$110,6,FALSE),"Pemakai barang belum ditentukan")</f>
        <v>Ruang Staff 2</v>
      </c>
      <c r="L111" s="132"/>
    </row>
    <row r="112" spans="1:12">
      <c r="A112" s="125">
        <v>110</v>
      </c>
      <c r="B112" s="126" t="s">
        <v>57</v>
      </c>
      <c r="C112" s="127">
        <v>3100102002</v>
      </c>
      <c r="D112" s="128">
        <v>140</v>
      </c>
      <c r="E112" s="126" t="s">
        <v>61</v>
      </c>
      <c r="F112" s="126" t="s">
        <v>62</v>
      </c>
      <c r="G112" s="128" t="s">
        <v>63</v>
      </c>
      <c r="H112" s="129">
        <v>24550000</v>
      </c>
      <c r="I112" s="130" t="str">
        <f>VLOOKUP(E112,Bantuan!$E$2:$F$24,2,FALSE)</f>
        <v>Non DBR</v>
      </c>
      <c r="J112" s="131" t="s">
        <v>188</v>
      </c>
      <c r="K112" s="128" t="str">
        <f>IFERROR(VLOOKUP(Aset!J112,Pegawai!$C$4:$H$110,6,FALSE),"Pemakai barang belum ditentukan")</f>
        <v>Ruang Staff 1</v>
      </c>
      <c r="L112" s="132"/>
    </row>
    <row r="113" spans="1:12">
      <c r="A113" s="125">
        <v>111</v>
      </c>
      <c r="B113" s="126" t="s">
        <v>57</v>
      </c>
      <c r="C113" s="127">
        <v>3100102002</v>
      </c>
      <c r="D113" s="128">
        <v>152</v>
      </c>
      <c r="E113" s="126" t="s">
        <v>61</v>
      </c>
      <c r="F113" s="126" t="s">
        <v>64</v>
      </c>
      <c r="G113" s="128" t="s">
        <v>65</v>
      </c>
      <c r="H113" s="129">
        <v>23085000</v>
      </c>
      <c r="I113" s="130" t="str">
        <f>VLOOKUP(E113,Bantuan!$E$2:$F$24,2,FALSE)</f>
        <v>Non DBR</v>
      </c>
      <c r="J113" s="131" t="s">
        <v>183</v>
      </c>
      <c r="K113" s="128" t="str">
        <f>IFERROR(VLOOKUP(Aset!J113,Pegawai!$C$4:$H$110,6,FALSE),"Pemakai barang belum ditentukan")</f>
        <v>Ruang Staff 1</v>
      </c>
      <c r="L113" s="132"/>
    </row>
    <row r="114" spans="1:12">
      <c r="A114" s="125">
        <v>112</v>
      </c>
      <c r="B114" s="126" t="s">
        <v>57</v>
      </c>
      <c r="C114" s="127">
        <v>3100102002</v>
      </c>
      <c r="D114" s="128">
        <v>153</v>
      </c>
      <c r="E114" s="126" t="s">
        <v>61</v>
      </c>
      <c r="F114" s="126" t="s">
        <v>64</v>
      </c>
      <c r="G114" s="128" t="s">
        <v>65</v>
      </c>
      <c r="H114" s="129">
        <v>23085000</v>
      </c>
      <c r="I114" s="130" t="str">
        <f>VLOOKUP(E114,Bantuan!$E$2:$F$24,2,FALSE)</f>
        <v>Non DBR</v>
      </c>
      <c r="J114" s="131" t="s">
        <v>198</v>
      </c>
      <c r="K114" s="128" t="str">
        <f>IFERROR(VLOOKUP(Aset!J114,Pegawai!$C$4:$H$110,6,FALSE),"Pemakai barang belum ditentukan")</f>
        <v>Ruang Staff 2</v>
      </c>
      <c r="L114" s="132"/>
    </row>
    <row r="115" spans="1:12">
      <c r="A115" s="125">
        <v>113</v>
      </c>
      <c r="B115" s="126" t="s">
        <v>57</v>
      </c>
      <c r="C115" s="127">
        <v>3100102002</v>
      </c>
      <c r="D115" s="128">
        <v>154</v>
      </c>
      <c r="E115" s="126" t="s">
        <v>61</v>
      </c>
      <c r="F115" s="126" t="s">
        <v>64</v>
      </c>
      <c r="G115" s="128" t="s">
        <v>65</v>
      </c>
      <c r="H115" s="129">
        <v>23085000</v>
      </c>
      <c r="I115" s="130" t="str">
        <f>VLOOKUP(E115,Bantuan!$E$2:$F$24,2,FALSE)</f>
        <v>Non DBR</v>
      </c>
      <c r="J115" s="131" t="s">
        <v>205</v>
      </c>
      <c r="K115" s="128" t="str">
        <f>IFERROR(VLOOKUP(Aset!J115,Pegawai!$C$4:$H$110,6,FALSE),"Pemakai barang belum ditentukan")</f>
        <v>Ruang Staff 2</v>
      </c>
      <c r="L115" s="132"/>
    </row>
    <row r="116" spans="1:12">
      <c r="A116" s="125">
        <v>114</v>
      </c>
      <c r="B116" s="126" t="s">
        <v>57</v>
      </c>
      <c r="C116" s="127">
        <v>3100102002</v>
      </c>
      <c r="D116" s="128">
        <v>155</v>
      </c>
      <c r="E116" s="126" t="s">
        <v>61</v>
      </c>
      <c r="F116" s="126" t="s">
        <v>64</v>
      </c>
      <c r="G116" s="128" t="s">
        <v>65</v>
      </c>
      <c r="H116" s="129">
        <v>23085000</v>
      </c>
      <c r="I116" s="130" t="str">
        <f>VLOOKUP(E116,Bantuan!$E$2:$F$24,2,FALSE)</f>
        <v>Non DBR</v>
      </c>
      <c r="J116" s="131" t="s">
        <v>207</v>
      </c>
      <c r="K116" s="128" t="str">
        <f>IFERROR(VLOOKUP(Aset!J116,Pegawai!$C$4:$H$110,6,FALSE),"Pemakai barang belum ditentukan")</f>
        <v>Ruang Staff 2</v>
      </c>
      <c r="L116" s="132"/>
    </row>
    <row r="117" spans="1:12">
      <c r="A117" s="125">
        <v>115</v>
      </c>
      <c r="B117" s="126" t="s">
        <v>57</v>
      </c>
      <c r="C117" s="127">
        <v>3100102002</v>
      </c>
      <c r="D117" s="128">
        <v>156</v>
      </c>
      <c r="E117" s="126" t="s">
        <v>61</v>
      </c>
      <c r="F117" s="126" t="s">
        <v>64</v>
      </c>
      <c r="G117" s="128" t="s">
        <v>65</v>
      </c>
      <c r="H117" s="129">
        <v>23085000</v>
      </c>
      <c r="I117" s="130" t="str">
        <f>VLOOKUP(E117,Bantuan!$E$2:$F$24,2,FALSE)</f>
        <v>Non DBR</v>
      </c>
      <c r="J117" s="131" t="s">
        <v>319</v>
      </c>
      <c r="K117" s="128" t="str">
        <f>IFERROR(VLOOKUP(Aset!J117,Pegawai!$C$4:$H$110,6,FALSE),"Pemakai barang belum ditentukan")</f>
        <v>Ruang Staff 1</v>
      </c>
      <c r="L117" s="132"/>
    </row>
    <row r="118" spans="1:12">
      <c r="A118" s="125">
        <v>116</v>
      </c>
      <c r="B118" s="126" t="s">
        <v>57</v>
      </c>
      <c r="C118" s="127">
        <v>3100203004</v>
      </c>
      <c r="D118" s="128">
        <v>10</v>
      </c>
      <c r="E118" s="126" t="s">
        <v>66</v>
      </c>
      <c r="F118" s="126" t="s">
        <v>67</v>
      </c>
      <c r="G118" s="128" t="s">
        <v>68</v>
      </c>
      <c r="H118" s="129">
        <v>22082000</v>
      </c>
      <c r="I118" s="130" t="str">
        <f>VLOOKUP(E118,Bantuan!$E$2:$F$24,2,FALSE)</f>
        <v>DBR</v>
      </c>
      <c r="J118" s="131" t="s">
        <v>98</v>
      </c>
      <c r="K118" s="128" t="str">
        <f>IFERROR(VLOOKUP(Aset!J118,Pegawai!$C$4:$H$110,6,FALSE),"Pemakai barang belum ditentukan")</f>
        <v>Ruang Staff 1</v>
      </c>
      <c r="L118" s="132"/>
    </row>
    <row r="119" spans="1:12">
      <c r="A119" s="125">
        <v>117</v>
      </c>
      <c r="B119" s="126" t="s">
        <v>57</v>
      </c>
      <c r="C119" s="127">
        <v>3100203004</v>
      </c>
      <c r="D119" s="128">
        <v>11</v>
      </c>
      <c r="E119" s="126" t="s">
        <v>66</v>
      </c>
      <c r="F119" s="126" t="s">
        <v>67</v>
      </c>
      <c r="G119" s="128" t="s">
        <v>68</v>
      </c>
      <c r="H119" s="129">
        <v>22082000</v>
      </c>
      <c r="I119" s="130" t="str">
        <f>VLOOKUP(E119,Bantuan!$E$2:$F$24,2,FALSE)</f>
        <v>DBR</v>
      </c>
      <c r="J119" s="131" t="s">
        <v>169</v>
      </c>
      <c r="K119" s="128" t="str">
        <f>IFERROR(VLOOKUP(Aset!J119,Pegawai!$C$4:$H$110,6,FALSE),"Pemakai barang belum ditentukan")</f>
        <v>Ruang Staff 1</v>
      </c>
      <c r="L119" s="132"/>
    </row>
    <row r="120" spans="1:12">
      <c r="A120" s="125">
        <v>118</v>
      </c>
      <c r="B120" s="126" t="s">
        <v>69</v>
      </c>
      <c r="C120" s="127">
        <v>8010101001</v>
      </c>
      <c r="D120" s="128">
        <v>162</v>
      </c>
      <c r="E120" s="126" t="s">
        <v>70</v>
      </c>
      <c r="F120" s="126" t="s">
        <v>71</v>
      </c>
      <c r="G120" s="128" t="s">
        <v>72</v>
      </c>
      <c r="H120" s="129">
        <v>394075000</v>
      </c>
      <c r="I120" s="130" t="str">
        <f>VLOOKUP(E120,Bantuan!$E$2:$F$24,2,FALSE)</f>
        <v>Non DBR</v>
      </c>
      <c r="J120" s="131" t="s">
        <v>19</v>
      </c>
      <c r="K120" s="128" t="str">
        <f>IFERROR(VLOOKUP(Aset!J120,Pegawai!$C$4:$H$110,6,FALSE),"Pemakai barang belum ditentukan")</f>
        <v>-</v>
      </c>
      <c r="L120" s="132"/>
    </row>
    <row r="121" spans="1:12">
      <c r="A121" s="125">
        <v>119</v>
      </c>
      <c r="B121" s="126" t="s">
        <v>69</v>
      </c>
      <c r="C121" s="127">
        <v>8010101001</v>
      </c>
      <c r="D121" s="128">
        <v>163</v>
      </c>
      <c r="E121" s="126" t="s">
        <v>70</v>
      </c>
      <c r="F121" s="126" t="s">
        <v>73</v>
      </c>
      <c r="G121" s="128" t="s">
        <v>74</v>
      </c>
      <c r="H121" s="129">
        <v>195000000</v>
      </c>
      <c r="I121" s="130" t="str">
        <f>VLOOKUP(E121,Bantuan!$E$2:$F$24,2,FALSE)</f>
        <v>Non DBR</v>
      </c>
      <c r="J121" s="131" t="s">
        <v>19</v>
      </c>
      <c r="K121" s="128" t="str">
        <f>IFERROR(VLOOKUP(Aset!J121,Pegawai!$C$4:$H$110,6,FALSE),"Pemakai barang belum ditentukan")</f>
        <v>-</v>
      </c>
      <c r="L121" s="132"/>
    </row>
    <row r="122" spans="1:12">
      <c r="A122" s="125">
        <v>120</v>
      </c>
      <c r="B122" s="126" t="s">
        <v>69</v>
      </c>
      <c r="C122" s="127">
        <v>8010101001</v>
      </c>
      <c r="D122" s="128">
        <v>164</v>
      </c>
      <c r="E122" s="126" t="s">
        <v>70</v>
      </c>
      <c r="F122" s="126" t="s">
        <v>75</v>
      </c>
      <c r="G122" s="128" t="s">
        <v>76</v>
      </c>
      <c r="H122" s="129">
        <v>11826100000</v>
      </c>
      <c r="I122" s="130" t="str">
        <f>VLOOKUP(E122,Bantuan!$E$2:$F$24,2,FALSE)</f>
        <v>Non DBR</v>
      </c>
      <c r="J122" s="131" t="s">
        <v>19</v>
      </c>
      <c r="K122" s="128" t="str">
        <f>IFERROR(VLOOKUP(Aset!J122,Pegawai!$C$4:$H$110,6,FALSE),"Pemakai barang belum ditentukan")</f>
        <v>-</v>
      </c>
      <c r="L122" s="132"/>
    </row>
    <row r="123" spans="1:12">
      <c r="A123" s="125">
        <v>121</v>
      </c>
      <c r="B123" s="126" t="s">
        <v>69</v>
      </c>
      <c r="C123" s="127">
        <v>8010101001</v>
      </c>
      <c r="D123" s="128">
        <v>165</v>
      </c>
      <c r="E123" s="126" t="s">
        <v>70</v>
      </c>
      <c r="F123" s="126" t="s">
        <v>77</v>
      </c>
      <c r="G123" s="128" t="s">
        <v>78</v>
      </c>
      <c r="H123" s="129">
        <v>34100000</v>
      </c>
      <c r="I123" s="130" t="str">
        <f>VLOOKUP(E123,Bantuan!$E$2:$F$24,2,FALSE)</f>
        <v>Non DBR</v>
      </c>
      <c r="J123" s="131" t="s">
        <v>19</v>
      </c>
      <c r="K123" s="128" t="str">
        <f>IFERROR(VLOOKUP(Aset!J123,Pegawai!$C$4:$H$110,6,FALSE),"Pemakai barang belum ditentukan")</f>
        <v>-</v>
      </c>
      <c r="L123" s="132"/>
    </row>
    <row r="124" spans="1:12">
      <c r="A124" s="134">
        <v>1</v>
      </c>
      <c r="B124" s="135" t="s">
        <v>306</v>
      </c>
      <c r="C124" s="136">
        <v>3100102002</v>
      </c>
      <c r="D124" s="137">
        <v>1</v>
      </c>
      <c r="E124" s="138" t="s">
        <v>61</v>
      </c>
      <c r="F124" s="138" t="s">
        <v>265</v>
      </c>
      <c r="G124" s="128" t="s">
        <v>415</v>
      </c>
      <c r="H124" s="139">
        <v>18150000</v>
      </c>
      <c r="I124" s="130" t="str">
        <f>VLOOKUP(E124,Bantuan!$E$2:$F$24,2,FALSE)</f>
        <v>Non DBR</v>
      </c>
      <c r="J124" s="131" t="s">
        <v>19</v>
      </c>
      <c r="K124" s="128" t="str">
        <f>IFERROR(VLOOKUP(Aset!J124,Pegawai!$C$4:$H$110,6,FALSE),"Pemakai barang belum ditentukan")</f>
        <v>-</v>
      </c>
      <c r="L124" s="132"/>
    </row>
    <row r="125" spans="1:12">
      <c r="A125" s="134">
        <v>2</v>
      </c>
      <c r="B125" s="135" t="s">
        <v>306</v>
      </c>
      <c r="C125" s="136">
        <v>3100102002</v>
      </c>
      <c r="D125" s="137">
        <v>2</v>
      </c>
      <c r="E125" s="138" t="s">
        <v>61</v>
      </c>
      <c r="F125" s="138" t="s">
        <v>265</v>
      </c>
      <c r="G125" s="128" t="s">
        <v>415</v>
      </c>
      <c r="H125" s="139">
        <v>18150000</v>
      </c>
      <c r="I125" s="130" t="str">
        <f>VLOOKUP(E125,Bantuan!$E$2:$F$24,2,FALSE)</f>
        <v>Non DBR</v>
      </c>
      <c r="J125" s="131" t="s">
        <v>19</v>
      </c>
      <c r="K125" s="128" t="str">
        <f>IFERROR(VLOOKUP(Aset!J125,Pegawai!$C$4:$H$110,6,FALSE),"Pemakai barang belum ditentukan")</f>
        <v>-</v>
      </c>
      <c r="L125" s="132"/>
    </row>
    <row r="126" spans="1:12">
      <c r="A126" s="134">
        <v>3</v>
      </c>
      <c r="B126" s="135" t="s">
        <v>306</v>
      </c>
      <c r="C126" s="136">
        <v>3100102002</v>
      </c>
      <c r="D126" s="137">
        <v>3</v>
      </c>
      <c r="E126" s="138" t="s">
        <v>61</v>
      </c>
      <c r="F126" s="138" t="s">
        <v>265</v>
      </c>
      <c r="G126" s="128" t="s">
        <v>415</v>
      </c>
      <c r="H126" s="139">
        <v>18150000</v>
      </c>
      <c r="I126" s="130" t="str">
        <f>VLOOKUP(E126,Bantuan!$E$2:$F$24,2,FALSE)</f>
        <v>Non DBR</v>
      </c>
      <c r="J126" s="131" t="s">
        <v>19</v>
      </c>
      <c r="K126" s="128" t="str">
        <f>IFERROR(VLOOKUP(Aset!J126,Pegawai!$C$4:$H$110,6,FALSE),"Pemakai barang belum ditentukan")</f>
        <v>-</v>
      </c>
      <c r="L126" s="132"/>
    </row>
    <row r="127" spans="1:12">
      <c r="A127" s="134">
        <v>4</v>
      </c>
      <c r="B127" s="135" t="s">
        <v>306</v>
      </c>
      <c r="C127" s="136">
        <v>3100102002</v>
      </c>
      <c r="D127" s="137">
        <v>4</v>
      </c>
      <c r="E127" s="138" t="s">
        <v>61</v>
      </c>
      <c r="F127" s="138" t="s">
        <v>265</v>
      </c>
      <c r="G127" s="128" t="s">
        <v>415</v>
      </c>
      <c r="H127" s="139">
        <v>18150000</v>
      </c>
      <c r="I127" s="130" t="str">
        <f>VLOOKUP(E127,Bantuan!$E$2:$F$24,2,FALSE)</f>
        <v>Non DBR</v>
      </c>
      <c r="J127" s="131" t="s">
        <v>19</v>
      </c>
      <c r="K127" s="128" t="str">
        <f>IFERROR(VLOOKUP(Aset!J127,Pegawai!$C$4:$H$110,6,FALSE),"Pemakai barang belum ditentukan")</f>
        <v>-</v>
      </c>
      <c r="L127" s="132"/>
    </row>
    <row r="128" spans="1:12">
      <c r="A128" s="134">
        <v>5</v>
      </c>
      <c r="B128" s="135" t="s">
        <v>306</v>
      </c>
      <c r="C128" s="136">
        <v>3100102002</v>
      </c>
      <c r="D128" s="137">
        <v>5</v>
      </c>
      <c r="E128" s="138" t="s">
        <v>61</v>
      </c>
      <c r="F128" s="138" t="s">
        <v>265</v>
      </c>
      <c r="G128" s="128" t="s">
        <v>415</v>
      </c>
      <c r="H128" s="139">
        <v>18150000</v>
      </c>
      <c r="I128" s="130" t="str">
        <f>VLOOKUP(E128,Bantuan!$E$2:$F$24,2,FALSE)</f>
        <v>Non DBR</v>
      </c>
      <c r="J128" s="131" t="s">
        <v>19</v>
      </c>
      <c r="K128" s="128" t="str">
        <f>IFERROR(VLOOKUP(Aset!J128,Pegawai!$C$4:$H$110,6,FALSE),"Pemakai barang belum ditentukan")</f>
        <v>-</v>
      </c>
      <c r="L128" s="132"/>
    </row>
    <row r="129" spans="1:12">
      <c r="A129" s="134">
        <v>6</v>
      </c>
      <c r="B129" s="135" t="s">
        <v>306</v>
      </c>
      <c r="C129" s="136">
        <v>3100102002</v>
      </c>
      <c r="D129" s="137">
        <v>6</v>
      </c>
      <c r="E129" s="138" t="s">
        <v>61</v>
      </c>
      <c r="F129" s="138" t="s">
        <v>265</v>
      </c>
      <c r="G129" s="128" t="s">
        <v>415</v>
      </c>
      <c r="H129" s="139">
        <v>18150000</v>
      </c>
      <c r="I129" s="130" t="str">
        <f>VLOOKUP(E129,Bantuan!$E$2:$F$24,2,FALSE)</f>
        <v>Non DBR</v>
      </c>
      <c r="J129" s="131" t="s">
        <v>19</v>
      </c>
      <c r="K129" s="128" t="str">
        <f>IFERROR(VLOOKUP(Aset!J129,Pegawai!$C$4:$H$110,6,FALSE),"Pemakai barang belum ditentukan")</f>
        <v>-</v>
      </c>
      <c r="L129" s="132"/>
    </row>
    <row r="130" spans="1:12">
      <c r="A130" s="134">
        <v>7</v>
      </c>
      <c r="B130" s="135" t="s">
        <v>306</v>
      </c>
      <c r="C130" s="136">
        <v>3100102002</v>
      </c>
      <c r="D130" s="137">
        <v>7</v>
      </c>
      <c r="E130" s="138" t="s">
        <v>61</v>
      </c>
      <c r="F130" s="138" t="s">
        <v>265</v>
      </c>
      <c r="G130" s="128" t="s">
        <v>415</v>
      </c>
      <c r="H130" s="139">
        <v>18150000</v>
      </c>
      <c r="I130" s="130" t="str">
        <f>VLOOKUP(E130,Bantuan!$E$2:$F$24,2,FALSE)</f>
        <v>Non DBR</v>
      </c>
      <c r="J130" s="131" t="s">
        <v>19</v>
      </c>
      <c r="K130" s="128" t="str">
        <f>IFERROR(VLOOKUP(Aset!J130,Pegawai!$C$4:$H$110,6,FALSE),"Pemakai barang belum ditentukan")</f>
        <v>-</v>
      </c>
      <c r="L130" s="132"/>
    </row>
    <row r="131" spans="1:12">
      <c r="A131" s="134">
        <v>8</v>
      </c>
      <c r="B131" s="135" t="s">
        <v>306</v>
      </c>
      <c r="C131" s="136">
        <v>3100102002</v>
      </c>
      <c r="D131" s="137">
        <v>8</v>
      </c>
      <c r="E131" s="138" t="s">
        <v>61</v>
      </c>
      <c r="F131" s="138" t="s">
        <v>265</v>
      </c>
      <c r="G131" s="128" t="s">
        <v>415</v>
      </c>
      <c r="H131" s="139">
        <v>18150000</v>
      </c>
      <c r="I131" s="130" t="str">
        <f>VLOOKUP(E131,Bantuan!$E$2:$F$24,2,FALSE)</f>
        <v>Non DBR</v>
      </c>
      <c r="J131" s="131" t="s">
        <v>19</v>
      </c>
      <c r="K131" s="128" t="str">
        <f>IFERROR(VLOOKUP(Aset!J131,Pegawai!$C$4:$H$110,6,FALSE),"Pemakai barang belum ditentukan")</f>
        <v>-</v>
      </c>
      <c r="L131" s="132"/>
    </row>
    <row r="132" spans="1:12">
      <c r="A132" s="134">
        <v>9</v>
      </c>
      <c r="B132" s="135" t="s">
        <v>306</v>
      </c>
      <c r="C132" s="136">
        <v>3100102002</v>
      </c>
      <c r="D132" s="137">
        <v>9</v>
      </c>
      <c r="E132" s="138" t="s">
        <v>61</v>
      </c>
      <c r="F132" s="138" t="s">
        <v>266</v>
      </c>
      <c r="G132" s="128" t="s">
        <v>416</v>
      </c>
      <c r="H132" s="139">
        <v>14630000</v>
      </c>
      <c r="I132" s="130" t="str">
        <f>VLOOKUP(E132,Bantuan!$E$2:$F$24,2,FALSE)</f>
        <v>Non DBR</v>
      </c>
      <c r="J132" s="131" t="s">
        <v>169</v>
      </c>
      <c r="K132" s="128" t="str">
        <f>IFERROR(VLOOKUP(Aset!J132,Pegawai!$C$4:$H$110,6,FALSE),"Pemakai barang belum ditentukan")</f>
        <v>Ruang Staff 1</v>
      </c>
      <c r="L132" s="132"/>
    </row>
    <row r="133" spans="1:12">
      <c r="A133" s="134">
        <v>10</v>
      </c>
      <c r="B133" s="135" t="s">
        <v>306</v>
      </c>
      <c r="C133" s="136">
        <v>3100102002</v>
      </c>
      <c r="D133" s="137">
        <v>10</v>
      </c>
      <c r="E133" s="138" t="s">
        <v>61</v>
      </c>
      <c r="F133" s="138" t="s">
        <v>266</v>
      </c>
      <c r="G133" s="128" t="s">
        <v>416</v>
      </c>
      <c r="H133" s="139">
        <v>14630000</v>
      </c>
      <c r="I133" s="130" t="str">
        <f>VLOOKUP(E133,Bantuan!$E$2:$F$24,2,FALSE)</f>
        <v>Non DBR</v>
      </c>
      <c r="J133" s="131" t="s">
        <v>157</v>
      </c>
      <c r="K133" s="128" t="str">
        <f>IFERROR(VLOOKUP(Aset!J133,Pegawai!$C$4:$H$110,6,FALSE),"Pemakai barang belum ditentukan")</f>
        <v>Ruang Staff 2</v>
      </c>
      <c r="L133" s="132"/>
    </row>
    <row r="134" spans="1:12">
      <c r="A134" s="134">
        <v>11</v>
      </c>
      <c r="B134" s="135" t="s">
        <v>306</v>
      </c>
      <c r="C134" s="136">
        <v>3100102002</v>
      </c>
      <c r="D134" s="137">
        <v>11</v>
      </c>
      <c r="E134" s="138" t="s">
        <v>61</v>
      </c>
      <c r="F134" s="138" t="s">
        <v>266</v>
      </c>
      <c r="G134" s="128" t="s">
        <v>416</v>
      </c>
      <c r="H134" s="139">
        <v>14630000</v>
      </c>
      <c r="I134" s="130" t="str">
        <f>VLOOKUP(E134,Bantuan!$E$2:$F$24,2,FALSE)</f>
        <v>Non DBR</v>
      </c>
      <c r="J134" s="131" t="s">
        <v>19</v>
      </c>
      <c r="K134" s="128" t="str">
        <f>IFERROR(VLOOKUP(Aset!J134,Pegawai!$C$4:$H$110,6,FALSE),"Pemakai barang belum ditentukan")</f>
        <v>-</v>
      </c>
      <c r="L134" s="132"/>
    </row>
    <row r="135" spans="1:12">
      <c r="A135" s="134">
        <v>12</v>
      </c>
      <c r="B135" s="135" t="s">
        <v>306</v>
      </c>
      <c r="C135" s="136">
        <v>3100102002</v>
      </c>
      <c r="D135" s="137">
        <v>12</v>
      </c>
      <c r="E135" s="138" t="s">
        <v>61</v>
      </c>
      <c r="F135" s="138" t="s">
        <v>267</v>
      </c>
      <c r="G135" s="128" t="s">
        <v>417</v>
      </c>
      <c r="H135" s="139">
        <v>11330000</v>
      </c>
      <c r="I135" s="130" t="str">
        <f>VLOOKUP(E135,Bantuan!$E$2:$F$24,2,FALSE)</f>
        <v>Non DBR</v>
      </c>
      <c r="J135" s="131" t="s">
        <v>19</v>
      </c>
      <c r="K135" s="128" t="str">
        <f>IFERROR(VLOOKUP(Aset!J135,Pegawai!$C$4:$H$110,6,FALSE),"Pemakai barang belum ditentukan")</f>
        <v>-</v>
      </c>
      <c r="L135" s="132"/>
    </row>
    <row r="136" spans="1:12">
      <c r="A136" s="134">
        <v>13</v>
      </c>
      <c r="B136" s="135" t="s">
        <v>306</v>
      </c>
      <c r="C136" s="136">
        <v>3100102002</v>
      </c>
      <c r="D136" s="137">
        <v>13</v>
      </c>
      <c r="E136" s="138" t="s">
        <v>61</v>
      </c>
      <c r="F136" s="138" t="s">
        <v>268</v>
      </c>
      <c r="G136" s="128" t="s">
        <v>418</v>
      </c>
      <c r="H136" s="139">
        <v>9130000</v>
      </c>
      <c r="I136" s="130" t="str">
        <f>VLOOKUP(E136,Bantuan!$E$2:$F$24,2,FALSE)</f>
        <v>Non DBR</v>
      </c>
      <c r="J136" s="131" t="s">
        <v>171</v>
      </c>
      <c r="K136" s="128" t="str">
        <f>IFERROR(VLOOKUP(Aset!J136,Pegawai!$C$4:$H$110,6,FALSE),"Pemakai barang belum ditentukan")</f>
        <v>Ruang Staff 1</v>
      </c>
      <c r="L136" s="132"/>
    </row>
    <row r="137" spans="1:12">
      <c r="A137" s="134">
        <v>14</v>
      </c>
      <c r="B137" s="135" t="s">
        <v>306</v>
      </c>
      <c r="C137" s="136">
        <v>3100102002</v>
      </c>
      <c r="D137" s="137">
        <v>14</v>
      </c>
      <c r="E137" s="138" t="s">
        <v>61</v>
      </c>
      <c r="F137" s="138" t="s">
        <v>269</v>
      </c>
      <c r="G137" s="128" t="s">
        <v>418</v>
      </c>
      <c r="H137" s="139">
        <v>8580000</v>
      </c>
      <c r="I137" s="130" t="str">
        <f>VLOOKUP(E137,Bantuan!$E$2:$F$24,2,FALSE)</f>
        <v>Non DBR</v>
      </c>
      <c r="J137" s="131" t="s">
        <v>19</v>
      </c>
      <c r="K137" s="128" t="str">
        <f>IFERROR(VLOOKUP(Aset!J137,Pegawai!$C$4:$H$110,6,FALSE),"Pemakai barang belum ditentukan")</f>
        <v>-</v>
      </c>
      <c r="L137" s="132"/>
    </row>
    <row r="138" spans="1:12">
      <c r="A138" s="134">
        <v>15</v>
      </c>
      <c r="B138" s="135" t="s">
        <v>306</v>
      </c>
      <c r="C138" s="136">
        <v>3100102002</v>
      </c>
      <c r="D138" s="137">
        <v>15</v>
      </c>
      <c r="E138" s="138" t="s">
        <v>61</v>
      </c>
      <c r="F138" s="138" t="s">
        <v>270</v>
      </c>
      <c r="G138" s="128" t="s">
        <v>46</v>
      </c>
      <c r="H138" s="139">
        <v>18040000</v>
      </c>
      <c r="I138" s="130" t="str">
        <f>VLOOKUP(E138,Bantuan!$E$2:$F$24,2,FALSE)</f>
        <v>Non DBR</v>
      </c>
      <c r="J138" s="131" t="s">
        <v>95</v>
      </c>
      <c r="K138" s="128" t="str">
        <f>IFERROR(VLOOKUP(Aset!J138,Pegawai!$C$4:$H$110,6,FALSE),"Pemakai barang belum ditentukan")</f>
        <v>Ruang Staff 1</v>
      </c>
      <c r="L138" s="132"/>
    </row>
    <row r="139" spans="1:12">
      <c r="A139" s="134">
        <v>16</v>
      </c>
      <c r="B139" s="135" t="s">
        <v>306</v>
      </c>
      <c r="C139" s="136">
        <v>3100102002</v>
      </c>
      <c r="D139" s="137">
        <v>16</v>
      </c>
      <c r="E139" s="138" t="s">
        <v>61</v>
      </c>
      <c r="F139" s="138" t="s">
        <v>271</v>
      </c>
      <c r="G139" s="128" t="s">
        <v>419</v>
      </c>
      <c r="H139" s="139">
        <v>18040000</v>
      </c>
      <c r="I139" s="130" t="str">
        <f>VLOOKUP(E139,Bantuan!$E$2:$F$24,2,FALSE)</f>
        <v>Non DBR</v>
      </c>
      <c r="J139" s="131" t="s">
        <v>19</v>
      </c>
      <c r="K139" s="128" t="str">
        <f>IFERROR(VLOOKUP(Aset!J139,Pegawai!$C$4:$H$110,6,FALSE),"Pemakai barang belum ditentukan")</f>
        <v>-</v>
      </c>
      <c r="L139" s="132"/>
    </row>
    <row r="140" spans="1:12">
      <c r="A140" s="134">
        <v>17</v>
      </c>
      <c r="B140" s="135" t="s">
        <v>306</v>
      </c>
      <c r="C140" s="136">
        <v>3100102002</v>
      </c>
      <c r="D140" s="137">
        <v>17</v>
      </c>
      <c r="E140" s="138" t="s">
        <v>61</v>
      </c>
      <c r="F140" s="138" t="s">
        <v>271</v>
      </c>
      <c r="G140" s="128" t="s">
        <v>419</v>
      </c>
      <c r="H140" s="139">
        <v>18040000</v>
      </c>
      <c r="I140" s="130" t="str">
        <f>VLOOKUP(E140,Bantuan!$E$2:$F$24,2,FALSE)</f>
        <v>Non DBR</v>
      </c>
      <c r="J140" s="131" t="s">
        <v>19</v>
      </c>
      <c r="K140" s="128" t="str">
        <f>IFERROR(VLOOKUP(Aset!J140,Pegawai!$C$4:$H$110,6,FALSE),"Pemakai barang belum ditentukan")</f>
        <v>-</v>
      </c>
      <c r="L140" s="132"/>
    </row>
    <row r="141" spans="1:12">
      <c r="A141" s="134">
        <v>18</v>
      </c>
      <c r="B141" s="135" t="s">
        <v>306</v>
      </c>
      <c r="C141" s="136">
        <v>3100102002</v>
      </c>
      <c r="D141" s="137">
        <v>18</v>
      </c>
      <c r="E141" s="138" t="s">
        <v>61</v>
      </c>
      <c r="F141" s="138" t="s">
        <v>271</v>
      </c>
      <c r="G141" s="128" t="s">
        <v>420</v>
      </c>
      <c r="H141" s="139">
        <v>17963000</v>
      </c>
      <c r="I141" s="130" t="str">
        <f>VLOOKUP(E141,Bantuan!$E$2:$F$24,2,FALSE)</f>
        <v>Non DBR</v>
      </c>
      <c r="J141" s="131" t="s">
        <v>19</v>
      </c>
      <c r="K141" s="128" t="str">
        <f>IFERROR(VLOOKUP(Aset!J141,Pegawai!$C$4:$H$110,6,FALSE),"Pemakai barang belum ditentukan")</f>
        <v>-</v>
      </c>
      <c r="L141" s="132"/>
    </row>
    <row r="142" spans="1:12">
      <c r="A142" s="134">
        <v>19</v>
      </c>
      <c r="B142" s="135" t="s">
        <v>306</v>
      </c>
      <c r="C142" s="136">
        <v>3100102002</v>
      </c>
      <c r="D142" s="137">
        <v>19</v>
      </c>
      <c r="E142" s="138" t="s">
        <v>61</v>
      </c>
      <c r="F142" s="138" t="s">
        <v>272</v>
      </c>
      <c r="G142" s="128" t="s">
        <v>421</v>
      </c>
      <c r="H142" s="139">
        <v>20856000</v>
      </c>
      <c r="I142" s="130" t="str">
        <f>VLOOKUP(E142,Bantuan!$E$2:$F$24,2,FALSE)</f>
        <v>Non DBR</v>
      </c>
      <c r="J142" s="131" t="s">
        <v>19</v>
      </c>
      <c r="K142" s="128" t="str">
        <f>IFERROR(VLOOKUP(Aset!J142,Pegawai!$C$4:$H$110,6,FALSE),"Pemakai barang belum ditentukan")</f>
        <v>-</v>
      </c>
      <c r="L142" s="132"/>
    </row>
    <row r="143" spans="1:12">
      <c r="A143" s="134">
        <v>20</v>
      </c>
      <c r="B143" s="135" t="s">
        <v>306</v>
      </c>
      <c r="C143" s="136">
        <v>3100102002</v>
      </c>
      <c r="D143" s="137">
        <v>20</v>
      </c>
      <c r="E143" s="138" t="s">
        <v>61</v>
      </c>
      <c r="F143" s="138" t="s">
        <v>273</v>
      </c>
      <c r="G143" s="128" t="s">
        <v>422</v>
      </c>
      <c r="H143" s="139">
        <v>17100000</v>
      </c>
      <c r="I143" s="130" t="str">
        <f>VLOOKUP(E143,Bantuan!$E$2:$F$24,2,FALSE)</f>
        <v>Non DBR</v>
      </c>
      <c r="J143" s="131" t="s">
        <v>194</v>
      </c>
      <c r="K143" s="128" t="str">
        <f>IFERROR(VLOOKUP(Aset!J143,Pegawai!$C$4:$H$110,6,FALSE),"Pemakai barang belum ditentukan")</f>
        <v>Ruang Staff 2</v>
      </c>
      <c r="L143" s="132"/>
    </row>
    <row r="144" spans="1:12">
      <c r="A144" s="134">
        <v>21</v>
      </c>
      <c r="B144" s="135" t="s">
        <v>306</v>
      </c>
      <c r="C144" s="136">
        <v>3100102002</v>
      </c>
      <c r="D144" s="137">
        <v>21</v>
      </c>
      <c r="E144" s="138" t="s">
        <v>61</v>
      </c>
      <c r="F144" s="138" t="s">
        <v>273</v>
      </c>
      <c r="G144" s="128" t="s">
        <v>422</v>
      </c>
      <c r="H144" s="139">
        <v>17100000</v>
      </c>
      <c r="I144" s="130" t="str">
        <f>VLOOKUP(E144,Bantuan!$E$2:$F$24,2,FALSE)</f>
        <v>Non DBR</v>
      </c>
      <c r="J144" s="131" t="s">
        <v>193</v>
      </c>
      <c r="K144" s="128" t="str">
        <f>IFERROR(VLOOKUP(Aset!J144,Pegawai!$C$4:$H$110,6,FALSE),"Pemakai barang belum ditentukan")</f>
        <v>Ruang Staff 1</v>
      </c>
      <c r="L144" s="132"/>
    </row>
    <row r="145" spans="1:12">
      <c r="A145" s="134">
        <v>22</v>
      </c>
      <c r="B145" s="135" t="s">
        <v>306</v>
      </c>
      <c r="C145" s="136">
        <v>3100102002</v>
      </c>
      <c r="D145" s="137">
        <v>22</v>
      </c>
      <c r="E145" s="138" t="s">
        <v>61</v>
      </c>
      <c r="F145" s="138" t="s">
        <v>274</v>
      </c>
      <c r="G145" s="128" t="s">
        <v>422</v>
      </c>
      <c r="H145" s="139">
        <v>29000000</v>
      </c>
      <c r="I145" s="130" t="str">
        <f>VLOOKUP(E145,Bantuan!$E$2:$F$24,2,FALSE)</f>
        <v>Non DBR</v>
      </c>
      <c r="J145" s="131" t="s">
        <v>19</v>
      </c>
      <c r="K145" s="128" t="str">
        <f>IFERROR(VLOOKUP(Aset!J145,Pegawai!$C$4:$H$110,6,FALSE),"Pemakai barang belum ditentukan")</f>
        <v>-</v>
      </c>
      <c r="L145" s="132"/>
    </row>
    <row r="146" spans="1:12">
      <c r="A146" s="134">
        <v>23</v>
      </c>
      <c r="B146" s="135" t="s">
        <v>306</v>
      </c>
      <c r="C146" s="136">
        <v>3100102002</v>
      </c>
      <c r="D146" s="137">
        <v>23</v>
      </c>
      <c r="E146" s="138" t="s">
        <v>61</v>
      </c>
      <c r="F146" s="138" t="s">
        <v>274</v>
      </c>
      <c r="G146" s="128" t="s">
        <v>422</v>
      </c>
      <c r="H146" s="139">
        <v>29000000</v>
      </c>
      <c r="I146" s="130" t="str">
        <f>VLOOKUP(E146,Bantuan!$E$2:$F$24,2,FALSE)</f>
        <v>Non DBR</v>
      </c>
      <c r="J146" s="131" t="s">
        <v>19</v>
      </c>
      <c r="K146" s="128" t="str">
        <f>IFERROR(VLOOKUP(Aset!J146,Pegawai!$C$4:$H$110,6,FALSE),"Pemakai barang belum ditentukan")</f>
        <v>-</v>
      </c>
      <c r="L146" s="132"/>
    </row>
    <row r="147" spans="1:12">
      <c r="A147" s="134">
        <v>24</v>
      </c>
      <c r="B147" s="135" t="s">
        <v>306</v>
      </c>
      <c r="C147" s="136">
        <v>3100102002</v>
      </c>
      <c r="D147" s="137">
        <v>24</v>
      </c>
      <c r="E147" s="138" t="s">
        <v>61</v>
      </c>
      <c r="F147" s="138" t="s">
        <v>275</v>
      </c>
      <c r="G147" s="128" t="s">
        <v>423</v>
      </c>
      <c r="H147" s="139">
        <v>20900000</v>
      </c>
      <c r="I147" s="130" t="str">
        <f>VLOOKUP(E147,Bantuan!$E$2:$F$24,2,FALSE)</f>
        <v>Non DBR</v>
      </c>
      <c r="J147" s="131" t="s">
        <v>19</v>
      </c>
      <c r="K147" s="128" t="str">
        <f>IFERROR(VLOOKUP(Aset!J147,Pegawai!$C$4:$H$110,6,FALSE),"Pemakai barang belum ditentukan")</f>
        <v>-</v>
      </c>
      <c r="L147" s="132"/>
    </row>
    <row r="148" spans="1:12">
      <c r="A148" s="134">
        <v>25</v>
      </c>
      <c r="B148" s="135" t="s">
        <v>306</v>
      </c>
      <c r="C148" s="136">
        <v>3100102002</v>
      </c>
      <c r="D148" s="137">
        <v>25</v>
      </c>
      <c r="E148" s="138" t="s">
        <v>61</v>
      </c>
      <c r="F148" s="138" t="s">
        <v>275</v>
      </c>
      <c r="G148" s="128" t="s">
        <v>423</v>
      </c>
      <c r="H148" s="139">
        <v>20900000</v>
      </c>
      <c r="I148" s="130" t="str">
        <f>VLOOKUP(E148,Bantuan!$E$2:$F$24,2,FALSE)</f>
        <v>Non DBR</v>
      </c>
      <c r="J148" s="131" t="s">
        <v>115</v>
      </c>
      <c r="K148" s="128" t="str">
        <f>IFERROR(VLOOKUP(Aset!J148,Pegawai!$C$4:$H$110,6,FALSE),"Pemakai barang belum ditentukan")</f>
        <v>Ruang Staff 1</v>
      </c>
      <c r="L148" s="132"/>
    </row>
    <row r="149" spans="1:12">
      <c r="A149" s="134">
        <v>26</v>
      </c>
      <c r="B149" s="135" t="s">
        <v>306</v>
      </c>
      <c r="C149" s="136">
        <v>3100102002</v>
      </c>
      <c r="D149" s="137">
        <v>26</v>
      </c>
      <c r="E149" s="138" t="s">
        <v>61</v>
      </c>
      <c r="F149" s="138" t="s">
        <v>275</v>
      </c>
      <c r="G149" s="128" t="s">
        <v>423</v>
      </c>
      <c r="H149" s="139">
        <v>20900000</v>
      </c>
      <c r="I149" s="130" t="str">
        <f>VLOOKUP(E149,Bantuan!$E$2:$F$24,2,FALSE)</f>
        <v>Non DBR</v>
      </c>
      <c r="J149" s="131" t="s">
        <v>174</v>
      </c>
      <c r="K149" s="128" t="str">
        <f>IFERROR(VLOOKUP(Aset!J149,Pegawai!$C$4:$H$110,6,FALSE),"Pemakai barang belum ditentukan")</f>
        <v>Ruang Staff 1</v>
      </c>
      <c r="L149" s="132"/>
    </row>
    <row r="150" spans="1:12">
      <c r="A150" s="134">
        <v>27</v>
      </c>
      <c r="B150" s="135" t="s">
        <v>306</v>
      </c>
      <c r="C150" s="136">
        <v>3100102002</v>
      </c>
      <c r="D150" s="137">
        <v>27</v>
      </c>
      <c r="E150" s="138" t="s">
        <v>61</v>
      </c>
      <c r="F150" s="138" t="s">
        <v>276</v>
      </c>
      <c r="G150" s="128" t="s">
        <v>424</v>
      </c>
      <c r="H150" s="139">
        <v>16449000</v>
      </c>
      <c r="I150" s="130" t="str">
        <f>VLOOKUP(E150,Bantuan!$E$2:$F$24,2,FALSE)</f>
        <v>Non DBR</v>
      </c>
      <c r="J150" s="131" t="s">
        <v>19</v>
      </c>
      <c r="K150" s="128" t="str">
        <f>IFERROR(VLOOKUP(Aset!J150,Pegawai!$C$4:$H$110,6,FALSE),"Pemakai barang belum ditentukan")</f>
        <v>-</v>
      </c>
      <c r="L150" s="132"/>
    </row>
    <row r="151" spans="1:12">
      <c r="A151" s="134">
        <v>28</v>
      </c>
      <c r="B151" s="135" t="s">
        <v>306</v>
      </c>
      <c r="C151" s="136">
        <v>3100102002</v>
      </c>
      <c r="D151" s="137">
        <v>28</v>
      </c>
      <c r="E151" s="138" t="s">
        <v>61</v>
      </c>
      <c r="F151" s="138" t="s">
        <v>276</v>
      </c>
      <c r="G151" s="128" t="s">
        <v>424</v>
      </c>
      <c r="H151" s="139">
        <v>16449000</v>
      </c>
      <c r="I151" s="130" t="str">
        <f>VLOOKUP(E151,Bantuan!$E$2:$F$24,2,FALSE)</f>
        <v>Non DBR</v>
      </c>
      <c r="J151" s="131" t="s">
        <v>179</v>
      </c>
      <c r="K151" s="128" t="str">
        <f>IFERROR(VLOOKUP(Aset!J151,Pegawai!$C$4:$H$110,6,FALSE),"Pemakai barang belum ditentukan")</f>
        <v>Ruang Staff 2</v>
      </c>
      <c r="L151" s="132"/>
    </row>
    <row r="152" spans="1:12">
      <c r="A152" s="134">
        <v>29</v>
      </c>
      <c r="B152" s="135" t="s">
        <v>306</v>
      </c>
      <c r="C152" s="136">
        <v>3100102002</v>
      </c>
      <c r="D152" s="137">
        <v>29</v>
      </c>
      <c r="E152" s="138" t="s">
        <v>61</v>
      </c>
      <c r="F152" s="138" t="s">
        <v>276</v>
      </c>
      <c r="G152" s="128" t="s">
        <v>424</v>
      </c>
      <c r="H152" s="139">
        <v>16449000</v>
      </c>
      <c r="I152" s="130" t="str">
        <f>VLOOKUP(E152,Bantuan!$E$2:$F$24,2,FALSE)</f>
        <v>Non DBR</v>
      </c>
      <c r="J152" s="131" t="s">
        <v>208</v>
      </c>
      <c r="K152" s="128" t="str">
        <f>IFERROR(VLOOKUP(Aset!J152,Pegawai!$C$4:$H$110,6,FALSE),"Pemakai barang belum ditentukan")</f>
        <v>Ruang Staff 1</v>
      </c>
      <c r="L152" s="132"/>
    </row>
    <row r="153" spans="1:12">
      <c r="A153" s="134">
        <v>30</v>
      </c>
      <c r="B153" s="135" t="s">
        <v>306</v>
      </c>
      <c r="C153" s="136">
        <v>3100102002</v>
      </c>
      <c r="D153" s="137">
        <v>30</v>
      </c>
      <c r="E153" s="138" t="s">
        <v>61</v>
      </c>
      <c r="F153" s="138" t="s">
        <v>276</v>
      </c>
      <c r="G153" s="128" t="s">
        <v>424</v>
      </c>
      <c r="H153" s="139">
        <v>16449000</v>
      </c>
      <c r="I153" s="130" t="str">
        <f>VLOOKUP(E153,Bantuan!$E$2:$F$24,2,FALSE)</f>
        <v>Non DBR</v>
      </c>
      <c r="J153" s="131" t="s">
        <v>206</v>
      </c>
      <c r="K153" s="128" t="str">
        <f>IFERROR(VLOOKUP(Aset!J153,Pegawai!$C$4:$H$110,6,FALSE),"Pemakai barang belum ditentukan")</f>
        <v>Ruang Staff 2</v>
      </c>
      <c r="L153" s="132"/>
    </row>
    <row r="154" spans="1:12">
      <c r="A154" s="134">
        <v>31</v>
      </c>
      <c r="B154" s="135" t="s">
        <v>306</v>
      </c>
      <c r="C154" s="136">
        <v>3100102002</v>
      </c>
      <c r="D154" s="137">
        <v>31</v>
      </c>
      <c r="E154" s="138" t="s">
        <v>61</v>
      </c>
      <c r="F154" s="138" t="s">
        <v>277</v>
      </c>
      <c r="G154" s="128" t="s">
        <v>56</v>
      </c>
      <c r="H154" s="139">
        <v>17820000</v>
      </c>
      <c r="I154" s="130" t="str">
        <f>VLOOKUP(E154,Bantuan!$E$2:$F$24,2,FALSE)</f>
        <v>Non DBR</v>
      </c>
      <c r="J154" s="131" t="s">
        <v>19</v>
      </c>
      <c r="K154" s="128" t="str">
        <f>IFERROR(VLOOKUP(Aset!J154,Pegawai!$C$4:$H$110,6,FALSE),"Pemakai barang belum ditentukan")</f>
        <v>-</v>
      </c>
      <c r="L154" s="132"/>
    </row>
    <row r="155" spans="1:12">
      <c r="A155" s="134">
        <v>32</v>
      </c>
      <c r="B155" s="135" t="s">
        <v>306</v>
      </c>
      <c r="C155" s="136">
        <v>3100102002</v>
      </c>
      <c r="D155" s="137">
        <v>32</v>
      </c>
      <c r="E155" s="138" t="s">
        <v>61</v>
      </c>
      <c r="F155" s="138" t="s">
        <v>277</v>
      </c>
      <c r="G155" s="128" t="s">
        <v>56</v>
      </c>
      <c r="H155" s="139">
        <v>17820000</v>
      </c>
      <c r="I155" s="130" t="str">
        <f>VLOOKUP(E155,Bantuan!$E$2:$F$24,2,FALSE)</f>
        <v>Non DBR</v>
      </c>
      <c r="J155" s="131" t="s">
        <v>133</v>
      </c>
      <c r="K155" s="128" t="str">
        <f>IFERROR(VLOOKUP(Aset!J155,Pegawai!$C$4:$H$110,6,FALSE),"Pemakai barang belum ditentukan")</f>
        <v>Ruang Staff 1</v>
      </c>
      <c r="L155" s="132"/>
    </row>
    <row r="156" spans="1:12">
      <c r="A156" s="134">
        <v>33</v>
      </c>
      <c r="B156" s="135" t="s">
        <v>306</v>
      </c>
      <c r="C156" s="136">
        <v>3100102002</v>
      </c>
      <c r="D156" s="137">
        <v>33</v>
      </c>
      <c r="E156" s="138" t="s">
        <v>61</v>
      </c>
      <c r="F156" s="138" t="s">
        <v>278</v>
      </c>
      <c r="G156" s="128" t="s">
        <v>56</v>
      </c>
      <c r="H156" s="139">
        <v>18370000</v>
      </c>
      <c r="I156" s="130" t="str">
        <f>VLOOKUP(E156,Bantuan!$E$2:$F$24,2,FALSE)</f>
        <v>Non DBR</v>
      </c>
      <c r="J156" s="131" t="s">
        <v>19</v>
      </c>
      <c r="K156" s="128" t="str">
        <f>IFERROR(VLOOKUP(Aset!J156,Pegawai!$C$4:$H$110,6,FALSE),"Pemakai barang belum ditentukan")</f>
        <v>-</v>
      </c>
      <c r="L156" s="132"/>
    </row>
    <row r="157" spans="1:12">
      <c r="A157" s="134">
        <v>34</v>
      </c>
      <c r="B157" s="135" t="s">
        <v>306</v>
      </c>
      <c r="C157" s="136">
        <v>3100102002</v>
      </c>
      <c r="D157" s="137">
        <v>34</v>
      </c>
      <c r="E157" s="138" t="s">
        <v>61</v>
      </c>
      <c r="F157" s="138" t="s">
        <v>279</v>
      </c>
      <c r="G157" s="128" t="s">
        <v>56</v>
      </c>
      <c r="H157" s="139">
        <v>44000000</v>
      </c>
      <c r="I157" s="130" t="str">
        <f>VLOOKUP(E157,Bantuan!$E$2:$F$24,2,FALSE)</f>
        <v>Non DBR</v>
      </c>
      <c r="J157" s="131" t="s">
        <v>19</v>
      </c>
      <c r="K157" s="128" t="str">
        <f>IFERROR(VLOOKUP(Aset!J157,Pegawai!$C$4:$H$110,6,FALSE),"Pemakai barang belum ditentukan")</f>
        <v>-</v>
      </c>
      <c r="L157" s="132"/>
    </row>
    <row r="158" spans="1:12">
      <c r="A158" s="134">
        <v>35</v>
      </c>
      <c r="B158" s="135" t="s">
        <v>306</v>
      </c>
      <c r="C158" s="136">
        <v>3100102002</v>
      </c>
      <c r="D158" s="137">
        <v>35</v>
      </c>
      <c r="E158" s="138" t="s">
        <v>61</v>
      </c>
      <c r="F158" s="138" t="s">
        <v>280</v>
      </c>
      <c r="G158" s="128" t="s">
        <v>425</v>
      </c>
      <c r="H158" s="139">
        <v>39151000</v>
      </c>
      <c r="I158" s="130" t="str">
        <f>VLOOKUP(E158,Bantuan!$E$2:$F$24,2,FALSE)</f>
        <v>Non DBR</v>
      </c>
      <c r="J158" s="131" t="s">
        <v>120</v>
      </c>
      <c r="K158" s="128" t="str">
        <f>IFERROR(VLOOKUP(Aset!J158,Pegawai!$C$4:$H$110,6,FALSE),"Pemakai barang belum ditentukan")</f>
        <v>Ruang Staff 2</v>
      </c>
      <c r="L158" s="132"/>
    </row>
    <row r="159" spans="1:12">
      <c r="A159" s="134">
        <v>36</v>
      </c>
      <c r="B159" s="135" t="s">
        <v>306</v>
      </c>
      <c r="C159" s="136">
        <v>3100102002</v>
      </c>
      <c r="D159" s="137">
        <v>36</v>
      </c>
      <c r="E159" s="138" t="s">
        <v>61</v>
      </c>
      <c r="F159" s="138" t="s">
        <v>281</v>
      </c>
      <c r="G159" s="128" t="s">
        <v>38</v>
      </c>
      <c r="H159" s="139">
        <v>19886000</v>
      </c>
      <c r="I159" s="130" t="str">
        <f>VLOOKUP(E159,Bantuan!$E$2:$F$24,2,FALSE)</f>
        <v>Non DBR</v>
      </c>
      <c r="J159" s="131" t="s">
        <v>83</v>
      </c>
      <c r="K159" s="128" t="str">
        <f>IFERROR(VLOOKUP(Aset!J159,Pegawai!$C$4:$H$110,6,FALSE),"Pemakai barang belum ditentukan")</f>
        <v>Ruang Direktur</v>
      </c>
      <c r="L159" s="132"/>
    </row>
    <row r="160" spans="1:12">
      <c r="A160" s="134">
        <v>37</v>
      </c>
      <c r="B160" s="135" t="s">
        <v>306</v>
      </c>
      <c r="C160" s="136">
        <v>3100102002</v>
      </c>
      <c r="D160" s="137">
        <v>37</v>
      </c>
      <c r="E160" s="138" t="s">
        <v>61</v>
      </c>
      <c r="F160" s="138" t="s">
        <v>282</v>
      </c>
      <c r="G160" s="128" t="s">
        <v>426</v>
      </c>
      <c r="H160" s="139">
        <v>38674000</v>
      </c>
      <c r="I160" s="130" t="str">
        <f>VLOOKUP(E160,Bantuan!$E$2:$F$24,2,FALSE)</f>
        <v>Non DBR</v>
      </c>
      <c r="J160" s="131" t="s">
        <v>19</v>
      </c>
      <c r="K160" s="128" t="str">
        <f>IFERROR(VLOOKUP(Aset!J160,Pegawai!$C$4:$H$110,6,FALSE),"Pemakai barang belum ditentukan")</f>
        <v>-</v>
      </c>
      <c r="L160" s="132"/>
    </row>
    <row r="161" spans="1:12">
      <c r="A161" s="134">
        <v>38</v>
      </c>
      <c r="B161" s="135" t="s">
        <v>306</v>
      </c>
      <c r="C161" s="136">
        <v>3100102002</v>
      </c>
      <c r="D161" s="137">
        <v>38</v>
      </c>
      <c r="E161" s="138" t="s">
        <v>61</v>
      </c>
      <c r="F161" s="138" t="s">
        <v>282</v>
      </c>
      <c r="G161" s="128" t="s">
        <v>426</v>
      </c>
      <c r="H161" s="139">
        <v>38674000</v>
      </c>
      <c r="I161" s="130" t="str">
        <f>VLOOKUP(E161,Bantuan!$E$2:$F$24,2,FALSE)</f>
        <v>Non DBR</v>
      </c>
      <c r="J161" s="131" t="s">
        <v>176</v>
      </c>
      <c r="K161" s="128" t="str">
        <f>IFERROR(VLOOKUP(Aset!J161,Pegawai!$C$4:$H$110,6,FALSE),"Pemakai barang belum ditentukan")</f>
        <v>Ruang Staff 2</v>
      </c>
      <c r="L161" s="132"/>
    </row>
    <row r="162" spans="1:12">
      <c r="A162" s="134">
        <v>39</v>
      </c>
      <c r="B162" s="135" t="s">
        <v>306</v>
      </c>
      <c r="C162" s="136">
        <v>3100102002</v>
      </c>
      <c r="D162" s="137">
        <v>39</v>
      </c>
      <c r="E162" s="138" t="s">
        <v>61</v>
      </c>
      <c r="F162" s="138" t="s">
        <v>283</v>
      </c>
      <c r="G162" s="128" t="s">
        <v>426</v>
      </c>
      <c r="H162" s="139">
        <v>20482000</v>
      </c>
      <c r="I162" s="130" t="str">
        <f>VLOOKUP(E162,Bantuan!$E$2:$F$24,2,FALSE)</f>
        <v>Non DBR</v>
      </c>
      <c r="J162" s="131" t="s">
        <v>331</v>
      </c>
      <c r="K162" s="128" t="str">
        <f>IFERROR(VLOOKUP(Aset!J162,Pegawai!$C$4:$H$110,6,FALSE),"Pemakai barang belum ditentukan")</f>
        <v>Ruang Staff 1</v>
      </c>
      <c r="L162" s="132"/>
    </row>
    <row r="163" spans="1:12">
      <c r="A163" s="134">
        <v>40</v>
      </c>
      <c r="B163" s="135" t="s">
        <v>306</v>
      </c>
      <c r="C163" s="136">
        <v>3100102002</v>
      </c>
      <c r="D163" s="137">
        <v>40</v>
      </c>
      <c r="E163" s="138" t="s">
        <v>61</v>
      </c>
      <c r="F163" s="138" t="s">
        <v>283</v>
      </c>
      <c r="G163" s="128" t="s">
        <v>426</v>
      </c>
      <c r="H163" s="139">
        <v>20482000</v>
      </c>
      <c r="I163" s="130" t="str">
        <f>VLOOKUP(E163,Bantuan!$E$2:$F$24,2,FALSE)</f>
        <v>Non DBR</v>
      </c>
      <c r="J163" s="131" t="s">
        <v>172</v>
      </c>
      <c r="K163" s="128" t="str">
        <f>IFERROR(VLOOKUP(Aset!J163,Pegawai!$C$4:$H$110,6,FALSE),"Pemakai barang belum ditentukan")</f>
        <v>Ruang Staff 1</v>
      </c>
      <c r="L163" s="132"/>
    </row>
    <row r="164" spans="1:12">
      <c r="A164" s="134">
        <v>41</v>
      </c>
      <c r="B164" s="135" t="s">
        <v>306</v>
      </c>
      <c r="C164" s="136">
        <v>3100102002</v>
      </c>
      <c r="D164" s="137">
        <v>41</v>
      </c>
      <c r="E164" s="138" t="s">
        <v>61</v>
      </c>
      <c r="F164" s="138" t="s">
        <v>283</v>
      </c>
      <c r="G164" s="128" t="s">
        <v>426</v>
      </c>
      <c r="H164" s="139">
        <v>20482000</v>
      </c>
      <c r="I164" s="130" t="str">
        <f>VLOOKUP(E164,Bantuan!$E$2:$F$24,2,FALSE)</f>
        <v>Non DBR</v>
      </c>
      <c r="J164" s="131" t="s">
        <v>170</v>
      </c>
      <c r="K164" s="128" t="str">
        <f>IFERROR(VLOOKUP(Aset!J164,Pegawai!$C$4:$H$110,6,FALSE),"Pemakai barang belum ditentukan")</f>
        <v>Ruang Staff 1</v>
      </c>
      <c r="L164" s="132"/>
    </row>
    <row r="165" spans="1:12">
      <c r="A165" s="134">
        <v>42</v>
      </c>
      <c r="B165" s="135" t="s">
        <v>306</v>
      </c>
      <c r="C165" s="136">
        <v>3100102002</v>
      </c>
      <c r="D165" s="137">
        <v>42</v>
      </c>
      <c r="E165" s="138" t="s">
        <v>61</v>
      </c>
      <c r="F165" s="138" t="s">
        <v>62</v>
      </c>
      <c r="G165" s="128" t="s">
        <v>426</v>
      </c>
      <c r="H165" s="139">
        <v>28215000</v>
      </c>
      <c r="I165" s="130" t="str">
        <f>VLOOKUP(E165,Bantuan!$E$2:$F$24,2,FALSE)</f>
        <v>Non DBR</v>
      </c>
      <c r="J165" s="131" t="s">
        <v>19</v>
      </c>
      <c r="K165" s="128" t="str">
        <f>IFERROR(VLOOKUP(Aset!J165,Pegawai!$C$4:$H$110,6,FALSE),"Pemakai barang belum ditentukan")</f>
        <v>-</v>
      </c>
      <c r="L165" s="132"/>
    </row>
    <row r="166" spans="1:12">
      <c r="A166" s="134">
        <v>43</v>
      </c>
      <c r="B166" s="135" t="s">
        <v>306</v>
      </c>
      <c r="C166" s="136">
        <v>3100102002</v>
      </c>
      <c r="D166" s="137">
        <v>43</v>
      </c>
      <c r="E166" s="138" t="s">
        <v>61</v>
      </c>
      <c r="F166" s="138" t="s">
        <v>265</v>
      </c>
      <c r="G166" s="128" t="s">
        <v>415</v>
      </c>
      <c r="H166" s="139">
        <v>18150000</v>
      </c>
      <c r="I166" s="130" t="str">
        <f>VLOOKUP(E166,Bantuan!$E$2:$F$24,2,FALSE)</f>
        <v>Non DBR</v>
      </c>
      <c r="J166" s="131" t="s">
        <v>19</v>
      </c>
      <c r="K166" s="128" t="str">
        <f>IFERROR(VLOOKUP(Aset!J166,Pegawai!$C$4:$H$110,6,FALSE),"Pemakai barang belum ditentukan")</f>
        <v>-</v>
      </c>
      <c r="L166" s="132"/>
    </row>
    <row r="167" spans="1:12">
      <c r="A167" s="134">
        <v>44</v>
      </c>
      <c r="B167" s="135" t="s">
        <v>306</v>
      </c>
      <c r="C167" s="136">
        <v>3100102002</v>
      </c>
      <c r="D167" s="137">
        <v>44</v>
      </c>
      <c r="E167" s="138" t="s">
        <v>61</v>
      </c>
      <c r="F167" s="138" t="s">
        <v>265</v>
      </c>
      <c r="G167" s="128" t="s">
        <v>415</v>
      </c>
      <c r="H167" s="139">
        <v>18150000</v>
      </c>
      <c r="I167" s="130" t="str">
        <f>VLOOKUP(E167,Bantuan!$E$2:$F$24,2,FALSE)</f>
        <v>Non DBR</v>
      </c>
      <c r="J167" s="131" t="s">
        <v>19</v>
      </c>
      <c r="K167" s="128" t="str">
        <f>IFERROR(VLOOKUP(Aset!J167,Pegawai!$C$4:$H$110,6,FALSE),"Pemakai barang belum ditentukan")</f>
        <v>-</v>
      </c>
      <c r="L167" s="132"/>
    </row>
    <row r="168" spans="1:12">
      <c r="A168" s="134">
        <v>45</v>
      </c>
      <c r="B168" s="135" t="s">
        <v>306</v>
      </c>
      <c r="C168" s="136">
        <v>3100102002</v>
      </c>
      <c r="D168" s="137">
        <v>45</v>
      </c>
      <c r="E168" s="138" t="s">
        <v>61</v>
      </c>
      <c r="F168" s="138" t="s">
        <v>265</v>
      </c>
      <c r="G168" s="128" t="s">
        <v>415</v>
      </c>
      <c r="H168" s="139">
        <v>18150000</v>
      </c>
      <c r="I168" s="130" t="str">
        <f>VLOOKUP(E168,Bantuan!$E$2:$F$24,2,FALSE)</f>
        <v>Non DBR</v>
      </c>
      <c r="J168" s="131" t="s">
        <v>19</v>
      </c>
      <c r="K168" s="128" t="str">
        <f>IFERROR(VLOOKUP(Aset!J168,Pegawai!$C$4:$H$110,6,FALSE),"Pemakai barang belum ditentukan")</f>
        <v>-</v>
      </c>
      <c r="L168" s="132"/>
    </row>
    <row r="169" spans="1:12">
      <c r="A169" s="134">
        <v>46</v>
      </c>
      <c r="B169" s="135" t="s">
        <v>306</v>
      </c>
      <c r="C169" s="136">
        <v>3100102002</v>
      </c>
      <c r="D169" s="137">
        <v>46</v>
      </c>
      <c r="E169" s="138" t="s">
        <v>61</v>
      </c>
      <c r="F169" s="138" t="s">
        <v>265</v>
      </c>
      <c r="G169" s="128" t="s">
        <v>415</v>
      </c>
      <c r="H169" s="139">
        <v>18150000</v>
      </c>
      <c r="I169" s="130" t="str">
        <f>VLOOKUP(E169,Bantuan!$E$2:$F$24,2,FALSE)</f>
        <v>Non DBR</v>
      </c>
      <c r="J169" s="131" t="s">
        <v>19</v>
      </c>
      <c r="K169" s="128" t="str">
        <f>IFERROR(VLOOKUP(Aset!J169,Pegawai!$C$4:$H$110,6,FALSE),"Pemakai barang belum ditentukan")</f>
        <v>-</v>
      </c>
      <c r="L169" s="132"/>
    </row>
    <row r="170" spans="1:12">
      <c r="A170" s="134">
        <v>47</v>
      </c>
      <c r="B170" s="135" t="s">
        <v>306</v>
      </c>
      <c r="C170" s="136">
        <v>3100102002</v>
      </c>
      <c r="D170" s="137">
        <v>47</v>
      </c>
      <c r="E170" s="138" t="s">
        <v>61</v>
      </c>
      <c r="F170" s="138" t="s">
        <v>268</v>
      </c>
      <c r="G170" s="128" t="s">
        <v>418</v>
      </c>
      <c r="H170" s="139">
        <v>9130000</v>
      </c>
      <c r="I170" s="130" t="str">
        <f>VLOOKUP(E170,Bantuan!$E$2:$F$24,2,FALSE)</f>
        <v>Non DBR</v>
      </c>
      <c r="J170" s="131" t="s">
        <v>19</v>
      </c>
      <c r="K170" s="128" t="str">
        <f>IFERROR(VLOOKUP(Aset!J170,Pegawai!$C$4:$H$110,6,FALSE),"Pemakai barang belum ditentukan")</f>
        <v>-</v>
      </c>
      <c r="L170" s="132"/>
    </row>
    <row r="171" spans="1:12">
      <c r="A171" s="134">
        <v>48</v>
      </c>
      <c r="B171" s="135" t="s">
        <v>306</v>
      </c>
      <c r="C171" s="136">
        <v>3100102002</v>
      </c>
      <c r="D171" s="137">
        <v>48</v>
      </c>
      <c r="E171" s="138" t="s">
        <v>61</v>
      </c>
      <c r="F171" s="138" t="s">
        <v>284</v>
      </c>
      <c r="G171" s="128" t="s">
        <v>427</v>
      </c>
      <c r="H171" s="139">
        <v>8800000</v>
      </c>
      <c r="I171" s="130" t="str">
        <f>VLOOKUP(E171,Bantuan!$E$2:$F$24,2,FALSE)</f>
        <v>Non DBR</v>
      </c>
      <c r="J171" s="131" t="s">
        <v>188</v>
      </c>
      <c r="K171" s="128" t="str">
        <f>IFERROR(VLOOKUP(Aset!J171,Pegawai!$C$4:$H$110,6,FALSE),"Pemakai barang belum ditentukan")</f>
        <v>Ruang Staff 1</v>
      </c>
      <c r="L171" s="132"/>
    </row>
    <row r="172" spans="1:12">
      <c r="A172" s="134">
        <v>49</v>
      </c>
      <c r="B172" s="135" t="s">
        <v>306</v>
      </c>
      <c r="C172" s="136">
        <v>3100102002</v>
      </c>
      <c r="D172" s="137">
        <v>49</v>
      </c>
      <c r="E172" s="138" t="s">
        <v>61</v>
      </c>
      <c r="F172" s="138" t="s">
        <v>265</v>
      </c>
      <c r="G172" s="128" t="s">
        <v>415</v>
      </c>
      <c r="H172" s="139">
        <v>18150000</v>
      </c>
      <c r="I172" s="130" t="str">
        <f>VLOOKUP(E172,Bantuan!$E$2:$F$24,2,FALSE)</f>
        <v>Non DBR</v>
      </c>
      <c r="J172" s="131" t="s">
        <v>19</v>
      </c>
      <c r="K172" s="128" t="str">
        <f>IFERROR(VLOOKUP(Aset!J172,Pegawai!$C$4:$H$110,6,FALSE),"Pemakai barang belum ditentukan")</f>
        <v>-</v>
      </c>
      <c r="L172" s="132"/>
    </row>
    <row r="173" spans="1:12">
      <c r="A173" s="134">
        <v>50</v>
      </c>
      <c r="B173" s="135" t="s">
        <v>306</v>
      </c>
      <c r="C173" s="136">
        <v>3100102002</v>
      </c>
      <c r="D173" s="137">
        <v>50</v>
      </c>
      <c r="E173" s="138" t="s">
        <v>61</v>
      </c>
      <c r="F173" s="138" t="s">
        <v>266</v>
      </c>
      <c r="G173" s="128" t="s">
        <v>416</v>
      </c>
      <c r="H173" s="139">
        <v>14630000</v>
      </c>
      <c r="I173" s="130" t="str">
        <f>VLOOKUP(E173,Bantuan!$E$2:$F$24,2,FALSE)</f>
        <v>Non DBR</v>
      </c>
      <c r="J173" s="131" t="s">
        <v>19</v>
      </c>
      <c r="K173" s="128" t="str">
        <f>IFERROR(VLOOKUP(Aset!J173,Pegawai!$C$4:$H$110,6,FALSE),"Pemakai barang belum ditentukan")</f>
        <v>-</v>
      </c>
      <c r="L173" s="132"/>
    </row>
    <row r="174" spans="1:12">
      <c r="A174" s="134">
        <v>51</v>
      </c>
      <c r="B174" s="135" t="s">
        <v>306</v>
      </c>
      <c r="C174" s="136">
        <v>3100102002</v>
      </c>
      <c r="D174" s="137">
        <v>51</v>
      </c>
      <c r="E174" s="138" t="s">
        <v>61</v>
      </c>
      <c r="F174" s="138" t="s">
        <v>271</v>
      </c>
      <c r="G174" s="128" t="s">
        <v>420</v>
      </c>
      <c r="H174" s="139">
        <v>17963000</v>
      </c>
      <c r="I174" s="130" t="str">
        <f>VLOOKUP(E174,Bantuan!$E$2:$F$24,2,FALSE)</f>
        <v>Non DBR</v>
      </c>
      <c r="J174" s="131" t="s">
        <v>203</v>
      </c>
      <c r="K174" s="128" t="str">
        <f>IFERROR(VLOOKUP(Aset!J174,Pegawai!$C$4:$H$110,6,FALSE),"Pemakai barang belum ditentukan")</f>
        <v>Ruang Staff 1</v>
      </c>
      <c r="L174" s="132"/>
    </row>
    <row r="175" spans="1:12">
      <c r="A175" s="134">
        <v>52</v>
      </c>
      <c r="B175" s="135" t="s">
        <v>306</v>
      </c>
      <c r="C175" s="136">
        <v>3100102002</v>
      </c>
      <c r="D175" s="137">
        <v>52</v>
      </c>
      <c r="E175" s="138" t="s">
        <v>61</v>
      </c>
      <c r="F175" s="138" t="s">
        <v>265</v>
      </c>
      <c r="G175" s="128" t="s">
        <v>415</v>
      </c>
      <c r="H175" s="139">
        <v>18150000</v>
      </c>
      <c r="I175" s="130" t="str">
        <f>VLOOKUP(E175,Bantuan!$E$2:$F$24,2,FALSE)</f>
        <v>Non DBR</v>
      </c>
      <c r="J175" s="131" t="s">
        <v>19</v>
      </c>
      <c r="K175" s="128" t="str">
        <f>IFERROR(VLOOKUP(Aset!J175,Pegawai!$C$4:$H$110,6,FALSE),"Pemakai barang belum ditentukan")</f>
        <v>-</v>
      </c>
      <c r="L175" s="132"/>
    </row>
    <row r="176" spans="1:12">
      <c r="A176" s="134">
        <v>53</v>
      </c>
      <c r="B176" s="135" t="s">
        <v>306</v>
      </c>
      <c r="C176" s="136">
        <v>3100102002</v>
      </c>
      <c r="D176" s="137">
        <v>53</v>
      </c>
      <c r="E176" s="138" t="s">
        <v>61</v>
      </c>
      <c r="F176" s="138" t="s">
        <v>265</v>
      </c>
      <c r="G176" s="128" t="s">
        <v>415</v>
      </c>
      <c r="H176" s="139">
        <v>18150000</v>
      </c>
      <c r="I176" s="130" t="str">
        <f>VLOOKUP(E176,Bantuan!$E$2:$F$24,2,FALSE)</f>
        <v>Non DBR</v>
      </c>
      <c r="J176" s="131" t="s">
        <v>19</v>
      </c>
      <c r="K176" s="128" t="str">
        <f>IFERROR(VLOOKUP(Aset!J176,Pegawai!$C$4:$H$110,6,FALSE),"Pemakai barang belum ditentukan")</f>
        <v>-</v>
      </c>
      <c r="L176" s="132"/>
    </row>
    <row r="177" spans="1:12">
      <c r="A177" s="134">
        <v>54</v>
      </c>
      <c r="B177" s="135" t="s">
        <v>306</v>
      </c>
      <c r="C177" s="136">
        <v>3100102002</v>
      </c>
      <c r="D177" s="137">
        <v>54</v>
      </c>
      <c r="E177" s="138" t="s">
        <v>61</v>
      </c>
      <c r="F177" s="138" t="s">
        <v>265</v>
      </c>
      <c r="G177" s="128" t="s">
        <v>415</v>
      </c>
      <c r="H177" s="139">
        <v>18150000</v>
      </c>
      <c r="I177" s="130" t="str">
        <f>VLOOKUP(E177,Bantuan!$E$2:$F$24,2,FALSE)</f>
        <v>Non DBR</v>
      </c>
      <c r="J177" s="131" t="s">
        <v>19</v>
      </c>
      <c r="K177" s="128" t="str">
        <f>IFERROR(VLOOKUP(Aset!J177,Pegawai!$C$4:$H$110,6,FALSE),"Pemakai barang belum ditentukan")</f>
        <v>-</v>
      </c>
      <c r="L177" s="132"/>
    </row>
    <row r="178" spans="1:12">
      <c r="A178" s="134">
        <v>55</v>
      </c>
      <c r="B178" s="135" t="s">
        <v>306</v>
      </c>
      <c r="C178" s="136">
        <v>3100102002</v>
      </c>
      <c r="D178" s="137">
        <v>55</v>
      </c>
      <c r="E178" s="138" t="s">
        <v>61</v>
      </c>
      <c r="F178" s="138" t="s">
        <v>269</v>
      </c>
      <c r="G178" s="128" t="s">
        <v>418</v>
      </c>
      <c r="H178" s="139">
        <v>8580000</v>
      </c>
      <c r="I178" s="130" t="str">
        <f>VLOOKUP(E178,Bantuan!$E$2:$F$24,2,FALSE)</f>
        <v>Non DBR</v>
      </c>
      <c r="J178" s="131" t="s">
        <v>108</v>
      </c>
      <c r="K178" s="128" t="str">
        <f>IFERROR(VLOOKUP(Aset!J178,Pegawai!$C$4:$H$110,6,FALSE),"Pemakai barang belum ditentukan")</f>
        <v>Ruang Staff 1</v>
      </c>
      <c r="L178" s="132"/>
    </row>
    <row r="179" spans="1:12">
      <c r="A179" s="134">
        <v>56</v>
      </c>
      <c r="B179" s="135" t="s">
        <v>306</v>
      </c>
      <c r="C179" s="136">
        <v>3100102002</v>
      </c>
      <c r="D179" s="137">
        <v>56</v>
      </c>
      <c r="E179" s="138" t="s">
        <v>61</v>
      </c>
      <c r="F179" s="138" t="s">
        <v>265</v>
      </c>
      <c r="G179" s="128" t="s">
        <v>415</v>
      </c>
      <c r="H179" s="139">
        <v>18150000</v>
      </c>
      <c r="I179" s="130" t="str">
        <f>VLOOKUP(E179,Bantuan!$E$2:$F$24,2,FALSE)</f>
        <v>Non DBR</v>
      </c>
      <c r="J179" s="131" t="s">
        <v>19</v>
      </c>
      <c r="K179" s="128" t="str">
        <f>IFERROR(VLOOKUP(Aset!J179,Pegawai!$C$4:$H$110,6,FALSE),"Pemakai barang belum ditentukan")</f>
        <v>-</v>
      </c>
      <c r="L179" s="132"/>
    </row>
    <row r="180" spans="1:12">
      <c r="A180" s="134">
        <v>57</v>
      </c>
      <c r="B180" s="135" t="s">
        <v>306</v>
      </c>
      <c r="C180" s="136">
        <v>3100102002</v>
      </c>
      <c r="D180" s="137">
        <v>57</v>
      </c>
      <c r="E180" s="138" t="s">
        <v>61</v>
      </c>
      <c r="F180" s="138" t="s">
        <v>285</v>
      </c>
      <c r="G180" s="128" t="s">
        <v>428</v>
      </c>
      <c r="H180" s="139">
        <v>20075000</v>
      </c>
      <c r="I180" s="130" t="str">
        <f>VLOOKUP(E180,Bantuan!$E$2:$F$24,2,FALSE)</f>
        <v>Non DBR</v>
      </c>
      <c r="J180" s="131" t="s">
        <v>323</v>
      </c>
      <c r="K180" s="128" t="str">
        <f>IFERROR(VLOOKUP(Aset!J180,Pegawai!$C$4:$H$110,6,FALSE),"Pemakai barang belum ditentukan")</f>
        <v>Ruang Staff 2</v>
      </c>
      <c r="L180" s="132"/>
    </row>
    <row r="181" spans="1:12">
      <c r="A181" s="134">
        <v>58</v>
      </c>
      <c r="B181" s="135" t="s">
        <v>306</v>
      </c>
      <c r="C181" s="136">
        <v>3100102002</v>
      </c>
      <c r="D181" s="137">
        <v>58</v>
      </c>
      <c r="E181" s="138" t="s">
        <v>61</v>
      </c>
      <c r="F181" s="138" t="s">
        <v>265</v>
      </c>
      <c r="G181" s="128" t="s">
        <v>415</v>
      </c>
      <c r="H181" s="139">
        <v>18150000</v>
      </c>
      <c r="I181" s="130" t="str">
        <f>VLOOKUP(E181,Bantuan!$E$2:$F$24,2,FALSE)</f>
        <v>Non DBR</v>
      </c>
      <c r="J181" s="131" t="s">
        <v>19</v>
      </c>
      <c r="K181" s="128" t="str">
        <f>IFERROR(VLOOKUP(Aset!J181,Pegawai!$C$4:$H$110,6,FALSE),"Pemakai barang belum ditentukan")</f>
        <v>-</v>
      </c>
      <c r="L181" s="132"/>
    </row>
    <row r="182" spans="1:12">
      <c r="A182" s="134">
        <v>59</v>
      </c>
      <c r="B182" s="135" t="s">
        <v>306</v>
      </c>
      <c r="C182" s="136">
        <v>3100102002</v>
      </c>
      <c r="D182" s="137">
        <v>59</v>
      </c>
      <c r="E182" s="138" t="s">
        <v>61</v>
      </c>
      <c r="F182" s="138" t="s">
        <v>265</v>
      </c>
      <c r="G182" s="128" t="s">
        <v>415</v>
      </c>
      <c r="H182" s="139">
        <v>18150000</v>
      </c>
      <c r="I182" s="130" t="str">
        <f>VLOOKUP(E182,Bantuan!$E$2:$F$24,2,FALSE)</f>
        <v>Non DBR</v>
      </c>
      <c r="J182" s="131" t="s">
        <v>19</v>
      </c>
      <c r="K182" s="128" t="str">
        <f>IFERROR(VLOOKUP(Aset!J182,Pegawai!$C$4:$H$110,6,FALSE),"Pemakai barang belum ditentukan")</f>
        <v>-</v>
      </c>
      <c r="L182" s="132"/>
    </row>
    <row r="183" spans="1:12">
      <c r="A183" s="134">
        <v>60</v>
      </c>
      <c r="B183" s="135" t="s">
        <v>306</v>
      </c>
      <c r="C183" s="136">
        <v>3100102002</v>
      </c>
      <c r="D183" s="137">
        <v>60</v>
      </c>
      <c r="E183" s="138" t="s">
        <v>61</v>
      </c>
      <c r="F183" s="138" t="s">
        <v>266</v>
      </c>
      <c r="G183" s="128" t="s">
        <v>416</v>
      </c>
      <c r="H183" s="139">
        <v>14630000</v>
      </c>
      <c r="I183" s="130" t="str">
        <f>VLOOKUP(E183,Bantuan!$E$2:$F$24,2,FALSE)</f>
        <v>Non DBR</v>
      </c>
      <c r="J183" s="131" t="s">
        <v>19</v>
      </c>
      <c r="K183" s="128" t="str">
        <f>IFERROR(VLOOKUP(Aset!J183,Pegawai!$C$4:$H$110,6,FALSE),"Pemakai barang belum ditentukan")</f>
        <v>-</v>
      </c>
      <c r="L183" s="132"/>
    </row>
    <row r="184" spans="1:12">
      <c r="A184" s="134">
        <v>61</v>
      </c>
      <c r="B184" s="135" t="s">
        <v>306</v>
      </c>
      <c r="C184" s="136">
        <v>3100102002</v>
      </c>
      <c r="D184" s="137">
        <v>61</v>
      </c>
      <c r="E184" s="138" t="s">
        <v>61</v>
      </c>
      <c r="F184" s="138" t="s">
        <v>266</v>
      </c>
      <c r="G184" s="128" t="s">
        <v>416</v>
      </c>
      <c r="H184" s="139">
        <v>14630000</v>
      </c>
      <c r="I184" s="130" t="str">
        <f>VLOOKUP(E184,Bantuan!$E$2:$F$24,2,FALSE)</f>
        <v>Non DBR</v>
      </c>
      <c r="J184" s="131" t="s">
        <v>19</v>
      </c>
      <c r="K184" s="128" t="str">
        <f>IFERROR(VLOOKUP(Aset!J184,Pegawai!$C$4:$H$110,6,FALSE),"Pemakai barang belum ditentukan")</f>
        <v>-</v>
      </c>
      <c r="L184" s="132"/>
    </row>
    <row r="185" spans="1:12">
      <c r="A185" s="134">
        <v>62</v>
      </c>
      <c r="B185" s="135" t="s">
        <v>306</v>
      </c>
      <c r="C185" s="136">
        <v>3100102002</v>
      </c>
      <c r="D185" s="137">
        <v>62</v>
      </c>
      <c r="E185" s="138" t="s">
        <v>61</v>
      </c>
      <c r="F185" s="138" t="s">
        <v>265</v>
      </c>
      <c r="G185" s="128" t="s">
        <v>415</v>
      </c>
      <c r="H185" s="139">
        <v>18150000</v>
      </c>
      <c r="I185" s="130" t="str">
        <f>VLOOKUP(E185,Bantuan!$E$2:$F$24,2,FALSE)</f>
        <v>Non DBR</v>
      </c>
      <c r="J185" s="131" t="s">
        <v>19</v>
      </c>
      <c r="K185" s="128" t="str">
        <f>IFERROR(VLOOKUP(Aset!J185,Pegawai!$C$4:$H$110,6,FALSE),"Pemakai barang belum ditentukan")</f>
        <v>-</v>
      </c>
      <c r="L185" s="132"/>
    </row>
    <row r="186" spans="1:12">
      <c r="A186" s="134">
        <v>63</v>
      </c>
      <c r="B186" s="135" t="s">
        <v>306</v>
      </c>
      <c r="C186" s="136">
        <v>3100102002</v>
      </c>
      <c r="D186" s="137">
        <v>63</v>
      </c>
      <c r="E186" s="138" t="s">
        <v>61</v>
      </c>
      <c r="F186" s="138" t="s">
        <v>271</v>
      </c>
      <c r="G186" s="128" t="s">
        <v>419</v>
      </c>
      <c r="H186" s="139">
        <v>18040000</v>
      </c>
      <c r="I186" s="130" t="str">
        <f>VLOOKUP(E186,Bantuan!$E$2:$F$24,2,FALSE)</f>
        <v>Non DBR</v>
      </c>
      <c r="J186" s="131" t="s">
        <v>19</v>
      </c>
      <c r="K186" s="128" t="str">
        <f>IFERROR(VLOOKUP(Aset!J186,Pegawai!$C$4:$H$110,6,FALSE),"Pemakai barang belum ditentukan")</f>
        <v>-</v>
      </c>
      <c r="L186" s="132"/>
    </row>
    <row r="187" spans="1:12">
      <c r="A187" s="134">
        <v>64</v>
      </c>
      <c r="B187" s="135" t="s">
        <v>306</v>
      </c>
      <c r="C187" s="136">
        <v>3100102002</v>
      </c>
      <c r="D187" s="137">
        <v>64</v>
      </c>
      <c r="E187" s="138" t="s">
        <v>61</v>
      </c>
      <c r="F187" s="138" t="s">
        <v>271</v>
      </c>
      <c r="G187" s="128" t="s">
        <v>420</v>
      </c>
      <c r="H187" s="139">
        <v>17963000</v>
      </c>
      <c r="I187" s="130" t="str">
        <f>VLOOKUP(E187,Bantuan!$E$2:$F$24,2,FALSE)</f>
        <v>Non DBR</v>
      </c>
      <c r="J187" s="131" t="s">
        <v>199</v>
      </c>
      <c r="K187" s="128" t="str">
        <f>IFERROR(VLOOKUP(Aset!J187,Pegawai!$C$4:$H$110,6,FALSE),"Pemakai barang belum ditentukan")</f>
        <v>Ruang Staff 2</v>
      </c>
      <c r="L187" s="132"/>
    </row>
    <row r="188" spans="1:12">
      <c r="A188" s="134">
        <v>65</v>
      </c>
      <c r="B188" s="135" t="s">
        <v>306</v>
      </c>
      <c r="C188" s="136">
        <v>3100102002</v>
      </c>
      <c r="D188" s="137">
        <v>65</v>
      </c>
      <c r="E188" s="138" t="s">
        <v>61</v>
      </c>
      <c r="F188" s="138" t="s">
        <v>265</v>
      </c>
      <c r="G188" s="128" t="s">
        <v>415</v>
      </c>
      <c r="H188" s="139">
        <v>18150000</v>
      </c>
      <c r="I188" s="130" t="str">
        <f>VLOOKUP(E188,Bantuan!$E$2:$F$24,2,FALSE)</f>
        <v>Non DBR</v>
      </c>
      <c r="J188" s="131" t="s">
        <v>19</v>
      </c>
      <c r="K188" s="128" t="str">
        <f>IFERROR(VLOOKUP(Aset!J188,Pegawai!$C$4:$H$110,6,FALSE),"Pemakai barang belum ditentukan")</f>
        <v>-</v>
      </c>
      <c r="L188" s="132"/>
    </row>
    <row r="189" spans="1:12">
      <c r="A189" s="134">
        <v>66</v>
      </c>
      <c r="B189" s="135" t="s">
        <v>306</v>
      </c>
      <c r="C189" s="136">
        <v>3100102002</v>
      </c>
      <c r="D189" s="137">
        <v>66</v>
      </c>
      <c r="E189" s="138" t="s">
        <v>61</v>
      </c>
      <c r="F189" s="138" t="s">
        <v>286</v>
      </c>
      <c r="G189" s="128" t="s">
        <v>427</v>
      </c>
      <c r="H189" s="139">
        <v>23650000</v>
      </c>
      <c r="I189" s="130" t="str">
        <f>VLOOKUP(E189,Bantuan!$E$2:$F$24,2,FALSE)</f>
        <v>Non DBR</v>
      </c>
      <c r="J189" s="131" t="s">
        <v>19</v>
      </c>
      <c r="K189" s="128" t="str">
        <f>IFERROR(VLOOKUP(Aset!J189,Pegawai!$C$4:$H$110,6,FALSE),"Pemakai barang belum ditentukan")</f>
        <v>-</v>
      </c>
      <c r="L189" s="132"/>
    </row>
    <row r="190" spans="1:12">
      <c r="A190" s="134">
        <v>67</v>
      </c>
      <c r="B190" s="135" t="s">
        <v>306</v>
      </c>
      <c r="C190" s="136">
        <v>3100102002</v>
      </c>
      <c r="D190" s="137">
        <v>67</v>
      </c>
      <c r="E190" s="138" t="s">
        <v>61</v>
      </c>
      <c r="F190" s="138" t="s">
        <v>265</v>
      </c>
      <c r="G190" s="128" t="s">
        <v>415</v>
      </c>
      <c r="H190" s="139">
        <v>18150000</v>
      </c>
      <c r="I190" s="130" t="str">
        <f>VLOOKUP(E190,Bantuan!$E$2:$F$24,2,FALSE)</f>
        <v>Non DBR</v>
      </c>
      <c r="J190" s="131" t="s">
        <v>19</v>
      </c>
      <c r="K190" s="128" t="str">
        <f>IFERROR(VLOOKUP(Aset!J190,Pegawai!$C$4:$H$110,6,FALSE),"Pemakai barang belum ditentukan")</f>
        <v>-</v>
      </c>
      <c r="L190" s="132"/>
    </row>
    <row r="191" spans="1:12">
      <c r="A191" s="134">
        <v>68</v>
      </c>
      <c r="B191" s="135" t="s">
        <v>306</v>
      </c>
      <c r="C191" s="136">
        <v>3100102002</v>
      </c>
      <c r="D191" s="137">
        <v>68</v>
      </c>
      <c r="E191" s="138" t="s">
        <v>61</v>
      </c>
      <c r="F191" s="138" t="s">
        <v>266</v>
      </c>
      <c r="G191" s="128" t="s">
        <v>416</v>
      </c>
      <c r="H191" s="139">
        <v>14630000</v>
      </c>
      <c r="I191" s="130" t="str">
        <f>VLOOKUP(E191,Bantuan!$E$2:$F$24,2,FALSE)</f>
        <v>Non DBR</v>
      </c>
      <c r="J191" s="131" t="s">
        <v>201</v>
      </c>
      <c r="K191" s="128" t="str">
        <f>IFERROR(VLOOKUP(Aset!J191,Pegawai!$C$4:$H$110,6,FALSE),"Pemakai barang belum ditentukan")</f>
        <v>Ruang Staff 2</v>
      </c>
      <c r="L191" s="132"/>
    </row>
    <row r="192" spans="1:12">
      <c r="A192" s="134">
        <v>69</v>
      </c>
      <c r="B192" s="135" t="s">
        <v>306</v>
      </c>
      <c r="C192" s="136">
        <v>3100102002</v>
      </c>
      <c r="D192" s="137">
        <v>69</v>
      </c>
      <c r="E192" s="138" t="s">
        <v>61</v>
      </c>
      <c r="F192" s="138" t="s">
        <v>268</v>
      </c>
      <c r="G192" s="128" t="s">
        <v>418</v>
      </c>
      <c r="H192" s="139">
        <v>9130000</v>
      </c>
      <c r="I192" s="130" t="str">
        <f>VLOOKUP(E192,Bantuan!$E$2:$F$24,2,FALSE)</f>
        <v>Non DBR</v>
      </c>
      <c r="J192" s="131" t="s">
        <v>19</v>
      </c>
      <c r="K192" s="128" t="str">
        <f>IFERROR(VLOOKUP(Aset!J192,Pegawai!$C$4:$H$110,6,FALSE),"Pemakai barang belum ditentukan")</f>
        <v>-</v>
      </c>
      <c r="L192" s="132"/>
    </row>
    <row r="193" spans="1:12">
      <c r="A193" s="134">
        <v>70</v>
      </c>
      <c r="B193" s="135" t="s">
        <v>306</v>
      </c>
      <c r="C193" s="136">
        <v>3100102002</v>
      </c>
      <c r="D193" s="137">
        <v>70</v>
      </c>
      <c r="E193" s="138" t="s">
        <v>61</v>
      </c>
      <c r="F193" s="138" t="s">
        <v>271</v>
      </c>
      <c r="G193" s="128" t="s">
        <v>429</v>
      </c>
      <c r="H193" s="139">
        <v>18040000</v>
      </c>
      <c r="I193" s="130" t="str">
        <f>VLOOKUP(E193,Bantuan!$E$2:$F$24,2,FALSE)</f>
        <v>Non DBR</v>
      </c>
      <c r="J193" s="131" t="s">
        <v>19</v>
      </c>
      <c r="K193" s="128" t="str">
        <f>IFERROR(VLOOKUP(Aset!J193,Pegawai!$C$4:$H$110,6,FALSE),"Pemakai barang belum ditentukan")</f>
        <v>-</v>
      </c>
      <c r="L193" s="132"/>
    </row>
    <row r="194" spans="1:12">
      <c r="A194" s="134">
        <v>71</v>
      </c>
      <c r="B194" s="135" t="s">
        <v>306</v>
      </c>
      <c r="C194" s="136">
        <v>3100102002</v>
      </c>
      <c r="D194" s="137">
        <v>71</v>
      </c>
      <c r="E194" s="138" t="s">
        <v>61</v>
      </c>
      <c r="F194" s="138" t="s">
        <v>265</v>
      </c>
      <c r="G194" s="128" t="s">
        <v>415</v>
      </c>
      <c r="H194" s="139">
        <v>18150000</v>
      </c>
      <c r="I194" s="130" t="str">
        <f>VLOOKUP(E194,Bantuan!$E$2:$F$24,2,FALSE)</f>
        <v>Non DBR</v>
      </c>
      <c r="J194" s="131" t="s">
        <v>204</v>
      </c>
      <c r="K194" s="128" t="str">
        <f>IFERROR(VLOOKUP(Aset!J194,Pegawai!$C$4:$H$110,6,FALSE),"Pemakai barang belum ditentukan")</f>
        <v>Ruang Staff 2</v>
      </c>
      <c r="L194" s="132"/>
    </row>
    <row r="195" spans="1:12">
      <c r="A195" s="134">
        <v>72</v>
      </c>
      <c r="B195" s="135" t="s">
        <v>306</v>
      </c>
      <c r="C195" s="136">
        <v>3100102002</v>
      </c>
      <c r="D195" s="137">
        <v>72</v>
      </c>
      <c r="E195" s="138" t="s">
        <v>61</v>
      </c>
      <c r="F195" s="138" t="s">
        <v>266</v>
      </c>
      <c r="G195" s="128" t="s">
        <v>416</v>
      </c>
      <c r="H195" s="139">
        <v>14630000</v>
      </c>
      <c r="I195" s="130" t="str">
        <f>VLOOKUP(E195,Bantuan!$E$2:$F$24,2,FALSE)</f>
        <v>Non DBR</v>
      </c>
      <c r="J195" s="131" t="s">
        <v>150</v>
      </c>
      <c r="K195" s="128" t="str">
        <f>IFERROR(VLOOKUP(Aset!J195,Pegawai!$C$4:$H$110,6,FALSE),"Pemakai barang belum ditentukan")</f>
        <v>Ruang Staff 1</v>
      </c>
      <c r="L195" s="132"/>
    </row>
    <row r="196" spans="1:12">
      <c r="A196" s="134">
        <v>73</v>
      </c>
      <c r="B196" s="135" t="s">
        <v>306</v>
      </c>
      <c r="C196" s="136">
        <v>3100102002</v>
      </c>
      <c r="D196" s="137">
        <v>73</v>
      </c>
      <c r="E196" s="138" t="s">
        <v>61</v>
      </c>
      <c r="F196" s="138" t="s">
        <v>266</v>
      </c>
      <c r="G196" s="128" t="s">
        <v>416</v>
      </c>
      <c r="H196" s="139">
        <v>14630000</v>
      </c>
      <c r="I196" s="130" t="str">
        <f>VLOOKUP(E196,Bantuan!$E$2:$F$24,2,FALSE)</f>
        <v>Non DBR</v>
      </c>
      <c r="J196" s="131" t="s">
        <v>192</v>
      </c>
      <c r="K196" s="128" t="str">
        <f>IFERROR(VLOOKUP(Aset!J196,Pegawai!$C$4:$H$110,6,FALSE),"Pemakai barang belum ditentukan")</f>
        <v>Ruang Staff 1</v>
      </c>
      <c r="L196" s="132"/>
    </row>
    <row r="197" spans="1:12">
      <c r="A197" s="134">
        <v>74</v>
      </c>
      <c r="B197" s="135" t="s">
        <v>306</v>
      </c>
      <c r="C197" s="136">
        <v>3100102002</v>
      </c>
      <c r="D197" s="137">
        <v>74</v>
      </c>
      <c r="E197" s="138" t="s">
        <v>61</v>
      </c>
      <c r="F197" s="138" t="s">
        <v>266</v>
      </c>
      <c r="G197" s="128" t="s">
        <v>416</v>
      </c>
      <c r="H197" s="139">
        <v>14630000</v>
      </c>
      <c r="I197" s="130" t="str">
        <f>VLOOKUP(E197,Bantuan!$E$2:$F$24,2,FALSE)</f>
        <v>Non DBR</v>
      </c>
      <c r="J197" s="131" t="s">
        <v>191</v>
      </c>
      <c r="K197" s="128" t="str">
        <f>IFERROR(VLOOKUP(Aset!J197,Pegawai!$C$4:$H$110,6,FALSE),"Pemakai barang belum ditentukan")</f>
        <v>Ruang Staff 1</v>
      </c>
      <c r="L197" s="132"/>
    </row>
    <row r="198" spans="1:12">
      <c r="A198" s="134">
        <v>75</v>
      </c>
      <c r="B198" s="135" t="s">
        <v>306</v>
      </c>
      <c r="C198" s="136">
        <v>3100102002</v>
      </c>
      <c r="D198" s="137">
        <v>75</v>
      </c>
      <c r="E198" s="138" t="s">
        <v>61</v>
      </c>
      <c r="F198" s="138" t="s">
        <v>272</v>
      </c>
      <c r="G198" s="128" t="s">
        <v>421</v>
      </c>
      <c r="H198" s="139">
        <v>20856000</v>
      </c>
      <c r="I198" s="130" t="str">
        <f>VLOOKUP(E198,Bantuan!$E$2:$F$24,2,FALSE)</f>
        <v>Non DBR</v>
      </c>
      <c r="J198" s="131" t="s">
        <v>19</v>
      </c>
      <c r="K198" s="128" t="str">
        <f>IFERROR(VLOOKUP(Aset!J198,Pegawai!$C$4:$H$110,6,FALSE),"Pemakai barang belum ditentukan")</f>
        <v>-</v>
      </c>
      <c r="L198" s="132"/>
    </row>
    <row r="199" spans="1:12">
      <c r="A199" s="134">
        <v>76</v>
      </c>
      <c r="B199" s="135" t="s">
        <v>306</v>
      </c>
      <c r="C199" s="136">
        <v>3100102002</v>
      </c>
      <c r="D199" s="137">
        <v>76</v>
      </c>
      <c r="E199" s="138" t="s">
        <v>61</v>
      </c>
      <c r="F199" s="138" t="s">
        <v>266</v>
      </c>
      <c r="G199" s="128" t="s">
        <v>416</v>
      </c>
      <c r="H199" s="139">
        <v>14630000</v>
      </c>
      <c r="I199" s="130" t="str">
        <f>VLOOKUP(E199,Bantuan!$E$2:$F$24,2,FALSE)</f>
        <v>Non DBR</v>
      </c>
      <c r="J199" s="131" t="s">
        <v>190</v>
      </c>
      <c r="K199" s="128" t="str">
        <f>IFERROR(VLOOKUP(Aset!J199,Pegawai!$C$4:$H$110,6,FALSE),"Pemakai barang belum ditentukan")</f>
        <v>Ruang Staff 1</v>
      </c>
      <c r="L199" s="132"/>
    </row>
    <row r="200" spans="1:12">
      <c r="A200" s="134">
        <v>77</v>
      </c>
      <c r="B200" s="135" t="s">
        <v>306</v>
      </c>
      <c r="C200" s="136">
        <v>3100102002</v>
      </c>
      <c r="D200" s="137">
        <v>77</v>
      </c>
      <c r="E200" s="138" t="s">
        <v>61</v>
      </c>
      <c r="F200" s="138" t="s">
        <v>266</v>
      </c>
      <c r="G200" s="128" t="s">
        <v>416</v>
      </c>
      <c r="H200" s="139">
        <v>14630000</v>
      </c>
      <c r="I200" s="130" t="str">
        <f>VLOOKUP(E200,Bantuan!$E$2:$F$24,2,FALSE)</f>
        <v>Non DBR</v>
      </c>
      <c r="J200" s="131" t="s">
        <v>189</v>
      </c>
      <c r="K200" s="128" t="str">
        <f>IFERROR(VLOOKUP(Aset!J200,Pegawai!$C$4:$H$110,6,FALSE),"Pemakai barang belum ditentukan")</f>
        <v>Ruang Staff 1</v>
      </c>
      <c r="L200" s="132"/>
    </row>
    <row r="201" spans="1:12">
      <c r="A201" s="134">
        <v>78</v>
      </c>
      <c r="B201" s="135" t="s">
        <v>306</v>
      </c>
      <c r="C201" s="136">
        <v>3100102002</v>
      </c>
      <c r="D201" s="137">
        <v>78</v>
      </c>
      <c r="E201" s="138" t="s">
        <v>61</v>
      </c>
      <c r="F201" s="138" t="s">
        <v>287</v>
      </c>
      <c r="G201" s="128" t="s">
        <v>430</v>
      </c>
      <c r="H201" s="139">
        <v>22220000</v>
      </c>
      <c r="I201" s="130" t="str">
        <f>VLOOKUP(E201,Bantuan!$E$2:$F$24,2,FALSE)</f>
        <v>Non DBR</v>
      </c>
      <c r="J201" s="131" t="s">
        <v>19</v>
      </c>
      <c r="K201" s="128" t="str">
        <f>IFERROR(VLOOKUP(Aset!J201,Pegawai!$C$4:$H$110,6,FALSE),"Pemakai barang belum ditentukan")</f>
        <v>-</v>
      </c>
      <c r="L201" s="132"/>
    </row>
    <row r="202" spans="1:12">
      <c r="A202" s="134">
        <v>79</v>
      </c>
      <c r="B202" s="135" t="s">
        <v>306</v>
      </c>
      <c r="C202" s="136">
        <v>3100102002</v>
      </c>
      <c r="D202" s="137">
        <v>79</v>
      </c>
      <c r="E202" s="138" t="s">
        <v>61</v>
      </c>
      <c r="F202" s="138" t="s">
        <v>266</v>
      </c>
      <c r="G202" s="128" t="s">
        <v>416</v>
      </c>
      <c r="H202" s="139">
        <v>14630000</v>
      </c>
      <c r="I202" s="130" t="str">
        <f>VLOOKUP(E202,Bantuan!$E$2:$F$24,2,FALSE)</f>
        <v>Non DBR</v>
      </c>
      <c r="J202" s="131" t="s">
        <v>168</v>
      </c>
      <c r="K202" s="128" t="str">
        <f>IFERROR(VLOOKUP(Aset!J202,Pegawai!$C$4:$H$110,6,FALSE),"Pemakai barang belum ditentukan")</f>
        <v>Ruang Staff 1</v>
      </c>
      <c r="L202" s="132"/>
    </row>
    <row r="203" spans="1:12">
      <c r="A203" s="134">
        <v>80</v>
      </c>
      <c r="B203" s="135" t="s">
        <v>306</v>
      </c>
      <c r="C203" s="136">
        <v>3100102002</v>
      </c>
      <c r="D203" s="137">
        <v>80</v>
      </c>
      <c r="E203" s="138" t="s">
        <v>61</v>
      </c>
      <c r="F203" s="138" t="s">
        <v>288</v>
      </c>
      <c r="G203" s="128" t="s">
        <v>431</v>
      </c>
      <c r="H203" s="139">
        <v>8800000</v>
      </c>
      <c r="I203" s="130" t="str">
        <f>VLOOKUP(E203,Bantuan!$E$2:$F$24,2,FALSE)</f>
        <v>Non DBR</v>
      </c>
      <c r="J203" s="131" t="s">
        <v>19</v>
      </c>
      <c r="K203" s="128" t="str">
        <f>IFERROR(VLOOKUP(Aset!J203,Pegawai!$C$4:$H$110,6,FALSE),"Pemakai barang belum ditentukan")</f>
        <v>-</v>
      </c>
      <c r="L203" s="132"/>
    </row>
    <row r="204" spans="1:12">
      <c r="A204" s="134">
        <v>81</v>
      </c>
      <c r="B204" s="135" t="s">
        <v>306</v>
      </c>
      <c r="C204" s="136">
        <v>3100102002</v>
      </c>
      <c r="D204" s="137">
        <v>81</v>
      </c>
      <c r="E204" s="138" t="s">
        <v>61</v>
      </c>
      <c r="F204" s="138" t="s">
        <v>288</v>
      </c>
      <c r="G204" s="128" t="s">
        <v>431</v>
      </c>
      <c r="H204" s="139">
        <v>8800000</v>
      </c>
      <c r="I204" s="130" t="str">
        <f>VLOOKUP(E204,Bantuan!$E$2:$F$24,2,FALSE)</f>
        <v>Non DBR</v>
      </c>
      <c r="J204" s="131" t="s">
        <v>19</v>
      </c>
      <c r="K204" s="128" t="str">
        <f>IFERROR(VLOOKUP(Aset!J204,Pegawai!$C$4:$H$110,6,FALSE),"Pemakai barang belum ditentukan")</f>
        <v>-</v>
      </c>
      <c r="L204" s="132"/>
    </row>
    <row r="205" spans="1:12">
      <c r="A205" s="134">
        <v>82</v>
      </c>
      <c r="B205" s="135" t="s">
        <v>306</v>
      </c>
      <c r="C205" s="136">
        <v>3100102002</v>
      </c>
      <c r="D205" s="137">
        <v>82</v>
      </c>
      <c r="E205" s="138" t="s">
        <v>61</v>
      </c>
      <c r="F205" s="138" t="s">
        <v>289</v>
      </c>
      <c r="G205" s="128" t="s">
        <v>418</v>
      </c>
      <c r="H205" s="139">
        <v>12100000</v>
      </c>
      <c r="I205" s="130" t="str">
        <f>VLOOKUP(E205,Bantuan!$E$2:$F$24,2,FALSE)</f>
        <v>Non DBR</v>
      </c>
      <c r="J205" s="131" t="s">
        <v>19</v>
      </c>
      <c r="K205" s="128" t="str">
        <f>IFERROR(VLOOKUP(Aset!J205,Pegawai!$C$4:$H$110,6,FALSE),"Pemakai barang belum ditentukan")</f>
        <v>-</v>
      </c>
      <c r="L205" s="132"/>
    </row>
    <row r="206" spans="1:12">
      <c r="A206" s="134">
        <v>83</v>
      </c>
      <c r="B206" s="135" t="s">
        <v>306</v>
      </c>
      <c r="C206" s="136">
        <v>3100102002</v>
      </c>
      <c r="D206" s="137">
        <v>83</v>
      </c>
      <c r="E206" s="138" t="s">
        <v>61</v>
      </c>
      <c r="F206" s="138" t="s">
        <v>268</v>
      </c>
      <c r="G206" s="128" t="s">
        <v>418</v>
      </c>
      <c r="H206" s="139">
        <v>9130000</v>
      </c>
      <c r="I206" s="130" t="str">
        <f>VLOOKUP(E206,Bantuan!$E$2:$F$24,2,FALSE)</f>
        <v>Non DBR</v>
      </c>
      <c r="J206" s="131" t="s">
        <v>19</v>
      </c>
      <c r="K206" s="128" t="str">
        <f>IFERROR(VLOOKUP(Aset!J206,Pegawai!$C$4:$H$110,6,FALSE),"Pemakai barang belum ditentukan")</f>
        <v>-</v>
      </c>
      <c r="L206" s="132"/>
    </row>
    <row r="207" spans="1:12">
      <c r="A207" s="134">
        <v>84</v>
      </c>
      <c r="B207" s="135" t="s">
        <v>306</v>
      </c>
      <c r="C207" s="136">
        <v>3100102002</v>
      </c>
      <c r="D207" s="137">
        <v>84</v>
      </c>
      <c r="E207" s="138" t="s">
        <v>61</v>
      </c>
      <c r="F207" s="138" t="s">
        <v>290</v>
      </c>
      <c r="G207" s="128" t="s">
        <v>46</v>
      </c>
      <c r="H207" s="139">
        <v>32450000</v>
      </c>
      <c r="I207" s="130" t="str">
        <f>VLOOKUP(E207,Bantuan!$E$2:$F$24,2,FALSE)</f>
        <v>Non DBR</v>
      </c>
      <c r="J207" s="131" t="s">
        <v>19</v>
      </c>
      <c r="K207" s="128" t="str">
        <f>IFERROR(VLOOKUP(Aset!J207,Pegawai!$C$4:$H$110,6,FALSE),"Pemakai barang belum ditentukan")</f>
        <v>-</v>
      </c>
      <c r="L207" s="132"/>
    </row>
    <row r="208" spans="1:12">
      <c r="A208" s="134">
        <v>85</v>
      </c>
      <c r="B208" s="135" t="s">
        <v>306</v>
      </c>
      <c r="C208" s="136">
        <v>3100102002</v>
      </c>
      <c r="D208" s="137">
        <v>85</v>
      </c>
      <c r="E208" s="138" t="s">
        <v>61</v>
      </c>
      <c r="F208" s="138" t="s">
        <v>269</v>
      </c>
      <c r="G208" s="128" t="s">
        <v>418</v>
      </c>
      <c r="H208" s="139">
        <v>8580000</v>
      </c>
      <c r="I208" s="130" t="str">
        <f>VLOOKUP(E208,Bantuan!$E$2:$F$24,2,FALSE)</f>
        <v>Non DBR</v>
      </c>
      <c r="J208" s="131" t="s">
        <v>19</v>
      </c>
      <c r="K208" s="128" t="str">
        <f>IFERROR(VLOOKUP(Aset!J208,Pegawai!$C$4:$H$110,6,FALSE),"Pemakai barang belum ditentukan")</f>
        <v>-</v>
      </c>
      <c r="L208" s="132"/>
    </row>
    <row r="209" spans="1:12">
      <c r="A209" s="134">
        <v>86</v>
      </c>
      <c r="B209" s="135" t="s">
        <v>306</v>
      </c>
      <c r="C209" s="136">
        <v>3100102002</v>
      </c>
      <c r="D209" s="137">
        <v>86</v>
      </c>
      <c r="E209" s="138" t="s">
        <v>61</v>
      </c>
      <c r="F209" s="138" t="s">
        <v>291</v>
      </c>
      <c r="G209" s="128" t="s">
        <v>418</v>
      </c>
      <c r="H209" s="139">
        <v>11330000</v>
      </c>
      <c r="I209" s="130" t="str">
        <f>VLOOKUP(E209,Bantuan!$E$2:$F$24,2,FALSE)</f>
        <v>Non DBR</v>
      </c>
      <c r="J209" s="131" t="s">
        <v>19</v>
      </c>
      <c r="K209" s="128" t="str">
        <f>IFERROR(VLOOKUP(Aset!J209,Pegawai!$C$4:$H$110,6,FALSE),"Pemakai barang belum ditentukan")</f>
        <v>-</v>
      </c>
      <c r="L209" s="132"/>
    </row>
    <row r="210" spans="1:12">
      <c r="A210" s="134">
        <v>87</v>
      </c>
      <c r="B210" s="135" t="s">
        <v>306</v>
      </c>
      <c r="C210" s="136">
        <v>3100102002</v>
      </c>
      <c r="D210" s="137">
        <v>87</v>
      </c>
      <c r="E210" s="138" t="s">
        <v>61</v>
      </c>
      <c r="F210" s="138" t="s">
        <v>269</v>
      </c>
      <c r="G210" s="128" t="s">
        <v>418</v>
      </c>
      <c r="H210" s="139">
        <v>8580000</v>
      </c>
      <c r="I210" s="130" t="str">
        <f>VLOOKUP(E210,Bantuan!$E$2:$F$24,2,FALSE)</f>
        <v>Non DBR</v>
      </c>
      <c r="J210" s="131" t="s">
        <v>19</v>
      </c>
      <c r="K210" s="128" t="str">
        <f>IFERROR(VLOOKUP(Aset!J210,Pegawai!$C$4:$H$110,6,FALSE),"Pemakai barang belum ditentukan")</f>
        <v>-</v>
      </c>
      <c r="L210" s="132"/>
    </row>
    <row r="211" spans="1:12">
      <c r="A211" s="134">
        <v>88</v>
      </c>
      <c r="B211" s="135" t="s">
        <v>306</v>
      </c>
      <c r="C211" s="136">
        <v>3100102002</v>
      </c>
      <c r="D211" s="137">
        <v>88</v>
      </c>
      <c r="E211" s="138" t="s">
        <v>61</v>
      </c>
      <c r="F211" s="138" t="s">
        <v>285</v>
      </c>
      <c r="G211" s="128" t="s">
        <v>428</v>
      </c>
      <c r="H211" s="139">
        <v>20075000</v>
      </c>
      <c r="I211" s="130" t="str">
        <f>VLOOKUP(E211,Bantuan!$E$2:$F$24,2,FALSE)</f>
        <v>Non DBR</v>
      </c>
      <c r="J211" s="131" t="s">
        <v>322</v>
      </c>
      <c r="K211" s="128" t="str">
        <f>IFERROR(VLOOKUP(Aset!J211,Pegawai!$C$4:$H$110,6,FALSE),"Pemakai barang belum ditentukan")</f>
        <v>Ruang Staff 2</v>
      </c>
      <c r="L211" s="132"/>
    </row>
    <row r="212" spans="1:12">
      <c r="A212" s="134">
        <v>89</v>
      </c>
      <c r="B212" s="135" t="s">
        <v>306</v>
      </c>
      <c r="C212" s="136">
        <v>3100102002</v>
      </c>
      <c r="D212" s="137">
        <v>89</v>
      </c>
      <c r="E212" s="138" t="s">
        <v>61</v>
      </c>
      <c r="F212" s="138" t="s">
        <v>286</v>
      </c>
      <c r="G212" s="128" t="s">
        <v>427</v>
      </c>
      <c r="H212" s="139">
        <v>23650000</v>
      </c>
      <c r="I212" s="130" t="str">
        <f>VLOOKUP(E212,Bantuan!$E$2:$F$24,2,FALSE)</f>
        <v>Non DBR</v>
      </c>
      <c r="J212" s="131" t="s">
        <v>19</v>
      </c>
      <c r="K212" s="128" t="str">
        <f>IFERROR(VLOOKUP(Aset!J212,Pegawai!$C$4:$H$110,6,FALSE),"Pemakai barang belum ditentukan")</f>
        <v>-</v>
      </c>
      <c r="L212" s="132"/>
    </row>
    <row r="213" spans="1:12">
      <c r="A213" s="134">
        <v>90</v>
      </c>
      <c r="B213" s="135" t="s">
        <v>306</v>
      </c>
      <c r="C213" s="136">
        <v>3100102002</v>
      </c>
      <c r="D213" s="137">
        <v>90</v>
      </c>
      <c r="E213" s="138" t="s">
        <v>61</v>
      </c>
      <c r="F213" s="138" t="s">
        <v>271</v>
      </c>
      <c r="G213" s="128" t="s">
        <v>419</v>
      </c>
      <c r="H213" s="139">
        <v>18040000</v>
      </c>
      <c r="I213" s="130" t="str">
        <f>VLOOKUP(E213,Bantuan!$E$2:$F$24,2,FALSE)</f>
        <v>Non DBR</v>
      </c>
      <c r="J213" s="131" t="s">
        <v>184</v>
      </c>
      <c r="K213" s="128" t="str">
        <f>IFERROR(VLOOKUP(Aset!J213,Pegawai!$C$4:$H$110,6,FALSE),"Pemakai barang belum ditentukan")</f>
        <v>Ruang Staff 1</v>
      </c>
      <c r="L213" s="132"/>
    </row>
    <row r="214" spans="1:12">
      <c r="A214" s="134">
        <v>91</v>
      </c>
      <c r="B214" s="135" t="s">
        <v>306</v>
      </c>
      <c r="C214" s="136">
        <v>3100102002</v>
      </c>
      <c r="D214" s="137">
        <v>91</v>
      </c>
      <c r="E214" s="138" t="s">
        <v>61</v>
      </c>
      <c r="F214" s="138" t="s">
        <v>292</v>
      </c>
      <c r="G214" s="128" t="s">
        <v>427</v>
      </c>
      <c r="H214" s="139">
        <v>17160000</v>
      </c>
      <c r="I214" s="130" t="str">
        <f>VLOOKUP(E214,Bantuan!$E$2:$F$24,2,FALSE)</f>
        <v>Non DBR</v>
      </c>
      <c r="J214" s="131" t="s">
        <v>19</v>
      </c>
      <c r="K214" s="128" t="str">
        <f>IFERROR(VLOOKUP(Aset!J214,Pegawai!$C$4:$H$110,6,FALSE),"Pemakai barang belum ditentukan")</f>
        <v>-</v>
      </c>
      <c r="L214" s="132"/>
    </row>
    <row r="215" spans="1:12">
      <c r="A215" s="134">
        <v>92</v>
      </c>
      <c r="B215" s="135" t="s">
        <v>306</v>
      </c>
      <c r="C215" s="136">
        <v>3100102002</v>
      </c>
      <c r="D215" s="137">
        <v>92</v>
      </c>
      <c r="E215" s="138" t="s">
        <v>61</v>
      </c>
      <c r="F215" s="138" t="s">
        <v>286</v>
      </c>
      <c r="G215" s="128" t="s">
        <v>427</v>
      </c>
      <c r="H215" s="139">
        <v>23650000</v>
      </c>
      <c r="I215" s="130" t="str">
        <f>VLOOKUP(E215,Bantuan!$E$2:$F$24,2,FALSE)</f>
        <v>Non DBR</v>
      </c>
      <c r="J215" s="131" t="s">
        <v>19</v>
      </c>
      <c r="K215" s="128" t="str">
        <f>IFERROR(VLOOKUP(Aset!J215,Pegawai!$C$4:$H$110,6,FALSE),"Pemakai barang belum ditentukan")</f>
        <v>-</v>
      </c>
      <c r="L215" s="132"/>
    </row>
    <row r="216" spans="1:12">
      <c r="A216" s="134">
        <v>93</v>
      </c>
      <c r="B216" s="135" t="s">
        <v>306</v>
      </c>
      <c r="C216" s="136">
        <v>3100102002</v>
      </c>
      <c r="D216" s="137">
        <v>93</v>
      </c>
      <c r="E216" s="138" t="s">
        <v>61</v>
      </c>
      <c r="F216" s="138" t="s">
        <v>286</v>
      </c>
      <c r="G216" s="128" t="s">
        <v>427</v>
      </c>
      <c r="H216" s="139">
        <v>23650000</v>
      </c>
      <c r="I216" s="130" t="str">
        <f>VLOOKUP(E216,Bantuan!$E$2:$F$24,2,FALSE)</f>
        <v>Non DBR</v>
      </c>
      <c r="J216" s="131" t="s">
        <v>19</v>
      </c>
      <c r="K216" s="128" t="str">
        <f>IFERROR(VLOOKUP(Aset!J216,Pegawai!$C$4:$H$110,6,FALSE),"Pemakai barang belum ditentukan")</f>
        <v>-</v>
      </c>
      <c r="L216" s="132"/>
    </row>
    <row r="217" spans="1:12">
      <c r="A217" s="134">
        <v>94</v>
      </c>
      <c r="B217" s="135" t="s">
        <v>306</v>
      </c>
      <c r="C217" s="136">
        <v>3100102002</v>
      </c>
      <c r="D217" s="137">
        <v>94</v>
      </c>
      <c r="E217" s="138" t="s">
        <v>61</v>
      </c>
      <c r="F217" s="138" t="s">
        <v>271</v>
      </c>
      <c r="G217" s="128" t="s">
        <v>419</v>
      </c>
      <c r="H217" s="139">
        <v>18040000</v>
      </c>
      <c r="I217" s="130" t="str">
        <f>VLOOKUP(E217,Bantuan!$E$2:$F$24,2,FALSE)</f>
        <v>Non DBR</v>
      </c>
      <c r="J217" s="131" t="s">
        <v>320</v>
      </c>
      <c r="K217" s="128" t="str">
        <f>IFERROR(VLOOKUP(Aset!J217,Pegawai!$C$4:$H$110,6,FALSE),"Pemakai barang belum ditentukan")</f>
        <v>Ruang Staff 2</v>
      </c>
      <c r="L217" s="132"/>
    </row>
    <row r="218" spans="1:12">
      <c r="A218" s="134">
        <v>95</v>
      </c>
      <c r="B218" s="135" t="s">
        <v>306</v>
      </c>
      <c r="C218" s="136">
        <v>3100102002</v>
      </c>
      <c r="D218" s="137">
        <v>95</v>
      </c>
      <c r="E218" s="138" t="s">
        <v>61</v>
      </c>
      <c r="F218" s="138" t="s">
        <v>287</v>
      </c>
      <c r="G218" s="128" t="s">
        <v>430</v>
      </c>
      <c r="H218" s="139">
        <v>22220000</v>
      </c>
      <c r="I218" s="130" t="str">
        <f>VLOOKUP(E218,Bantuan!$E$2:$F$24,2,FALSE)</f>
        <v>Non DBR</v>
      </c>
      <c r="J218" s="131" t="s">
        <v>19</v>
      </c>
      <c r="K218" s="128" t="str">
        <f>IFERROR(VLOOKUP(Aset!J218,Pegawai!$C$4:$H$110,6,FALSE),"Pemakai barang belum ditentukan")</f>
        <v>-</v>
      </c>
      <c r="L218" s="132"/>
    </row>
    <row r="219" spans="1:12">
      <c r="A219" s="134">
        <v>96</v>
      </c>
      <c r="B219" s="135" t="s">
        <v>306</v>
      </c>
      <c r="C219" s="136">
        <v>3100102002</v>
      </c>
      <c r="D219" s="137">
        <v>96</v>
      </c>
      <c r="E219" s="138" t="s">
        <v>61</v>
      </c>
      <c r="F219" s="138" t="s">
        <v>287</v>
      </c>
      <c r="G219" s="128" t="s">
        <v>430</v>
      </c>
      <c r="H219" s="139">
        <v>22220000</v>
      </c>
      <c r="I219" s="130" t="str">
        <f>VLOOKUP(E219,Bantuan!$E$2:$F$24,2,FALSE)</f>
        <v>Non DBR</v>
      </c>
      <c r="J219" s="131" t="s">
        <v>185</v>
      </c>
      <c r="K219" s="128" t="str">
        <f>IFERROR(VLOOKUP(Aset!J219,Pegawai!$C$4:$H$110,6,FALSE),"Pemakai barang belum ditentukan")</f>
        <v>Ruang Staff 1</v>
      </c>
      <c r="L219" s="132"/>
    </row>
    <row r="220" spans="1:12">
      <c r="A220" s="134">
        <v>97</v>
      </c>
      <c r="B220" s="135" t="s">
        <v>306</v>
      </c>
      <c r="C220" s="136">
        <v>3100102002</v>
      </c>
      <c r="D220" s="137">
        <v>97</v>
      </c>
      <c r="E220" s="138" t="s">
        <v>61</v>
      </c>
      <c r="F220" s="138" t="s">
        <v>287</v>
      </c>
      <c r="G220" s="128" t="s">
        <v>430</v>
      </c>
      <c r="H220" s="139">
        <v>22220000</v>
      </c>
      <c r="I220" s="130" t="str">
        <f>VLOOKUP(E220,Bantuan!$E$2:$F$24,2,FALSE)</f>
        <v>Non DBR</v>
      </c>
      <c r="J220" s="131" t="s">
        <v>19</v>
      </c>
      <c r="K220" s="128" t="str">
        <f>IFERROR(VLOOKUP(Aset!J220,Pegawai!$C$4:$H$110,6,FALSE),"Pemakai barang belum ditentukan")</f>
        <v>-</v>
      </c>
      <c r="L220" s="132"/>
    </row>
    <row r="221" spans="1:12">
      <c r="A221" s="134">
        <v>98</v>
      </c>
      <c r="B221" s="135" t="s">
        <v>306</v>
      </c>
      <c r="C221" s="136">
        <v>3100102002</v>
      </c>
      <c r="D221" s="137">
        <v>98</v>
      </c>
      <c r="E221" s="138" t="s">
        <v>61</v>
      </c>
      <c r="F221" s="138" t="s">
        <v>293</v>
      </c>
      <c r="G221" s="128" t="s">
        <v>46</v>
      </c>
      <c r="H221" s="139">
        <v>31570000</v>
      </c>
      <c r="I221" s="130" t="str">
        <f>VLOOKUP(E221,Bantuan!$E$2:$F$24,2,FALSE)</f>
        <v>Non DBR</v>
      </c>
      <c r="J221" s="131" t="s">
        <v>19</v>
      </c>
      <c r="K221" s="128" t="str">
        <f>IFERROR(VLOOKUP(Aset!J221,Pegawai!$C$4:$H$110,6,FALSE),"Pemakai barang belum ditentukan")</f>
        <v>-</v>
      </c>
      <c r="L221" s="132"/>
    </row>
    <row r="222" spans="1:12">
      <c r="A222" s="134">
        <v>99</v>
      </c>
      <c r="B222" s="135" t="s">
        <v>306</v>
      </c>
      <c r="C222" s="136">
        <v>3100102002</v>
      </c>
      <c r="D222" s="137">
        <v>99</v>
      </c>
      <c r="E222" s="138" t="s">
        <v>61</v>
      </c>
      <c r="F222" s="138" t="s">
        <v>272</v>
      </c>
      <c r="G222" s="128" t="s">
        <v>421</v>
      </c>
      <c r="H222" s="139">
        <v>20856000</v>
      </c>
      <c r="I222" s="130" t="str">
        <f>VLOOKUP(E222,Bantuan!$E$2:$F$24,2,FALSE)</f>
        <v>Non DBR</v>
      </c>
      <c r="J222" s="131" t="s">
        <v>19</v>
      </c>
      <c r="K222" s="128" t="str">
        <f>IFERROR(VLOOKUP(Aset!J222,Pegawai!$C$4:$H$110,6,FALSE),"Pemakai barang belum ditentukan")</f>
        <v>-</v>
      </c>
      <c r="L222" s="132"/>
    </row>
    <row r="223" spans="1:12">
      <c r="A223" s="134">
        <v>100</v>
      </c>
      <c r="B223" s="135" t="s">
        <v>306</v>
      </c>
      <c r="C223" s="136">
        <v>3100102002</v>
      </c>
      <c r="D223" s="137">
        <v>100</v>
      </c>
      <c r="E223" s="138" t="s">
        <v>61</v>
      </c>
      <c r="F223" s="138" t="s">
        <v>271</v>
      </c>
      <c r="G223" s="128" t="s">
        <v>429</v>
      </c>
      <c r="H223" s="139">
        <v>18040000</v>
      </c>
      <c r="I223" s="130" t="str">
        <f>VLOOKUP(E223,Bantuan!$E$2:$F$24,2,FALSE)</f>
        <v>Non DBR</v>
      </c>
      <c r="J223" s="131" t="s">
        <v>180</v>
      </c>
      <c r="K223" s="128" t="str">
        <f>IFERROR(VLOOKUP(Aset!J223,Pegawai!$C$4:$H$110,6,FALSE),"Pemakai barang belum ditentukan")</f>
        <v>Ruang Staff 2</v>
      </c>
      <c r="L223" s="132"/>
    </row>
    <row r="224" spans="1:12">
      <c r="A224" s="134">
        <v>101</v>
      </c>
      <c r="B224" s="135" t="s">
        <v>306</v>
      </c>
      <c r="C224" s="136">
        <v>3100102002</v>
      </c>
      <c r="D224" s="137">
        <v>101</v>
      </c>
      <c r="E224" s="138" t="s">
        <v>61</v>
      </c>
      <c r="F224" s="138" t="s">
        <v>271</v>
      </c>
      <c r="G224" s="128" t="s">
        <v>429</v>
      </c>
      <c r="H224" s="139">
        <v>18040000</v>
      </c>
      <c r="I224" s="130" t="str">
        <f>VLOOKUP(E224,Bantuan!$E$2:$F$24,2,FALSE)</f>
        <v>Non DBR</v>
      </c>
      <c r="J224" s="131" t="s">
        <v>147</v>
      </c>
      <c r="K224" s="128" t="str">
        <f>IFERROR(VLOOKUP(Aset!J224,Pegawai!$C$4:$H$110,6,FALSE),"Pemakai barang belum ditentukan")</f>
        <v>Ruang Staff 1</v>
      </c>
      <c r="L224" s="132"/>
    </row>
    <row r="225" spans="1:12">
      <c r="A225" s="134">
        <v>102</v>
      </c>
      <c r="B225" s="135" t="s">
        <v>306</v>
      </c>
      <c r="C225" s="136">
        <v>3100102002</v>
      </c>
      <c r="D225" s="137">
        <v>102</v>
      </c>
      <c r="E225" s="138" t="s">
        <v>61</v>
      </c>
      <c r="F225" s="138" t="s">
        <v>294</v>
      </c>
      <c r="G225" s="128" t="s">
        <v>429</v>
      </c>
      <c r="H225" s="139">
        <v>37510000</v>
      </c>
      <c r="I225" s="130" t="str">
        <f>VLOOKUP(E225,Bantuan!$E$2:$F$24,2,FALSE)</f>
        <v>Non DBR</v>
      </c>
      <c r="J225" s="131" t="s">
        <v>129</v>
      </c>
      <c r="K225" s="128" t="str">
        <f>IFERROR(VLOOKUP(Aset!J225,Pegawai!$C$4:$H$110,6,FALSE),"Pemakai barang belum ditentukan")</f>
        <v>Ruang Staff 2</v>
      </c>
      <c r="L225" s="132"/>
    </row>
    <row r="226" spans="1:12">
      <c r="A226" s="134">
        <v>103</v>
      </c>
      <c r="B226" s="135" t="s">
        <v>306</v>
      </c>
      <c r="C226" s="136">
        <v>3100102002</v>
      </c>
      <c r="D226" s="137">
        <v>103</v>
      </c>
      <c r="E226" s="138" t="s">
        <v>61</v>
      </c>
      <c r="F226" s="138" t="s">
        <v>271</v>
      </c>
      <c r="G226" s="128" t="s">
        <v>419</v>
      </c>
      <c r="H226" s="139">
        <v>18040000</v>
      </c>
      <c r="I226" s="130" t="str">
        <f>VLOOKUP(E226,Bantuan!$E$2:$F$24,2,FALSE)</f>
        <v>Non DBR</v>
      </c>
      <c r="J226" s="131" t="s">
        <v>139</v>
      </c>
      <c r="K226" s="128" t="str">
        <f>IFERROR(VLOOKUP(Aset!J226,Pegawai!$C$4:$H$110,6,FALSE),"Pemakai barang belum ditentukan")</f>
        <v>Ruang Staff 1</v>
      </c>
      <c r="L226" s="132"/>
    </row>
    <row r="227" spans="1:12">
      <c r="A227" s="134">
        <v>104</v>
      </c>
      <c r="B227" s="135" t="s">
        <v>306</v>
      </c>
      <c r="C227" s="136">
        <v>3100102002</v>
      </c>
      <c r="D227" s="137">
        <v>104</v>
      </c>
      <c r="E227" s="138" t="s">
        <v>61</v>
      </c>
      <c r="F227" s="138" t="s">
        <v>271</v>
      </c>
      <c r="G227" s="128" t="s">
        <v>420</v>
      </c>
      <c r="H227" s="139">
        <v>17963000</v>
      </c>
      <c r="I227" s="130" t="str">
        <f>VLOOKUP(E227,Bantuan!$E$2:$F$24,2,FALSE)</f>
        <v>Non DBR</v>
      </c>
      <c r="J227" s="131" t="s">
        <v>177</v>
      </c>
      <c r="K227" s="128" t="str">
        <f>IFERROR(VLOOKUP(Aset!J227,Pegawai!$C$4:$H$110,6,FALSE),"Pemakai barang belum ditentukan")</f>
        <v>Ruang Staff 1</v>
      </c>
      <c r="L227" s="132"/>
    </row>
    <row r="228" spans="1:12">
      <c r="A228" s="134">
        <v>105</v>
      </c>
      <c r="B228" s="135" t="s">
        <v>306</v>
      </c>
      <c r="C228" s="136">
        <v>3100102002</v>
      </c>
      <c r="D228" s="137">
        <v>105</v>
      </c>
      <c r="E228" s="138" t="s">
        <v>61</v>
      </c>
      <c r="F228" s="138" t="s">
        <v>272</v>
      </c>
      <c r="G228" s="128" t="s">
        <v>421</v>
      </c>
      <c r="H228" s="139">
        <v>20856000</v>
      </c>
      <c r="I228" s="130" t="str">
        <f>VLOOKUP(E228,Bantuan!$E$2:$F$24,2,FALSE)</f>
        <v>Non DBR</v>
      </c>
      <c r="J228" s="131" t="s">
        <v>19</v>
      </c>
      <c r="K228" s="128" t="str">
        <f>IFERROR(VLOOKUP(Aset!J228,Pegawai!$C$4:$H$110,6,FALSE),"Pemakai barang belum ditentukan")</f>
        <v>-</v>
      </c>
      <c r="L228" s="132"/>
    </row>
    <row r="229" spans="1:12">
      <c r="A229" s="134">
        <v>106</v>
      </c>
      <c r="B229" s="135" t="s">
        <v>306</v>
      </c>
      <c r="C229" s="136">
        <v>3100102002</v>
      </c>
      <c r="D229" s="137">
        <v>106</v>
      </c>
      <c r="E229" s="138" t="s">
        <v>61</v>
      </c>
      <c r="F229" s="138" t="s">
        <v>272</v>
      </c>
      <c r="G229" s="128" t="s">
        <v>421</v>
      </c>
      <c r="H229" s="139">
        <v>20856000</v>
      </c>
      <c r="I229" s="130" t="str">
        <f>VLOOKUP(E229,Bantuan!$E$2:$F$24,2,FALSE)</f>
        <v>Non DBR</v>
      </c>
      <c r="J229" s="131" t="s">
        <v>19</v>
      </c>
      <c r="K229" s="128" t="str">
        <f>IFERROR(VLOOKUP(Aset!J229,Pegawai!$C$4:$H$110,6,FALSE),"Pemakai barang belum ditentukan")</f>
        <v>-</v>
      </c>
      <c r="L229" s="132"/>
    </row>
    <row r="230" spans="1:12">
      <c r="A230" s="134">
        <v>107</v>
      </c>
      <c r="B230" s="135" t="s">
        <v>306</v>
      </c>
      <c r="C230" s="136">
        <v>3100102002</v>
      </c>
      <c r="D230" s="137">
        <v>107</v>
      </c>
      <c r="E230" s="138" t="s">
        <v>61</v>
      </c>
      <c r="F230" s="138" t="s">
        <v>272</v>
      </c>
      <c r="G230" s="128" t="s">
        <v>421</v>
      </c>
      <c r="H230" s="139">
        <v>20856000</v>
      </c>
      <c r="I230" s="130" t="str">
        <f>VLOOKUP(E230,Bantuan!$E$2:$F$24,2,FALSE)</f>
        <v>Non DBR</v>
      </c>
      <c r="J230" s="131" t="s">
        <v>19</v>
      </c>
      <c r="K230" s="128" t="str">
        <f>IFERROR(VLOOKUP(Aset!J230,Pegawai!$C$4:$H$110,6,FALSE),"Pemakai barang belum ditentukan")</f>
        <v>-</v>
      </c>
      <c r="L230" s="132"/>
    </row>
    <row r="231" spans="1:12">
      <c r="A231" s="134">
        <v>108</v>
      </c>
      <c r="B231" s="135" t="s">
        <v>306</v>
      </c>
      <c r="C231" s="136">
        <v>3100102002</v>
      </c>
      <c r="D231" s="137">
        <v>108</v>
      </c>
      <c r="E231" s="138" t="s">
        <v>61</v>
      </c>
      <c r="F231" s="138" t="s">
        <v>273</v>
      </c>
      <c r="G231" s="128" t="s">
        <v>422</v>
      </c>
      <c r="H231" s="139">
        <v>17100000</v>
      </c>
      <c r="I231" s="130" t="str">
        <f>VLOOKUP(E231,Bantuan!$E$2:$F$24,2,FALSE)</f>
        <v>Non DBR</v>
      </c>
      <c r="J231" s="131" t="s">
        <v>165</v>
      </c>
      <c r="K231" s="128" t="str">
        <f>IFERROR(VLOOKUP(Aset!J231,Pegawai!$C$4:$H$110,6,FALSE),"Pemakai barang belum ditentukan")</f>
        <v>Ruang Staff 1</v>
      </c>
      <c r="L231" s="132"/>
    </row>
    <row r="232" spans="1:12">
      <c r="A232" s="134">
        <v>109</v>
      </c>
      <c r="B232" s="135" t="s">
        <v>306</v>
      </c>
      <c r="C232" s="136">
        <v>3100102002</v>
      </c>
      <c r="D232" s="137">
        <v>109</v>
      </c>
      <c r="E232" s="138" t="s">
        <v>61</v>
      </c>
      <c r="F232" s="138" t="s">
        <v>275</v>
      </c>
      <c r="G232" s="128" t="s">
        <v>423</v>
      </c>
      <c r="H232" s="139">
        <v>20900000</v>
      </c>
      <c r="I232" s="130" t="str">
        <f>VLOOKUP(E232,Bantuan!$E$2:$F$24,2,FALSE)</f>
        <v>Non DBR</v>
      </c>
      <c r="J232" s="131" t="s">
        <v>19</v>
      </c>
      <c r="K232" s="128" t="str">
        <f>IFERROR(VLOOKUP(Aset!J232,Pegawai!$C$4:$H$110,6,FALSE),"Pemakai barang belum ditentukan")</f>
        <v>-</v>
      </c>
      <c r="L232" s="132"/>
    </row>
    <row r="233" spans="1:12">
      <c r="A233" s="134">
        <v>110</v>
      </c>
      <c r="B233" s="135" t="s">
        <v>306</v>
      </c>
      <c r="C233" s="136">
        <v>3100102002</v>
      </c>
      <c r="D233" s="137">
        <v>110</v>
      </c>
      <c r="E233" s="138" t="s">
        <v>61</v>
      </c>
      <c r="F233" s="138" t="s">
        <v>276</v>
      </c>
      <c r="G233" s="128" t="s">
        <v>424</v>
      </c>
      <c r="H233" s="139">
        <v>16449000</v>
      </c>
      <c r="I233" s="130" t="str">
        <f>VLOOKUP(E233,Bantuan!$E$2:$F$24,2,FALSE)</f>
        <v>Non DBR</v>
      </c>
      <c r="J233" s="131" t="s">
        <v>202</v>
      </c>
      <c r="K233" s="128" t="str">
        <f>IFERROR(VLOOKUP(Aset!J233,Pegawai!$C$4:$H$110,6,FALSE),"Pemakai barang belum ditentukan")</f>
        <v>Ruang Staff 2</v>
      </c>
      <c r="L233" s="132"/>
    </row>
    <row r="234" spans="1:12">
      <c r="A234" s="134">
        <v>111</v>
      </c>
      <c r="B234" s="135" t="s">
        <v>306</v>
      </c>
      <c r="C234" s="136">
        <v>3100102002</v>
      </c>
      <c r="D234" s="137">
        <v>111</v>
      </c>
      <c r="E234" s="138" t="s">
        <v>61</v>
      </c>
      <c r="F234" s="138" t="s">
        <v>276</v>
      </c>
      <c r="G234" s="128" t="s">
        <v>424</v>
      </c>
      <c r="H234" s="139">
        <v>16449000</v>
      </c>
      <c r="I234" s="130" t="str">
        <f>VLOOKUP(E234,Bantuan!$E$2:$F$24,2,FALSE)</f>
        <v>Non DBR</v>
      </c>
      <c r="J234" s="131" t="s">
        <v>186</v>
      </c>
      <c r="K234" s="128" t="str">
        <f>IFERROR(VLOOKUP(Aset!J234,Pegawai!$C$4:$H$110,6,FALSE),"Pemakai barang belum ditentukan")</f>
        <v>Ruang Staff 1</v>
      </c>
      <c r="L234" s="132"/>
    </row>
    <row r="235" spans="1:12">
      <c r="A235" s="134">
        <v>112</v>
      </c>
      <c r="B235" s="135" t="s">
        <v>306</v>
      </c>
      <c r="C235" s="136">
        <v>3100102002</v>
      </c>
      <c r="D235" s="137">
        <v>112</v>
      </c>
      <c r="E235" s="138" t="s">
        <v>61</v>
      </c>
      <c r="F235" s="138" t="s">
        <v>276</v>
      </c>
      <c r="G235" s="128" t="s">
        <v>424</v>
      </c>
      <c r="H235" s="139">
        <v>16449000</v>
      </c>
      <c r="I235" s="130" t="str">
        <f>VLOOKUP(E235,Bantuan!$E$2:$F$24,2,FALSE)</f>
        <v>Non DBR</v>
      </c>
      <c r="J235" s="131" t="s">
        <v>131</v>
      </c>
      <c r="K235" s="128" t="str">
        <f>IFERROR(VLOOKUP(Aset!J235,Pegawai!$C$4:$H$110,6,FALSE),"Pemakai barang belum ditentukan")</f>
        <v>Ruang Staff 2</v>
      </c>
      <c r="L235" s="132"/>
    </row>
    <row r="236" spans="1:12">
      <c r="A236" s="134">
        <v>113</v>
      </c>
      <c r="B236" s="135" t="s">
        <v>306</v>
      </c>
      <c r="C236" s="136">
        <v>3100102002</v>
      </c>
      <c r="D236" s="137">
        <v>113</v>
      </c>
      <c r="E236" s="138" t="s">
        <v>61</v>
      </c>
      <c r="F236" s="138" t="s">
        <v>276</v>
      </c>
      <c r="G236" s="128" t="s">
        <v>424</v>
      </c>
      <c r="H236" s="139">
        <v>16449000</v>
      </c>
      <c r="I236" s="130" t="str">
        <f>VLOOKUP(E236,Bantuan!$E$2:$F$24,2,FALSE)</f>
        <v>Non DBR</v>
      </c>
      <c r="J236" s="131" t="s">
        <v>321</v>
      </c>
      <c r="K236" s="128" t="str">
        <f>IFERROR(VLOOKUP(Aset!J236,Pegawai!$C$4:$H$110,6,FALSE),"Pemakai barang belum ditentukan")</f>
        <v>Ruang Staff 1</v>
      </c>
      <c r="L236" s="132"/>
    </row>
    <row r="237" spans="1:12">
      <c r="A237" s="134">
        <v>114</v>
      </c>
      <c r="B237" s="135" t="s">
        <v>306</v>
      </c>
      <c r="C237" s="136">
        <v>3100102002</v>
      </c>
      <c r="D237" s="137">
        <v>114</v>
      </c>
      <c r="E237" s="138" t="s">
        <v>61</v>
      </c>
      <c r="F237" s="138" t="s">
        <v>281</v>
      </c>
      <c r="G237" s="128" t="s">
        <v>38</v>
      </c>
      <c r="H237" s="139">
        <v>19886000</v>
      </c>
      <c r="I237" s="130" t="str">
        <f>VLOOKUP(E237,Bantuan!$E$2:$F$24,2,FALSE)</f>
        <v>Non DBR</v>
      </c>
      <c r="J237" s="131" t="s">
        <v>19</v>
      </c>
      <c r="K237" s="128" t="str">
        <f>IFERROR(VLOOKUP(Aset!J237,Pegawai!$C$4:$H$110,6,FALSE),"Pemakai barang belum ditentukan")</f>
        <v>-</v>
      </c>
      <c r="L237" s="132"/>
    </row>
    <row r="238" spans="1:12">
      <c r="A238" s="134">
        <v>115</v>
      </c>
      <c r="B238" s="135" t="s">
        <v>306</v>
      </c>
      <c r="C238" s="136">
        <v>3100102002</v>
      </c>
      <c r="D238" s="137">
        <v>115</v>
      </c>
      <c r="E238" s="138" t="s">
        <v>61</v>
      </c>
      <c r="F238" s="138" t="s">
        <v>282</v>
      </c>
      <c r="G238" s="128" t="s">
        <v>426</v>
      </c>
      <c r="H238" s="139">
        <v>38674000</v>
      </c>
      <c r="I238" s="130" t="str">
        <f>VLOOKUP(E238,Bantuan!$E$2:$F$24,2,FALSE)</f>
        <v>Non DBR</v>
      </c>
      <c r="J238" s="131" t="s">
        <v>145</v>
      </c>
      <c r="K238" s="128" t="str">
        <f>IFERROR(VLOOKUP(Aset!J238,Pegawai!$C$4:$H$110,6,FALSE),"Pemakai barang belum ditentukan")</f>
        <v>Ruang Staff 1</v>
      </c>
      <c r="L238" s="132"/>
    </row>
    <row r="239" spans="1:12">
      <c r="A239" s="134">
        <v>116</v>
      </c>
      <c r="B239" s="135" t="s">
        <v>306</v>
      </c>
      <c r="C239" s="136">
        <v>3100102002</v>
      </c>
      <c r="D239" s="137">
        <v>116</v>
      </c>
      <c r="E239" s="138" t="s">
        <v>61</v>
      </c>
      <c r="F239" s="138" t="s">
        <v>283</v>
      </c>
      <c r="G239" s="128" t="s">
        <v>426</v>
      </c>
      <c r="H239" s="139">
        <v>20482000</v>
      </c>
      <c r="I239" s="130" t="str">
        <f>VLOOKUP(E239,Bantuan!$E$2:$F$24,2,FALSE)</f>
        <v>Non DBR</v>
      </c>
      <c r="J239" s="131" t="s">
        <v>440</v>
      </c>
      <c r="K239" s="128" t="str">
        <f>IFERROR(VLOOKUP(Aset!J239,Pegawai!$C$4:$H$110,6,FALSE),"Pemakai barang belum ditentukan")</f>
        <v>Ruang Staff 2</v>
      </c>
      <c r="L239" s="132"/>
    </row>
    <row r="240" spans="1:12">
      <c r="A240" s="134">
        <v>117</v>
      </c>
      <c r="B240" s="135" t="s">
        <v>306</v>
      </c>
      <c r="C240" s="136">
        <v>3100102002</v>
      </c>
      <c r="D240" s="137">
        <v>117</v>
      </c>
      <c r="E240" s="138" t="s">
        <v>61</v>
      </c>
      <c r="F240" s="138" t="s">
        <v>283</v>
      </c>
      <c r="G240" s="128" t="s">
        <v>426</v>
      </c>
      <c r="H240" s="139">
        <v>20482000</v>
      </c>
      <c r="I240" s="130" t="str">
        <f>VLOOKUP(E240,Bantuan!$E$2:$F$24,2,FALSE)</f>
        <v>Non DBR</v>
      </c>
      <c r="J240" s="131" t="s">
        <v>142</v>
      </c>
      <c r="K240" s="128" t="str">
        <f>IFERROR(VLOOKUP(Aset!J240,Pegawai!$C$4:$H$110,6,FALSE),"Pemakai barang belum ditentukan")</f>
        <v>Ruang Staff 1</v>
      </c>
      <c r="L240" s="132"/>
    </row>
    <row r="241" spans="1:12">
      <c r="A241" s="134">
        <v>118</v>
      </c>
      <c r="B241" s="135" t="s">
        <v>306</v>
      </c>
      <c r="C241" s="136">
        <v>3100102002</v>
      </c>
      <c r="D241" s="137">
        <v>118</v>
      </c>
      <c r="E241" s="138" t="s">
        <v>61</v>
      </c>
      <c r="F241" s="138" t="s">
        <v>275</v>
      </c>
      <c r="G241" s="128" t="s">
        <v>423</v>
      </c>
      <c r="H241" s="139">
        <v>20900000</v>
      </c>
      <c r="I241" s="130" t="str">
        <f>VLOOKUP(E241,Bantuan!$E$2:$F$24,2,FALSE)</f>
        <v>Non DBR</v>
      </c>
      <c r="J241" s="131" t="s">
        <v>19</v>
      </c>
      <c r="K241" s="128" t="str">
        <f>IFERROR(VLOOKUP(Aset!J241,Pegawai!$C$4:$H$110,6,FALSE),"Pemakai barang belum ditentukan")</f>
        <v>-</v>
      </c>
      <c r="L241" s="132"/>
    </row>
    <row r="242" spans="1:12">
      <c r="A242" s="134">
        <v>119</v>
      </c>
      <c r="B242" s="135" t="s">
        <v>306</v>
      </c>
      <c r="C242" s="136">
        <v>3100102002</v>
      </c>
      <c r="D242" s="137">
        <v>119</v>
      </c>
      <c r="E242" s="138" t="s">
        <v>61</v>
      </c>
      <c r="F242" s="138" t="s">
        <v>281</v>
      </c>
      <c r="G242" s="128" t="s">
        <v>38</v>
      </c>
      <c r="H242" s="139">
        <v>19886000</v>
      </c>
      <c r="I242" s="130" t="str">
        <f>VLOOKUP(E242,Bantuan!$E$2:$F$24,2,FALSE)</f>
        <v>Non DBR</v>
      </c>
      <c r="J242" s="131" t="s">
        <v>19</v>
      </c>
      <c r="K242" s="128" t="str">
        <f>IFERROR(VLOOKUP(Aset!J242,Pegawai!$C$4:$H$110,6,FALSE),"Pemakai barang belum ditentukan")</f>
        <v>-</v>
      </c>
      <c r="L242" s="132"/>
    </row>
    <row r="243" spans="1:12">
      <c r="A243" s="134">
        <v>120</v>
      </c>
      <c r="B243" s="135" t="s">
        <v>306</v>
      </c>
      <c r="C243" s="136">
        <v>3100102002</v>
      </c>
      <c r="D243" s="137">
        <v>120</v>
      </c>
      <c r="E243" s="138" t="s">
        <v>61</v>
      </c>
      <c r="F243" s="138" t="s">
        <v>282</v>
      </c>
      <c r="G243" s="128" t="s">
        <v>426</v>
      </c>
      <c r="H243" s="139">
        <v>38674000</v>
      </c>
      <c r="I243" s="130" t="str">
        <f>VLOOKUP(E243,Bantuan!$E$2:$F$24,2,FALSE)</f>
        <v>Non DBR</v>
      </c>
      <c r="J243" s="131" t="s">
        <v>19</v>
      </c>
      <c r="K243" s="128" t="str">
        <f>IFERROR(VLOOKUP(Aset!J243,Pegawai!$C$4:$H$110,6,FALSE),"Pemakai barang belum ditentukan")</f>
        <v>-</v>
      </c>
      <c r="L243" s="132"/>
    </row>
    <row r="244" spans="1:12">
      <c r="A244" s="134">
        <v>121</v>
      </c>
      <c r="B244" s="135" t="s">
        <v>306</v>
      </c>
      <c r="C244" s="136">
        <v>3100102002</v>
      </c>
      <c r="D244" s="137">
        <v>121</v>
      </c>
      <c r="E244" s="138" t="s">
        <v>61</v>
      </c>
      <c r="F244" s="138" t="s">
        <v>283</v>
      </c>
      <c r="G244" s="128" t="s">
        <v>426</v>
      </c>
      <c r="H244" s="139">
        <v>20482000</v>
      </c>
      <c r="I244" s="130" t="str">
        <f>VLOOKUP(E244,Bantuan!$E$2:$F$24,2,FALSE)</f>
        <v>Non DBR</v>
      </c>
      <c r="J244" s="131" t="s">
        <v>123</v>
      </c>
      <c r="K244" s="128" t="str">
        <f>IFERROR(VLOOKUP(Aset!J244,Pegawai!$C$4:$H$110,6,FALSE),"Pemakai barang belum ditentukan")</f>
        <v>Ruang Staff 2</v>
      </c>
      <c r="L244" s="132"/>
    </row>
    <row r="245" spans="1:12">
      <c r="A245" s="134">
        <v>122</v>
      </c>
      <c r="B245" s="135" t="s">
        <v>306</v>
      </c>
      <c r="C245" s="136">
        <v>3100102002</v>
      </c>
      <c r="D245" s="137">
        <v>122</v>
      </c>
      <c r="E245" s="138" t="s">
        <v>61</v>
      </c>
      <c r="F245" s="138" t="s">
        <v>277</v>
      </c>
      <c r="G245" s="128" t="s">
        <v>56</v>
      </c>
      <c r="H245" s="139">
        <v>17820000</v>
      </c>
      <c r="I245" s="130" t="str">
        <f>VLOOKUP(E245,Bantuan!$E$2:$F$24,2,FALSE)</f>
        <v>Non DBR</v>
      </c>
      <c r="J245" s="131" t="s">
        <v>19</v>
      </c>
      <c r="K245" s="128" t="str">
        <f>IFERROR(VLOOKUP(Aset!J245,Pegawai!$C$4:$H$110,6,FALSE),"Pemakai barang belum ditentukan")</f>
        <v>-</v>
      </c>
      <c r="L245" s="132"/>
    </row>
    <row r="246" spans="1:12">
      <c r="A246" s="134">
        <v>123</v>
      </c>
      <c r="B246" s="135" t="s">
        <v>306</v>
      </c>
      <c r="C246" s="136">
        <v>3100102002</v>
      </c>
      <c r="D246" s="137">
        <v>123</v>
      </c>
      <c r="E246" s="138" t="s">
        <v>61</v>
      </c>
      <c r="F246" s="138" t="s">
        <v>277</v>
      </c>
      <c r="G246" s="128" t="s">
        <v>56</v>
      </c>
      <c r="H246" s="139">
        <v>17820000</v>
      </c>
      <c r="I246" s="130" t="str">
        <f>VLOOKUP(E246,Bantuan!$E$2:$F$24,2,FALSE)</f>
        <v>Non DBR</v>
      </c>
      <c r="J246" s="131" t="s">
        <v>187</v>
      </c>
      <c r="K246" s="128" t="str">
        <f>IFERROR(VLOOKUP(Aset!J246,Pegawai!$C$4:$H$110,6,FALSE),"Pemakai barang belum ditentukan")</f>
        <v>Ruang Staff 1</v>
      </c>
      <c r="L246" s="132"/>
    </row>
    <row r="247" spans="1:12">
      <c r="A247" s="134">
        <v>124</v>
      </c>
      <c r="B247" s="135" t="s">
        <v>306</v>
      </c>
      <c r="C247" s="136">
        <v>3100102002</v>
      </c>
      <c r="D247" s="137">
        <v>124</v>
      </c>
      <c r="E247" s="138" t="s">
        <v>61</v>
      </c>
      <c r="F247" s="138" t="s">
        <v>283</v>
      </c>
      <c r="G247" s="128" t="s">
        <v>426</v>
      </c>
      <c r="H247" s="139">
        <v>20482000</v>
      </c>
      <c r="I247" s="130" t="str">
        <f>VLOOKUP(E247,Bantuan!$E$2:$F$24,2,FALSE)</f>
        <v>Non DBR</v>
      </c>
      <c r="J247" s="131" t="s">
        <v>161</v>
      </c>
      <c r="K247" s="128" t="str">
        <f>IFERROR(VLOOKUP(Aset!J247,Pegawai!$C$4:$H$110,6,FALSE),"Pemakai barang belum ditentukan")</f>
        <v>Ruang Staff 1</v>
      </c>
      <c r="L247" s="132"/>
    </row>
    <row r="248" spans="1:12">
      <c r="A248" s="134">
        <v>125</v>
      </c>
      <c r="B248" s="135" t="s">
        <v>306</v>
      </c>
      <c r="C248" s="136">
        <v>3100102002</v>
      </c>
      <c r="D248" s="137">
        <v>125</v>
      </c>
      <c r="E248" s="138" t="s">
        <v>61</v>
      </c>
      <c r="F248" s="138" t="s">
        <v>281</v>
      </c>
      <c r="G248" s="128" t="s">
        <v>38</v>
      </c>
      <c r="H248" s="139">
        <v>19886000</v>
      </c>
      <c r="I248" s="130" t="str">
        <f>VLOOKUP(E248,Bantuan!$E$2:$F$24,2,FALSE)</f>
        <v>Non DBR</v>
      </c>
      <c r="J248" s="131" t="s">
        <v>200</v>
      </c>
      <c r="K248" s="128" t="str">
        <f>IFERROR(VLOOKUP(Aset!J248,Pegawai!$C$4:$H$110,6,FALSE),"Pemakai barang belum ditentukan")</f>
        <v>Ruang Staff 2</v>
      </c>
      <c r="L248" s="132"/>
    </row>
    <row r="249" spans="1:12">
      <c r="A249" s="134">
        <v>126</v>
      </c>
      <c r="B249" s="135" t="s">
        <v>306</v>
      </c>
      <c r="C249" s="136">
        <v>3100102002</v>
      </c>
      <c r="D249" s="137">
        <v>126</v>
      </c>
      <c r="E249" s="138" t="s">
        <v>61</v>
      </c>
      <c r="F249" s="138" t="s">
        <v>62</v>
      </c>
      <c r="G249" s="128" t="s">
        <v>426</v>
      </c>
      <c r="H249" s="139">
        <v>28215000</v>
      </c>
      <c r="I249" s="130" t="str">
        <f>VLOOKUP(E249,Bantuan!$E$2:$F$24,2,FALSE)</f>
        <v>Non DBR</v>
      </c>
      <c r="J249" s="131" t="s">
        <v>105</v>
      </c>
      <c r="K249" s="128" t="str">
        <f>IFERROR(VLOOKUP(Aset!J249,Pegawai!$C$4:$H$110,6,FALSE),"Pemakai barang belum ditentukan")</f>
        <v>Ruang Staff 1</v>
      </c>
      <c r="L249" s="132"/>
    </row>
    <row r="250" spans="1:12">
      <c r="A250" s="134">
        <v>127</v>
      </c>
      <c r="B250" s="135" t="s">
        <v>306</v>
      </c>
      <c r="C250" s="136">
        <v>3100102002</v>
      </c>
      <c r="D250" s="137">
        <v>127</v>
      </c>
      <c r="E250" s="138" t="s">
        <v>61</v>
      </c>
      <c r="F250" s="138" t="s">
        <v>295</v>
      </c>
      <c r="G250" s="128" t="s">
        <v>29</v>
      </c>
      <c r="H250" s="139">
        <v>27600000</v>
      </c>
      <c r="I250" s="130" t="str">
        <f>VLOOKUP(E250,Bantuan!$E$2:$F$24,2,FALSE)</f>
        <v>Non DBR</v>
      </c>
      <c r="J250" s="131" t="s">
        <v>117</v>
      </c>
      <c r="K250" s="128" t="str">
        <f>IFERROR(VLOOKUP(Aset!J250,Pegawai!$C$4:$H$110,6,FALSE),"Pemakai barang belum ditentukan")</f>
        <v>Ruang Staff 1</v>
      </c>
      <c r="L250" s="132"/>
    </row>
    <row r="251" spans="1:12">
      <c r="A251" s="134">
        <v>128</v>
      </c>
      <c r="B251" s="135" t="s">
        <v>306</v>
      </c>
      <c r="C251" s="136">
        <v>3100102002</v>
      </c>
      <c r="D251" s="137">
        <v>128</v>
      </c>
      <c r="E251" s="138" t="s">
        <v>61</v>
      </c>
      <c r="F251" s="138" t="s">
        <v>295</v>
      </c>
      <c r="G251" s="128" t="s">
        <v>29</v>
      </c>
      <c r="H251" s="139">
        <v>27600000</v>
      </c>
      <c r="I251" s="130" t="str">
        <f>VLOOKUP(E251,Bantuan!$E$2:$F$24,2,FALSE)</f>
        <v>Non DBR</v>
      </c>
      <c r="J251" s="131" t="s">
        <v>19</v>
      </c>
      <c r="K251" s="128" t="str">
        <f>IFERROR(VLOOKUP(Aset!J251,Pegawai!$C$4:$H$110,6,FALSE),"Pemakai barang belum ditentukan")</f>
        <v>-</v>
      </c>
      <c r="L251" s="132"/>
    </row>
    <row r="252" spans="1:12">
      <c r="A252" s="134">
        <v>129</v>
      </c>
      <c r="B252" s="135" t="s">
        <v>306</v>
      </c>
      <c r="C252" s="136">
        <v>3100102002</v>
      </c>
      <c r="D252" s="137">
        <v>129</v>
      </c>
      <c r="E252" s="138" t="s">
        <v>61</v>
      </c>
      <c r="F252" s="138" t="s">
        <v>295</v>
      </c>
      <c r="G252" s="128" t="s">
        <v>29</v>
      </c>
      <c r="H252" s="139">
        <v>27600000</v>
      </c>
      <c r="I252" s="130" t="str">
        <f>VLOOKUP(E252,Bantuan!$E$2:$F$24,2,FALSE)</f>
        <v>Non DBR</v>
      </c>
      <c r="J252" s="131" t="s">
        <v>204</v>
      </c>
      <c r="K252" s="128" t="str">
        <f>IFERROR(VLOOKUP(Aset!J252,Pegawai!$C$4:$H$110,6,FALSE),"Pemakai barang belum ditentukan")</f>
        <v>Ruang Staff 2</v>
      </c>
      <c r="L252" s="132"/>
    </row>
    <row r="253" spans="1:12">
      <c r="A253" s="134">
        <v>130</v>
      </c>
      <c r="B253" s="135" t="s">
        <v>306</v>
      </c>
      <c r="C253" s="136">
        <v>3100102002</v>
      </c>
      <c r="D253" s="137">
        <v>130</v>
      </c>
      <c r="E253" s="138" t="s">
        <v>61</v>
      </c>
      <c r="F253" s="138" t="s">
        <v>295</v>
      </c>
      <c r="G253" s="128" t="s">
        <v>29</v>
      </c>
      <c r="H253" s="139">
        <v>27600000</v>
      </c>
      <c r="I253" s="130" t="str">
        <f>VLOOKUP(E253,Bantuan!$E$2:$F$24,2,FALSE)</f>
        <v>Non DBR</v>
      </c>
      <c r="J253" s="131" t="s">
        <v>196</v>
      </c>
      <c r="K253" s="128" t="str">
        <f>IFERROR(VLOOKUP(Aset!J253,Pegawai!$C$4:$H$110,6,FALSE),"Pemakai barang belum ditentukan")</f>
        <v>Ruang Staff 1</v>
      </c>
      <c r="L253" s="132"/>
    </row>
    <row r="254" spans="1:12">
      <c r="A254" s="134">
        <v>131</v>
      </c>
      <c r="B254" s="135" t="s">
        <v>306</v>
      </c>
      <c r="C254" s="136">
        <v>3100102002</v>
      </c>
      <c r="D254" s="137">
        <v>131</v>
      </c>
      <c r="E254" s="138" t="s">
        <v>61</v>
      </c>
      <c r="F254" s="138" t="s">
        <v>296</v>
      </c>
      <c r="G254" s="128" t="s">
        <v>29</v>
      </c>
      <c r="H254" s="139">
        <v>20020000</v>
      </c>
      <c r="I254" s="130" t="str">
        <f>VLOOKUP(E254,Bantuan!$E$2:$F$24,2,FALSE)</f>
        <v>Non DBR</v>
      </c>
      <c r="J254" s="131" t="s">
        <v>19</v>
      </c>
      <c r="K254" s="128" t="str">
        <f>IFERROR(VLOOKUP(Aset!J254,Pegawai!$C$4:$H$110,6,FALSE),"Pemakai barang belum ditentukan")</f>
        <v>-</v>
      </c>
      <c r="L254" s="132"/>
    </row>
    <row r="255" spans="1:12">
      <c r="A255" s="134">
        <v>132</v>
      </c>
      <c r="B255" s="135" t="s">
        <v>306</v>
      </c>
      <c r="C255" s="136">
        <v>3100102002</v>
      </c>
      <c r="D255" s="137">
        <v>132</v>
      </c>
      <c r="E255" s="138" t="s">
        <v>61</v>
      </c>
      <c r="F255" s="138" t="s">
        <v>297</v>
      </c>
      <c r="G255" s="128" t="s">
        <v>432</v>
      </c>
      <c r="H255" s="139">
        <v>24860000</v>
      </c>
      <c r="I255" s="130" t="str">
        <f>VLOOKUP(E255,Bantuan!$E$2:$F$24,2,FALSE)</f>
        <v>Non DBR</v>
      </c>
      <c r="J255" s="131" t="s">
        <v>91</v>
      </c>
      <c r="K255" s="128" t="str">
        <f>IFERROR(VLOOKUP(Aset!J255,Pegawai!$C$4:$H$110,6,FALSE),"Pemakai barang belum ditentukan")</f>
        <v>Ruang Staff 1</v>
      </c>
      <c r="L255" s="132"/>
    </row>
    <row r="256" spans="1:12">
      <c r="A256" s="134">
        <v>133</v>
      </c>
      <c r="B256" s="135" t="s">
        <v>306</v>
      </c>
      <c r="C256" s="136">
        <v>3100102002</v>
      </c>
      <c r="D256" s="137">
        <v>133</v>
      </c>
      <c r="E256" s="138" t="s">
        <v>61</v>
      </c>
      <c r="F256" s="138" t="s">
        <v>297</v>
      </c>
      <c r="G256" s="128" t="s">
        <v>432</v>
      </c>
      <c r="H256" s="139">
        <v>24860000</v>
      </c>
      <c r="I256" s="130" t="str">
        <f>VLOOKUP(E256,Bantuan!$E$2:$F$24,2,FALSE)</f>
        <v>Non DBR</v>
      </c>
      <c r="J256" s="131" t="s">
        <v>19</v>
      </c>
      <c r="K256" s="128" t="str">
        <f>IFERROR(VLOOKUP(Aset!J256,Pegawai!$C$4:$H$110,6,FALSE),"Pemakai barang belum ditentukan")</f>
        <v>-</v>
      </c>
      <c r="L256" s="132"/>
    </row>
    <row r="257" spans="1:12">
      <c r="A257" s="134">
        <v>134</v>
      </c>
      <c r="B257" s="135" t="s">
        <v>306</v>
      </c>
      <c r="C257" s="136">
        <v>3100102002</v>
      </c>
      <c r="D257" s="137">
        <v>134</v>
      </c>
      <c r="E257" s="138" t="s">
        <v>61</v>
      </c>
      <c r="F257" s="138" t="s">
        <v>62</v>
      </c>
      <c r="G257" s="128" t="s">
        <v>63</v>
      </c>
      <c r="H257" s="139">
        <v>24550000</v>
      </c>
      <c r="I257" s="130" t="str">
        <f>VLOOKUP(E257,Bantuan!$E$2:$F$24,2,FALSE)</f>
        <v>Non DBR</v>
      </c>
      <c r="J257" s="131" t="s">
        <v>19</v>
      </c>
      <c r="K257" s="128" t="str">
        <f>IFERROR(VLOOKUP(Aset!J257,Pegawai!$C$4:$H$110,6,FALSE),"Pemakai barang belum ditentukan")</f>
        <v>-</v>
      </c>
      <c r="L257" s="132"/>
    </row>
    <row r="258" spans="1:12">
      <c r="A258" s="134">
        <v>135</v>
      </c>
      <c r="B258" s="135" t="s">
        <v>306</v>
      </c>
      <c r="C258" s="136">
        <v>3100102002</v>
      </c>
      <c r="D258" s="137">
        <v>135</v>
      </c>
      <c r="E258" s="138" t="s">
        <v>61</v>
      </c>
      <c r="F258" s="138" t="s">
        <v>62</v>
      </c>
      <c r="G258" s="128" t="s">
        <v>63</v>
      </c>
      <c r="H258" s="139">
        <v>24550000</v>
      </c>
      <c r="I258" s="130" t="str">
        <f>VLOOKUP(E258,Bantuan!$E$2:$F$24,2,FALSE)</f>
        <v>Non DBR</v>
      </c>
      <c r="J258" s="131" t="s">
        <v>19</v>
      </c>
      <c r="K258" s="128" t="str">
        <f>IFERROR(VLOOKUP(Aset!J258,Pegawai!$C$4:$H$110,6,FALSE),"Pemakai barang belum ditentukan")</f>
        <v>-</v>
      </c>
      <c r="L258" s="132"/>
    </row>
    <row r="259" spans="1:12">
      <c r="A259" s="134">
        <v>136</v>
      </c>
      <c r="B259" s="135" t="s">
        <v>306</v>
      </c>
      <c r="C259" s="136">
        <v>3100102002</v>
      </c>
      <c r="D259" s="137">
        <v>136</v>
      </c>
      <c r="E259" s="138" t="s">
        <v>61</v>
      </c>
      <c r="F259" s="138" t="s">
        <v>62</v>
      </c>
      <c r="G259" s="128" t="s">
        <v>63</v>
      </c>
      <c r="H259" s="139">
        <v>24550000</v>
      </c>
      <c r="I259" s="130" t="str">
        <f>VLOOKUP(E259,Bantuan!$E$2:$F$24,2,FALSE)</f>
        <v>Non DBR</v>
      </c>
      <c r="J259" s="131" t="s">
        <v>19</v>
      </c>
      <c r="K259" s="128" t="str">
        <f>IFERROR(VLOOKUP(Aset!J259,Pegawai!$C$4:$H$110,6,FALSE),"Pemakai barang belum ditentukan")</f>
        <v>-</v>
      </c>
      <c r="L259" s="132"/>
    </row>
    <row r="260" spans="1:12">
      <c r="A260" s="134">
        <v>137</v>
      </c>
      <c r="B260" s="135" t="s">
        <v>306</v>
      </c>
      <c r="C260" s="136">
        <v>3100102002</v>
      </c>
      <c r="D260" s="137">
        <v>137</v>
      </c>
      <c r="E260" s="138" t="s">
        <v>61</v>
      </c>
      <c r="F260" s="138" t="s">
        <v>62</v>
      </c>
      <c r="G260" s="128" t="s">
        <v>63</v>
      </c>
      <c r="H260" s="139">
        <v>24550000</v>
      </c>
      <c r="I260" s="130" t="str">
        <f>VLOOKUP(E260,Bantuan!$E$2:$F$24,2,FALSE)</f>
        <v>Non DBR</v>
      </c>
      <c r="J260" s="131" t="s">
        <v>19</v>
      </c>
      <c r="K260" s="128" t="str">
        <f>IFERROR(VLOOKUP(Aset!J260,Pegawai!$C$4:$H$110,6,FALSE),"Pemakai barang belum ditentukan")</f>
        <v>-</v>
      </c>
      <c r="L260" s="132"/>
    </row>
    <row r="261" spans="1:12">
      <c r="A261" s="134">
        <v>138</v>
      </c>
      <c r="B261" s="135" t="s">
        <v>306</v>
      </c>
      <c r="C261" s="136">
        <v>3100102002</v>
      </c>
      <c r="D261" s="137">
        <v>138</v>
      </c>
      <c r="E261" s="138" t="s">
        <v>61</v>
      </c>
      <c r="F261" s="138" t="s">
        <v>62</v>
      </c>
      <c r="G261" s="128" t="s">
        <v>63</v>
      </c>
      <c r="H261" s="139">
        <v>24550000</v>
      </c>
      <c r="I261" s="130" t="str">
        <f>VLOOKUP(E261,Bantuan!$E$2:$F$24,2,FALSE)</f>
        <v>Non DBR</v>
      </c>
      <c r="J261" s="131" t="s">
        <v>87</v>
      </c>
      <c r="K261" s="128" t="str">
        <f>IFERROR(VLOOKUP(Aset!J261,Pegawai!$C$4:$H$110,6,FALSE),"Pemakai barang belum ditentukan")</f>
        <v>Ruang Staff 1</v>
      </c>
      <c r="L261" s="132"/>
    </row>
    <row r="262" spans="1:12">
      <c r="A262" s="134">
        <v>139</v>
      </c>
      <c r="B262" s="135" t="s">
        <v>306</v>
      </c>
      <c r="C262" s="136">
        <v>3100102002</v>
      </c>
      <c r="D262" s="137">
        <v>139</v>
      </c>
      <c r="E262" s="138" t="s">
        <v>61</v>
      </c>
      <c r="F262" s="138" t="s">
        <v>62</v>
      </c>
      <c r="G262" s="128" t="s">
        <v>63</v>
      </c>
      <c r="H262" s="139">
        <v>24550000</v>
      </c>
      <c r="I262" s="130" t="str">
        <f>VLOOKUP(E262,Bantuan!$E$2:$F$24,2,FALSE)</f>
        <v>Non DBR</v>
      </c>
      <c r="J262" s="131" t="s">
        <v>19</v>
      </c>
      <c r="K262" s="128" t="str">
        <f>IFERROR(VLOOKUP(Aset!J262,Pegawai!$C$4:$H$110,6,FALSE),"Pemakai barang belum ditentukan")</f>
        <v>-</v>
      </c>
      <c r="L262" s="132"/>
    </row>
    <row r="263" spans="1:12">
      <c r="A263" s="134">
        <v>140</v>
      </c>
      <c r="B263" s="135" t="s">
        <v>306</v>
      </c>
      <c r="C263" s="136">
        <v>3100102002</v>
      </c>
      <c r="D263" s="137">
        <v>140</v>
      </c>
      <c r="E263" s="138" t="s">
        <v>61</v>
      </c>
      <c r="F263" s="138" t="s">
        <v>62</v>
      </c>
      <c r="G263" s="128" t="s">
        <v>63</v>
      </c>
      <c r="H263" s="139">
        <v>24550000</v>
      </c>
      <c r="I263" s="130" t="str">
        <f>VLOOKUP(E263,Bantuan!$E$2:$F$24,2,FALSE)</f>
        <v>Non DBR</v>
      </c>
      <c r="J263" s="131" t="s">
        <v>19</v>
      </c>
      <c r="K263" s="128" t="str">
        <f>IFERROR(VLOOKUP(Aset!J263,Pegawai!$C$4:$H$110,6,FALSE),"Pemakai barang belum ditentukan")</f>
        <v>-</v>
      </c>
      <c r="L263" s="132"/>
    </row>
    <row r="264" spans="1:12">
      <c r="A264" s="134">
        <v>141</v>
      </c>
      <c r="B264" s="135" t="s">
        <v>306</v>
      </c>
      <c r="C264" s="136">
        <v>3100102002</v>
      </c>
      <c r="D264" s="137">
        <v>141</v>
      </c>
      <c r="E264" s="138" t="s">
        <v>61</v>
      </c>
      <c r="F264" s="138" t="s">
        <v>298</v>
      </c>
      <c r="G264" s="128" t="s">
        <v>63</v>
      </c>
      <c r="H264" s="139">
        <v>26840000</v>
      </c>
      <c r="I264" s="130" t="str">
        <f>VLOOKUP(E264,Bantuan!$E$2:$F$24,2,FALSE)</f>
        <v>Non DBR</v>
      </c>
      <c r="J264" s="131" t="s">
        <v>102</v>
      </c>
      <c r="K264" s="128" t="str">
        <f>IFERROR(VLOOKUP(Aset!J264,Pegawai!$C$4:$H$110,6,FALSE),"Pemakai barang belum ditentukan")</f>
        <v>Ruang Staff 1</v>
      </c>
      <c r="L264" s="132"/>
    </row>
    <row r="265" spans="1:12">
      <c r="A265" s="134">
        <v>142</v>
      </c>
      <c r="B265" s="135" t="s">
        <v>306</v>
      </c>
      <c r="C265" s="136">
        <v>3100102002</v>
      </c>
      <c r="D265" s="137">
        <v>142</v>
      </c>
      <c r="E265" s="138" t="s">
        <v>61</v>
      </c>
      <c r="F265" s="138" t="s">
        <v>299</v>
      </c>
      <c r="G265" s="128" t="s">
        <v>433</v>
      </c>
      <c r="H265" s="139">
        <v>5000000</v>
      </c>
      <c r="I265" s="130" t="str">
        <f>VLOOKUP(E265,Bantuan!$E$2:$F$24,2,FALSE)</f>
        <v>Non DBR</v>
      </c>
      <c r="J265" s="131" t="s">
        <v>19</v>
      </c>
      <c r="K265" s="128" t="str">
        <f>IFERROR(VLOOKUP(Aset!J265,Pegawai!$C$4:$H$110,6,FALSE),"Pemakai barang belum ditentukan")</f>
        <v>-</v>
      </c>
      <c r="L265" s="132"/>
    </row>
    <row r="266" spans="1:12">
      <c r="A266" s="134">
        <v>143</v>
      </c>
      <c r="B266" s="135" t="s">
        <v>306</v>
      </c>
      <c r="C266" s="136">
        <v>3100102002</v>
      </c>
      <c r="D266" s="137">
        <v>143</v>
      </c>
      <c r="E266" s="138" t="s">
        <v>61</v>
      </c>
      <c r="F266" s="138" t="s">
        <v>300</v>
      </c>
      <c r="G266" s="128" t="s">
        <v>434</v>
      </c>
      <c r="H266" s="139">
        <v>6100000</v>
      </c>
      <c r="I266" s="130" t="str">
        <f>VLOOKUP(E266,Bantuan!$E$2:$F$24,2,FALSE)</f>
        <v>Non DBR</v>
      </c>
      <c r="J266" s="131" t="s">
        <v>19</v>
      </c>
      <c r="K266" s="128" t="str">
        <f>IFERROR(VLOOKUP(Aset!J266,Pegawai!$C$4:$H$110,6,FALSE),"Pemakai barang belum ditentukan")</f>
        <v>-</v>
      </c>
      <c r="L266" s="132"/>
    </row>
    <row r="267" spans="1:12">
      <c r="A267" s="134">
        <v>144</v>
      </c>
      <c r="B267" s="135" t="s">
        <v>306</v>
      </c>
      <c r="C267" s="136">
        <v>3100102002</v>
      </c>
      <c r="D267" s="137">
        <v>144</v>
      </c>
      <c r="E267" s="138" t="s">
        <v>61</v>
      </c>
      <c r="F267" s="138" t="s">
        <v>19</v>
      </c>
      <c r="G267" s="128" t="s">
        <v>434</v>
      </c>
      <c r="H267" s="139">
        <v>6000000</v>
      </c>
      <c r="I267" s="130" t="str">
        <f>VLOOKUP(E267,Bantuan!$E$2:$F$24,2,FALSE)</f>
        <v>Non DBR</v>
      </c>
      <c r="J267" s="131" t="s">
        <v>19</v>
      </c>
      <c r="K267" s="128" t="str">
        <f>IFERROR(VLOOKUP(Aset!J267,Pegawai!$C$4:$H$110,6,FALSE),"Pemakai barang belum ditentukan")</f>
        <v>-</v>
      </c>
      <c r="L267" s="132"/>
    </row>
    <row r="268" spans="1:12">
      <c r="A268" s="134">
        <v>145</v>
      </c>
      <c r="B268" s="135" t="s">
        <v>306</v>
      </c>
      <c r="C268" s="136">
        <v>3100102002</v>
      </c>
      <c r="D268" s="137">
        <v>145</v>
      </c>
      <c r="E268" s="138" t="s">
        <v>61</v>
      </c>
      <c r="F268" s="138" t="s">
        <v>19</v>
      </c>
      <c r="G268" s="128" t="s">
        <v>434</v>
      </c>
      <c r="H268" s="139">
        <v>6000000</v>
      </c>
      <c r="I268" s="130" t="str">
        <f>VLOOKUP(E268,Bantuan!$E$2:$F$24,2,FALSE)</f>
        <v>Non DBR</v>
      </c>
      <c r="J268" s="131" t="s">
        <v>19</v>
      </c>
      <c r="K268" s="128" t="str">
        <f>IFERROR(VLOOKUP(Aset!J268,Pegawai!$C$4:$H$110,6,FALSE),"Pemakai barang belum ditentukan")</f>
        <v>-</v>
      </c>
      <c r="L268" s="132"/>
    </row>
    <row r="269" spans="1:12">
      <c r="A269" s="134">
        <v>146</v>
      </c>
      <c r="B269" s="135" t="s">
        <v>306</v>
      </c>
      <c r="C269" s="136">
        <v>3100102002</v>
      </c>
      <c r="D269" s="137">
        <v>146</v>
      </c>
      <c r="E269" s="138" t="s">
        <v>61</v>
      </c>
      <c r="F269" s="138" t="s">
        <v>301</v>
      </c>
      <c r="G269" s="128" t="s">
        <v>434</v>
      </c>
      <c r="H269" s="139">
        <v>8500000</v>
      </c>
      <c r="I269" s="130" t="str">
        <f>VLOOKUP(E269,Bantuan!$E$2:$F$24,2,FALSE)</f>
        <v>Non DBR</v>
      </c>
      <c r="J269" s="131" t="s">
        <v>19</v>
      </c>
      <c r="K269" s="128" t="str">
        <f>IFERROR(VLOOKUP(Aset!J269,Pegawai!$C$4:$H$110,6,FALSE),"Pemakai barang belum ditentukan")</f>
        <v>-</v>
      </c>
      <c r="L269" s="132"/>
    </row>
    <row r="270" spans="1:12">
      <c r="A270" s="134">
        <v>147</v>
      </c>
      <c r="B270" s="135" t="s">
        <v>306</v>
      </c>
      <c r="C270" s="136">
        <v>3100102002</v>
      </c>
      <c r="D270" s="137">
        <v>147</v>
      </c>
      <c r="E270" s="138" t="s">
        <v>61</v>
      </c>
      <c r="F270" s="138" t="s">
        <v>302</v>
      </c>
      <c r="G270" s="128" t="s">
        <v>433</v>
      </c>
      <c r="H270" s="139">
        <v>3516185</v>
      </c>
      <c r="I270" s="130" t="str">
        <f>VLOOKUP(E270,Bantuan!$E$2:$F$24,2,FALSE)</f>
        <v>Non DBR</v>
      </c>
      <c r="J270" s="131" t="s">
        <v>19</v>
      </c>
      <c r="K270" s="128" t="str">
        <f>IFERROR(VLOOKUP(Aset!J270,Pegawai!$C$4:$H$110,6,FALSE),"Pemakai barang belum ditentukan")</f>
        <v>-</v>
      </c>
      <c r="L270" s="132"/>
    </row>
    <row r="271" spans="1:12">
      <c r="A271" s="134">
        <v>148</v>
      </c>
      <c r="B271" s="135" t="s">
        <v>306</v>
      </c>
      <c r="C271" s="136">
        <v>3100102002</v>
      </c>
      <c r="D271" s="137">
        <v>148</v>
      </c>
      <c r="E271" s="138" t="s">
        <v>61</v>
      </c>
      <c r="F271" s="138" t="s">
        <v>303</v>
      </c>
      <c r="G271" s="128" t="s">
        <v>434</v>
      </c>
      <c r="H271" s="139">
        <v>9455875</v>
      </c>
      <c r="I271" s="130" t="str">
        <f>VLOOKUP(E271,Bantuan!$E$2:$F$24,2,FALSE)</f>
        <v>Non DBR</v>
      </c>
      <c r="J271" s="131" t="s">
        <v>19</v>
      </c>
      <c r="K271" s="128" t="str">
        <f>IFERROR(VLOOKUP(Aset!J271,Pegawai!$C$4:$H$110,6,FALSE),"Pemakai barang belum ditentukan")</f>
        <v>-</v>
      </c>
      <c r="L271" s="132"/>
    </row>
    <row r="272" spans="1:12">
      <c r="A272" s="134">
        <v>149</v>
      </c>
      <c r="B272" s="135" t="s">
        <v>306</v>
      </c>
      <c r="C272" s="136">
        <v>3100102002</v>
      </c>
      <c r="D272" s="137">
        <v>149</v>
      </c>
      <c r="E272" s="138" t="s">
        <v>61</v>
      </c>
      <c r="F272" s="138" t="s">
        <v>304</v>
      </c>
      <c r="G272" s="128" t="s">
        <v>433</v>
      </c>
      <c r="H272" s="139">
        <v>5650000</v>
      </c>
      <c r="I272" s="130" t="str">
        <f>VLOOKUP(E272,Bantuan!$E$2:$F$24,2,FALSE)</f>
        <v>Non DBR</v>
      </c>
      <c r="J272" s="131" t="s">
        <v>19</v>
      </c>
      <c r="K272" s="128" t="str">
        <f>IFERROR(VLOOKUP(Aset!J272,Pegawai!$C$4:$H$110,6,FALSE),"Pemakai barang belum ditentukan")</f>
        <v>-</v>
      </c>
      <c r="L272" s="132"/>
    </row>
    <row r="273" spans="1:12">
      <c r="A273" s="134">
        <v>150</v>
      </c>
      <c r="B273" s="135" t="s">
        <v>306</v>
      </c>
      <c r="C273" s="136">
        <v>3100102002</v>
      </c>
      <c r="D273" s="137">
        <v>150</v>
      </c>
      <c r="E273" s="138" t="s">
        <v>61</v>
      </c>
      <c r="F273" s="138" t="s">
        <v>19</v>
      </c>
      <c r="G273" s="128" t="s">
        <v>433</v>
      </c>
      <c r="H273" s="139">
        <v>6150000</v>
      </c>
      <c r="I273" s="130" t="str">
        <f>VLOOKUP(E273,Bantuan!$E$2:$F$24,2,FALSE)</f>
        <v>Non DBR</v>
      </c>
      <c r="J273" s="131" t="s">
        <v>19</v>
      </c>
      <c r="K273" s="128" t="str">
        <f>IFERROR(VLOOKUP(Aset!J273,Pegawai!$C$4:$H$110,6,FALSE),"Pemakai barang belum ditentukan")</f>
        <v>-</v>
      </c>
      <c r="L273" s="132"/>
    </row>
    <row r="274" spans="1:12">
      <c r="A274" s="134">
        <v>151</v>
      </c>
      <c r="B274" s="135" t="s">
        <v>306</v>
      </c>
      <c r="C274" s="136">
        <v>3100102002</v>
      </c>
      <c r="D274" s="137">
        <v>151</v>
      </c>
      <c r="E274" s="138" t="s">
        <v>61</v>
      </c>
      <c r="F274" s="138" t="s">
        <v>305</v>
      </c>
      <c r="G274" s="128" t="s">
        <v>434</v>
      </c>
      <c r="H274" s="139">
        <v>4808500</v>
      </c>
      <c r="I274" s="130" t="str">
        <f>VLOOKUP(E274,Bantuan!$E$2:$F$24,2,FALSE)</f>
        <v>Non DBR</v>
      </c>
      <c r="J274" s="131" t="s">
        <v>19</v>
      </c>
      <c r="K274" s="128" t="str">
        <f>IFERROR(VLOOKUP(Aset!J274,Pegawai!$C$4:$H$110,6,FALSE),"Pemakai barang belum ditentukan")</f>
        <v>-</v>
      </c>
      <c r="L274" s="132"/>
    </row>
    <row r="275" spans="1:12" ht="14">
      <c r="A275" s="134">
        <v>152</v>
      </c>
      <c r="B275" s="135" t="s">
        <v>306</v>
      </c>
      <c r="C275" s="140">
        <v>3100102008</v>
      </c>
      <c r="D275" s="141">
        <v>1</v>
      </c>
      <c r="E275" s="142" t="s">
        <v>307</v>
      </c>
      <c r="F275" s="142" t="s">
        <v>309</v>
      </c>
      <c r="G275" s="128" t="s">
        <v>424</v>
      </c>
      <c r="H275" s="143">
        <v>5170000</v>
      </c>
      <c r="I275" s="130" t="str">
        <f>VLOOKUP(E275,Bantuan!$E$2:$F$24,2,FALSE)</f>
        <v>Non DBR</v>
      </c>
      <c r="J275" s="131" t="s">
        <v>168</v>
      </c>
      <c r="K275" s="128" t="str">
        <f>IFERROR(VLOOKUP(Aset!J275,Pegawai!$C$4:$H$110,6,FALSE),"Pemakai barang belum ditentukan")</f>
        <v>Ruang Staff 1</v>
      </c>
      <c r="L275" s="132"/>
    </row>
    <row r="276" spans="1:12" ht="14">
      <c r="A276" s="134">
        <v>153</v>
      </c>
      <c r="B276" s="135" t="s">
        <v>306</v>
      </c>
      <c r="C276" s="140">
        <v>3100102008</v>
      </c>
      <c r="D276" s="141">
        <v>2</v>
      </c>
      <c r="E276" s="142" t="s">
        <v>307</v>
      </c>
      <c r="F276" s="142" t="s">
        <v>309</v>
      </c>
      <c r="G276" s="128" t="s">
        <v>424</v>
      </c>
      <c r="H276" s="143">
        <v>5170000</v>
      </c>
      <c r="I276" s="130" t="str">
        <f>VLOOKUP(E276,Bantuan!$E$2:$F$24,2,FALSE)</f>
        <v>Non DBR</v>
      </c>
      <c r="J276" s="131" t="s">
        <v>19</v>
      </c>
      <c r="K276" s="128" t="str">
        <f>IFERROR(VLOOKUP(Aset!J276,Pegawai!$C$4:$H$110,6,FALSE),"Pemakai barang belum ditentukan")</f>
        <v>-</v>
      </c>
      <c r="L276" s="132"/>
    </row>
    <row r="277" spans="1:12" ht="14">
      <c r="A277" s="134">
        <v>154</v>
      </c>
      <c r="B277" s="135" t="s">
        <v>306</v>
      </c>
      <c r="C277" s="140">
        <v>3100102009</v>
      </c>
      <c r="D277" s="141">
        <v>1</v>
      </c>
      <c r="E277" s="142" t="s">
        <v>308</v>
      </c>
      <c r="F277" s="142" t="s">
        <v>310</v>
      </c>
      <c r="G277" s="128" t="s">
        <v>435</v>
      </c>
      <c r="H277" s="143">
        <v>14520000</v>
      </c>
      <c r="I277" s="130" t="str">
        <f>VLOOKUP(E277,Bantuan!$E$2:$F$24,2,FALSE)</f>
        <v>Non DBR</v>
      </c>
      <c r="J277" s="131" t="s">
        <v>179</v>
      </c>
      <c r="K277" s="128" t="str">
        <f>IFERROR(VLOOKUP(Aset!J277,Pegawai!$C$4:$H$110,6,FALSE),"Pemakai barang belum ditentukan")</f>
        <v>Ruang Staff 2</v>
      </c>
      <c r="L277" s="132"/>
    </row>
    <row r="278" spans="1:12" ht="14">
      <c r="A278" s="134">
        <v>155</v>
      </c>
      <c r="B278" s="135" t="s">
        <v>306</v>
      </c>
      <c r="C278" s="140">
        <v>3100102009</v>
      </c>
      <c r="D278" s="141">
        <v>2</v>
      </c>
      <c r="E278" s="142" t="s">
        <v>308</v>
      </c>
      <c r="F278" s="142" t="s">
        <v>310</v>
      </c>
      <c r="G278" s="128" t="s">
        <v>435</v>
      </c>
      <c r="H278" s="143">
        <v>14520000</v>
      </c>
      <c r="I278" s="130" t="str">
        <f>VLOOKUP(E278,Bantuan!$E$2:$F$24,2,FALSE)</f>
        <v>Non DBR</v>
      </c>
      <c r="J278" s="131" t="s">
        <v>19</v>
      </c>
      <c r="K278" s="128" t="str">
        <f>IFERROR(VLOOKUP(Aset!J278,Pegawai!$C$4:$H$110,6,FALSE),"Pemakai barang belum ditentukan")</f>
        <v>-</v>
      </c>
      <c r="L278" s="132"/>
    </row>
    <row r="279" spans="1:12" ht="14">
      <c r="A279" s="134">
        <v>156</v>
      </c>
      <c r="B279" s="135" t="s">
        <v>306</v>
      </c>
      <c r="C279" s="140">
        <v>3100102009</v>
      </c>
      <c r="D279" s="141">
        <v>3</v>
      </c>
      <c r="E279" s="142" t="s">
        <v>308</v>
      </c>
      <c r="F279" s="142" t="s">
        <v>311</v>
      </c>
      <c r="G279" s="128" t="s">
        <v>425</v>
      </c>
      <c r="H279" s="143">
        <v>14520000</v>
      </c>
      <c r="I279" s="130" t="str">
        <f>VLOOKUP(E279,Bantuan!$E$2:$F$24,2,FALSE)</f>
        <v>Non DBR</v>
      </c>
      <c r="J279" s="131" t="s">
        <v>191</v>
      </c>
      <c r="K279" s="128" t="str">
        <f>IFERROR(VLOOKUP(Aset!J279,Pegawai!$C$4:$H$110,6,FALSE),"Pemakai barang belum ditentukan")</f>
        <v>Ruang Staff 1</v>
      </c>
      <c r="L279" s="132"/>
    </row>
    <row r="280" spans="1:12" ht="14">
      <c r="A280" s="134">
        <v>157</v>
      </c>
      <c r="B280" s="135" t="s">
        <v>306</v>
      </c>
      <c r="C280" s="140">
        <v>3100102009</v>
      </c>
      <c r="D280" s="141">
        <v>4</v>
      </c>
      <c r="E280" s="142" t="s">
        <v>308</v>
      </c>
      <c r="F280" s="142" t="s">
        <v>312</v>
      </c>
      <c r="G280" s="128" t="s">
        <v>425</v>
      </c>
      <c r="H280" s="143">
        <v>8360000</v>
      </c>
      <c r="I280" s="130" t="str">
        <f>VLOOKUP(E280,Bantuan!$E$2:$F$24,2,FALSE)</f>
        <v>Non DBR</v>
      </c>
      <c r="J280" s="131" t="s">
        <v>19</v>
      </c>
      <c r="K280" s="128" t="str">
        <f>IFERROR(VLOOKUP(Aset!J280,Pegawai!$C$4:$H$110,6,FALSE),"Pemakai barang belum ditentukan")</f>
        <v>-</v>
      </c>
      <c r="L280" s="132"/>
    </row>
    <row r="281" spans="1:12" ht="14">
      <c r="A281" s="134">
        <v>158</v>
      </c>
      <c r="B281" s="135" t="s">
        <v>306</v>
      </c>
      <c r="C281" s="140">
        <v>3100102009</v>
      </c>
      <c r="D281" s="141">
        <v>5</v>
      </c>
      <c r="E281" s="142" t="s">
        <v>308</v>
      </c>
      <c r="F281" s="142" t="s">
        <v>312</v>
      </c>
      <c r="G281" s="128" t="s">
        <v>425</v>
      </c>
      <c r="H281" s="143">
        <v>8360000</v>
      </c>
      <c r="I281" s="130" t="str">
        <f>VLOOKUP(E281,Bantuan!$E$2:$F$24,2,FALSE)</f>
        <v>Non DBR</v>
      </c>
      <c r="J281" s="131" t="s">
        <v>102</v>
      </c>
      <c r="K281" s="128" t="str">
        <f>IFERROR(VLOOKUP(Aset!J281,Pegawai!$C$4:$H$110,6,FALSE),"Pemakai barang belum ditentukan")</f>
        <v>Ruang Staff 1</v>
      </c>
      <c r="L281" s="132"/>
    </row>
    <row r="282" spans="1:12" ht="14">
      <c r="A282" s="134">
        <v>159</v>
      </c>
      <c r="B282" s="135" t="s">
        <v>306</v>
      </c>
      <c r="C282" s="140">
        <v>3100102009</v>
      </c>
      <c r="D282" s="141">
        <v>6</v>
      </c>
      <c r="E282" s="142" t="s">
        <v>308</v>
      </c>
      <c r="F282" s="142" t="s">
        <v>312</v>
      </c>
      <c r="G282" s="128" t="s">
        <v>425</v>
      </c>
      <c r="H282" s="143">
        <v>8360000</v>
      </c>
      <c r="I282" s="130" t="str">
        <f>VLOOKUP(E282,Bantuan!$E$2:$F$24,2,FALSE)</f>
        <v>Non DBR</v>
      </c>
      <c r="J282" s="131" t="s">
        <v>129</v>
      </c>
      <c r="K282" s="128" t="str">
        <f>IFERROR(VLOOKUP(Aset!J282,Pegawai!$C$4:$H$110,6,FALSE),"Pemakai barang belum ditentukan")</f>
        <v>Ruang Staff 2</v>
      </c>
      <c r="L282" s="132"/>
    </row>
    <row r="283" spans="1:12" ht="14">
      <c r="A283" s="134">
        <v>160</v>
      </c>
      <c r="B283" s="135" t="s">
        <v>306</v>
      </c>
      <c r="C283" s="140">
        <v>3100102009</v>
      </c>
      <c r="D283" s="141">
        <v>7</v>
      </c>
      <c r="E283" s="142" t="s">
        <v>308</v>
      </c>
      <c r="F283" s="142" t="s">
        <v>312</v>
      </c>
      <c r="G283" s="128" t="s">
        <v>425</v>
      </c>
      <c r="H283" s="143">
        <v>8360000</v>
      </c>
      <c r="I283" s="130" t="str">
        <f>VLOOKUP(E283,Bantuan!$E$2:$F$24,2,FALSE)</f>
        <v>Non DBR</v>
      </c>
      <c r="J283" s="131" t="s">
        <v>331</v>
      </c>
      <c r="K283" s="128" t="str">
        <f>IFERROR(VLOOKUP(Aset!J283,Pegawai!$C$4:$H$110,6,FALSE),"Pemakai barang belum ditentukan")</f>
        <v>Ruang Staff 1</v>
      </c>
      <c r="L283" s="132"/>
    </row>
    <row r="284" spans="1:12" ht="14">
      <c r="A284" s="134">
        <v>161</v>
      </c>
      <c r="B284" s="135" t="s">
        <v>306</v>
      </c>
      <c r="C284" s="140">
        <v>3100102009</v>
      </c>
      <c r="D284" s="141">
        <v>8</v>
      </c>
      <c r="E284" s="142" t="s">
        <v>308</v>
      </c>
      <c r="F284" s="142" t="s">
        <v>313</v>
      </c>
      <c r="G284" s="128" t="s">
        <v>436</v>
      </c>
      <c r="H284" s="143">
        <v>12750000</v>
      </c>
      <c r="I284" s="130" t="str">
        <f>VLOOKUP(E284,Bantuan!$E$2:$F$24,2,FALSE)</f>
        <v>Non DBR</v>
      </c>
      <c r="J284" s="131" t="s">
        <v>185</v>
      </c>
      <c r="K284" s="128" t="str">
        <f>IFERROR(VLOOKUP(Aset!J284,Pegawai!$C$4:$H$110,6,FALSE),"Pemakai barang belum ditentukan")</f>
        <v>Ruang Staff 1</v>
      </c>
      <c r="L284" s="132"/>
    </row>
    <row r="285" spans="1:12" ht="14">
      <c r="A285" s="134">
        <v>162</v>
      </c>
      <c r="B285" s="135" t="s">
        <v>306</v>
      </c>
      <c r="C285" s="140">
        <v>3100102009</v>
      </c>
      <c r="D285" s="141">
        <v>9</v>
      </c>
      <c r="E285" s="142" t="s">
        <v>308</v>
      </c>
      <c r="F285" s="142" t="s">
        <v>313</v>
      </c>
      <c r="G285" s="128" t="s">
        <v>436</v>
      </c>
      <c r="H285" s="143">
        <v>12750000</v>
      </c>
      <c r="I285" s="130" t="str">
        <f>VLOOKUP(E285,Bantuan!$E$2:$F$24,2,FALSE)</f>
        <v>Non DBR</v>
      </c>
      <c r="J285" s="131" t="s">
        <v>98</v>
      </c>
      <c r="K285" s="128" t="str">
        <f>IFERROR(VLOOKUP(Aset!J285,Pegawai!$C$4:$H$110,6,FALSE),"Pemakai barang belum ditentukan")</f>
        <v>Ruang Staff 1</v>
      </c>
      <c r="L285" s="132"/>
    </row>
    <row r="286" spans="1:12" ht="14">
      <c r="A286" s="134">
        <v>163</v>
      </c>
      <c r="B286" s="135" t="s">
        <v>306</v>
      </c>
      <c r="C286" s="140">
        <v>3100102009</v>
      </c>
      <c r="D286" s="141">
        <v>10</v>
      </c>
      <c r="E286" s="142" t="s">
        <v>308</v>
      </c>
      <c r="F286" s="142" t="s">
        <v>313</v>
      </c>
      <c r="G286" s="128" t="s">
        <v>436</v>
      </c>
      <c r="H286" s="143">
        <v>12750000</v>
      </c>
      <c r="I286" s="130" t="str">
        <f>VLOOKUP(E286,Bantuan!$E$2:$F$24,2,FALSE)</f>
        <v>Non DBR</v>
      </c>
      <c r="J286" s="131" t="s">
        <v>169</v>
      </c>
      <c r="K286" s="128" t="str">
        <f>IFERROR(VLOOKUP(Aset!J286,Pegawai!$C$4:$H$110,6,FALSE),"Pemakai barang belum ditentukan")</f>
        <v>Ruang Staff 1</v>
      </c>
      <c r="L286" s="132"/>
    </row>
    <row r="287" spans="1:12" ht="14">
      <c r="A287" s="134">
        <v>164</v>
      </c>
      <c r="B287" s="135" t="s">
        <v>306</v>
      </c>
      <c r="C287" s="140">
        <v>3100102009</v>
      </c>
      <c r="D287" s="141">
        <v>11</v>
      </c>
      <c r="E287" s="142" t="s">
        <v>308</v>
      </c>
      <c r="F287" s="142" t="s">
        <v>313</v>
      </c>
      <c r="G287" s="128" t="s">
        <v>436</v>
      </c>
      <c r="H287" s="143">
        <v>12750000</v>
      </c>
      <c r="I287" s="130" t="str">
        <f>VLOOKUP(E287,Bantuan!$E$2:$F$24,2,FALSE)</f>
        <v>Non DBR</v>
      </c>
      <c r="J287" s="131" t="s">
        <v>19</v>
      </c>
      <c r="K287" s="128" t="str">
        <f>IFERROR(VLOOKUP(Aset!J287,Pegawai!$C$4:$H$110,6,FALSE),"Pemakai barang belum ditentukan")</f>
        <v>-</v>
      </c>
      <c r="L287" s="132"/>
    </row>
    <row r="288" spans="1:12" ht="14">
      <c r="A288" s="134">
        <v>165</v>
      </c>
      <c r="B288" s="135" t="s">
        <v>306</v>
      </c>
      <c r="C288" s="140">
        <v>3100102009</v>
      </c>
      <c r="D288" s="141">
        <v>12</v>
      </c>
      <c r="E288" s="142" t="s">
        <v>308</v>
      </c>
      <c r="F288" s="142" t="s">
        <v>313</v>
      </c>
      <c r="G288" s="128" t="s">
        <v>436</v>
      </c>
      <c r="H288" s="143">
        <v>12750000</v>
      </c>
      <c r="I288" s="130" t="str">
        <f>VLOOKUP(E288,Bantuan!$E$2:$F$24,2,FALSE)</f>
        <v>Non DBR</v>
      </c>
      <c r="J288" s="131" t="s">
        <v>190</v>
      </c>
      <c r="K288" s="128" t="str">
        <f>IFERROR(VLOOKUP(Aset!J288,Pegawai!$C$4:$H$110,6,FALSE),"Pemakai barang belum ditentukan")</f>
        <v>Ruang Staff 1</v>
      </c>
      <c r="L288" s="132"/>
    </row>
    <row r="289" spans="1:12" ht="14">
      <c r="A289" s="134">
        <v>166</v>
      </c>
      <c r="B289" s="135" t="s">
        <v>306</v>
      </c>
      <c r="C289" s="140">
        <v>3100102009</v>
      </c>
      <c r="D289" s="141">
        <v>13</v>
      </c>
      <c r="E289" s="142" t="s">
        <v>308</v>
      </c>
      <c r="F289" s="142" t="s">
        <v>314</v>
      </c>
      <c r="G289" s="128" t="s">
        <v>29</v>
      </c>
      <c r="H289" s="143">
        <v>25465000</v>
      </c>
      <c r="I289" s="130" t="str">
        <f>VLOOKUP(E289,Bantuan!$E$2:$F$24,2,FALSE)</f>
        <v>Non DBR</v>
      </c>
      <c r="J289" s="131" t="s">
        <v>19</v>
      </c>
      <c r="K289" s="128" t="str">
        <f>IFERROR(VLOOKUP(Aset!J289,Pegawai!$C$4:$H$110,6,FALSE),"Pemakai barang belum ditentukan")</f>
        <v>-</v>
      </c>
      <c r="L289" s="132"/>
    </row>
    <row r="290" spans="1:12" ht="14">
      <c r="A290" s="134">
        <v>167</v>
      </c>
      <c r="B290" s="135" t="s">
        <v>306</v>
      </c>
      <c r="C290" s="140">
        <v>3100102009</v>
      </c>
      <c r="D290" s="141">
        <v>14</v>
      </c>
      <c r="E290" s="142" t="s">
        <v>308</v>
      </c>
      <c r="F290" s="142" t="s">
        <v>315</v>
      </c>
      <c r="G290" s="128" t="s">
        <v>29</v>
      </c>
      <c r="H290" s="143">
        <v>12320000</v>
      </c>
      <c r="I290" s="130" t="str">
        <f>VLOOKUP(E290,Bantuan!$E$2:$F$24,2,FALSE)</f>
        <v>Non DBR</v>
      </c>
      <c r="J290" s="131" t="s">
        <v>19</v>
      </c>
      <c r="K290" s="128" t="str">
        <f>IFERROR(VLOOKUP(Aset!J290,Pegawai!$C$4:$H$110,6,FALSE),"Pemakai barang belum ditentukan")</f>
        <v>-</v>
      </c>
      <c r="L290" s="132"/>
    </row>
    <row r="291" spans="1:12" ht="14">
      <c r="A291" s="134">
        <v>168</v>
      </c>
      <c r="B291" s="135" t="s">
        <v>306</v>
      </c>
      <c r="C291" s="140">
        <v>3100102009</v>
      </c>
      <c r="D291" s="141">
        <v>15</v>
      </c>
      <c r="E291" s="142" t="s">
        <v>308</v>
      </c>
      <c r="F291" s="142" t="s">
        <v>316</v>
      </c>
      <c r="G291" s="128" t="s">
        <v>29</v>
      </c>
      <c r="H291" s="143">
        <v>8910000</v>
      </c>
      <c r="I291" s="130" t="str">
        <f>VLOOKUP(E291,Bantuan!$E$2:$F$24,2,FALSE)</f>
        <v>Non DBR</v>
      </c>
      <c r="J291" s="131" t="s">
        <v>150</v>
      </c>
      <c r="K291" s="128" t="str">
        <f>IFERROR(VLOOKUP(Aset!J291,Pegawai!$C$4:$H$110,6,FALSE),"Pemakai barang belum ditentukan")</f>
        <v>Ruang Staff 1</v>
      </c>
      <c r="L291" s="132"/>
    </row>
    <row r="292" spans="1:12" ht="14">
      <c r="A292" s="134">
        <v>169</v>
      </c>
      <c r="B292" s="135" t="s">
        <v>306</v>
      </c>
      <c r="C292" s="140">
        <v>3100102009</v>
      </c>
      <c r="D292" s="141">
        <v>16</v>
      </c>
      <c r="E292" s="142" t="s">
        <v>308</v>
      </c>
      <c r="F292" s="142" t="s">
        <v>317</v>
      </c>
      <c r="G292" s="128" t="s">
        <v>29</v>
      </c>
      <c r="H292" s="143">
        <v>15950000</v>
      </c>
      <c r="I292" s="130" t="str">
        <f>VLOOKUP(E292,Bantuan!$E$2:$F$24,2,FALSE)</f>
        <v>Non DBR</v>
      </c>
      <c r="J292" s="131" t="s">
        <v>19</v>
      </c>
      <c r="K292" s="128" t="str">
        <f>IFERROR(VLOOKUP(Aset!J292,Pegawai!$C$4:$H$110,6,FALSE),"Pemakai barang belum ditentukan")</f>
        <v>-</v>
      </c>
      <c r="L292" s="132"/>
    </row>
    <row r="293" spans="1:12" ht="14">
      <c r="A293" s="134">
        <v>170</v>
      </c>
      <c r="B293" s="135" t="s">
        <v>306</v>
      </c>
      <c r="C293" s="140">
        <v>3100102009</v>
      </c>
      <c r="D293" s="141">
        <v>17</v>
      </c>
      <c r="E293" s="142" t="s">
        <v>308</v>
      </c>
      <c r="F293" s="142" t="s">
        <v>318</v>
      </c>
      <c r="G293" s="128" t="s">
        <v>68</v>
      </c>
      <c r="H293" s="143">
        <v>20740000</v>
      </c>
      <c r="I293" s="130" t="str">
        <f>VLOOKUP(E293,Bantuan!$E$2:$F$24,2,FALSE)</f>
        <v>Non DBR</v>
      </c>
      <c r="J293" s="131" t="s">
        <v>19</v>
      </c>
      <c r="K293" s="128" t="str">
        <f>IFERROR(VLOOKUP(Aset!J293,Pegawai!$C$4:$H$110,6,FALSE),"Pemakai barang belum ditentukan")</f>
        <v>-</v>
      </c>
      <c r="L293" s="132"/>
    </row>
    <row r="294" spans="1:12" ht="14">
      <c r="A294" s="134">
        <v>171</v>
      </c>
      <c r="B294" s="135" t="s">
        <v>306</v>
      </c>
      <c r="C294" s="140">
        <v>3100102009</v>
      </c>
      <c r="D294" s="141">
        <v>18</v>
      </c>
      <c r="E294" s="142" t="s">
        <v>308</v>
      </c>
      <c r="F294" s="142" t="s">
        <v>318</v>
      </c>
      <c r="G294" s="128" t="s">
        <v>68</v>
      </c>
      <c r="H294" s="143">
        <v>20740000</v>
      </c>
      <c r="I294" s="130" t="str">
        <f>VLOOKUP(E294,Bantuan!$E$2:$F$24,2,FALSE)</f>
        <v>Non DBR</v>
      </c>
      <c r="J294" s="131" t="s">
        <v>19</v>
      </c>
      <c r="K294" s="128" t="str">
        <f>IFERROR(VLOOKUP(Aset!J294,Pegawai!$C$4:$H$110,6,FALSE),"Pemakai barang belum ditentukan")</f>
        <v>-</v>
      </c>
      <c r="L294" s="132"/>
    </row>
    <row r="295" spans="1:12">
      <c r="A295" s="125">
        <v>1</v>
      </c>
      <c r="B295" s="126" t="s">
        <v>451</v>
      </c>
      <c r="C295" s="127">
        <v>3050201003</v>
      </c>
      <c r="D295" s="128">
        <v>5156</v>
      </c>
      <c r="E295" s="126" t="s">
        <v>452</v>
      </c>
      <c r="F295" s="126" t="s">
        <v>453</v>
      </c>
      <c r="G295" s="128" t="s">
        <v>65</v>
      </c>
      <c r="H295" s="129">
        <v>100000</v>
      </c>
      <c r="I295" s="130" t="str">
        <f>VLOOKUP(E295,Bantuan!$E$2:$F$24,2,FALSE)</f>
        <v>DBR</v>
      </c>
      <c r="J295" s="131" t="s">
        <v>478</v>
      </c>
      <c r="K295" s="128" t="str">
        <f>IFERROR(VLOOKUP(Aset!J295,Pegawai!$C$4:$H$110,6,FALSE),"Pemakai barang belum ditentukan")</f>
        <v>Ruang Direktur</v>
      </c>
      <c r="L295" s="132"/>
    </row>
    <row r="296" spans="1:12">
      <c r="A296" s="125">
        <v>2</v>
      </c>
      <c r="B296" s="126" t="s">
        <v>451</v>
      </c>
      <c r="C296" s="127">
        <v>3050201003</v>
      </c>
      <c r="D296" s="128">
        <v>5123</v>
      </c>
      <c r="E296" s="126" t="s">
        <v>452</v>
      </c>
      <c r="F296" s="126" t="s">
        <v>453</v>
      </c>
      <c r="G296" s="128" t="s">
        <v>65</v>
      </c>
      <c r="H296" s="129">
        <v>100000</v>
      </c>
      <c r="I296" s="130" t="str">
        <f>VLOOKUP(E296,Bantuan!$E$2:$F$24,2,FALSE)</f>
        <v>DBR</v>
      </c>
      <c r="J296" s="131" t="s">
        <v>478</v>
      </c>
      <c r="K296" s="128" t="str">
        <f>IFERROR(VLOOKUP(Aset!J296,Pegawai!$C$4:$H$110,6,FALSE),"Pemakai barang belum ditentukan")</f>
        <v>Ruang Direktur</v>
      </c>
      <c r="L296" s="132"/>
    </row>
    <row r="297" spans="1:12">
      <c r="A297" s="125">
        <v>3</v>
      </c>
      <c r="B297" s="126" t="s">
        <v>451</v>
      </c>
      <c r="C297" s="127">
        <v>3050201003</v>
      </c>
      <c r="D297" s="128">
        <v>5153</v>
      </c>
      <c r="E297" s="126" t="s">
        <v>452</v>
      </c>
      <c r="F297" s="126" t="s">
        <v>453</v>
      </c>
      <c r="G297" s="128" t="s">
        <v>65</v>
      </c>
      <c r="H297" s="129">
        <v>100000</v>
      </c>
      <c r="I297" s="130" t="str">
        <f>VLOOKUP(E297,Bantuan!$E$2:$F$24,2,FALSE)</f>
        <v>DBR</v>
      </c>
      <c r="J297" s="131" t="s">
        <v>478</v>
      </c>
      <c r="K297" s="128" t="str">
        <f>IFERROR(VLOOKUP(Aset!J297,Pegawai!$C$4:$H$110,6,FALSE),"Pemakai barang belum ditentukan")</f>
        <v>Ruang Direktur</v>
      </c>
      <c r="L297" s="132"/>
    </row>
    <row r="298" spans="1:12">
      <c r="A298" s="125">
        <v>4</v>
      </c>
      <c r="B298" s="126" t="s">
        <v>451</v>
      </c>
      <c r="C298" s="127">
        <v>3050201003</v>
      </c>
      <c r="D298" s="128">
        <v>5127</v>
      </c>
      <c r="E298" s="126" t="s">
        <v>452</v>
      </c>
      <c r="F298" s="126" t="s">
        <v>453</v>
      </c>
      <c r="G298" s="128" t="s">
        <v>65</v>
      </c>
      <c r="H298" s="129">
        <v>100000</v>
      </c>
      <c r="I298" s="130" t="str">
        <f>VLOOKUP(E298,Bantuan!$E$2:$F$24,2,FALSE)</f>
        <v>DBR</v>
      </c>
      <c r="J298" s="131" t="s">
        <v>478</v>
      </c>
      <c r="K298" s="128" t="str">
        <f>IFERROR(VLOOKUP(Aset!J298,Pegawai!$C$4:$H$110,6,FALSE),"Pemakai barang belum ditentukan")</f>
        <v>Ruang Direktur</v>
      </c>
      <c r="L298" s="132"/>
    </row>
    <row r="299" spans="1:12">
      <c r="A299" s="125">
        <v>5</v>
      </c>
      <c r="B299" s="126" t="s">
        <v>451</v>
      </c>
      <c r="C299" s="127">
        <v>3050201003</v>
      </c>
      <c r="D299" s="128">
        <v>5162</v>
      </c>
      <c r="E299" s="126" t="s">
        <v>452</v>
      </c>
      <c r="F299" s="126" t="s">
        <v>453</v>
      </c>
      <c r="G299" s="128" t="s">
        <v>65</v>
      </c>
      <c r="H299" s="129">
        <v>100000</v>
      </c>
      <c r="I299" s="130" t="str">
        <f>VLOOKUP(E299,Bantuan!$E$2:$F$24,2,FALSE)</f>
        <v>DBR</v>
      </c>
      <c r="J299" s="131" t="s">
        <v>478</v>
      </c>
      <c r="K299" s="128" t="str">
        <f>IFERROR(VLOOKUP(Aset!J299,Pegawai!$C$4:$H$110,6,FALSE),"Pemakai barang belum ditentukan")</f>
        <v>Ruang Direktur</v>
      </c>
      <c r="L299" s="132"/>
    </row>
    <row r="300" spans="1:12">
      <c r="A300" s="125">
        <v>6</v>
      </c>
      <c r="B300" s="126" t="s">
        <v>451</v>
      </c>
      <c r="C300" s="127">
        <v>3050201003</v>
      </c>
      <c r="D300" s="128">
        <v>5151</v>
      </c>
      <c r="E300" s="126" t="s">
        <v>452</v>
      </c>
      <c r="F300" s="126" t="s">
        <v>453</v>
      </c>
      <c r="G300" s="128" t="s">
        <v>65</v>
      </c>
      <c r="H300" s="129">
        <v>100000</v>
      </c>
      <c r="I300" s="130" t="str">
        <f>VLOOKUP(E300,Bantuan!$E$2:$F$24,2,FALSE)</f>
        <v>DBR</v>
      </c>
      <c r="J300" s="131" t="s">
        <v>478</v>
      </c>
      <c r="K300" s="128" t="str">
        <f>IFERROR(VLOOKUP(Aset!J300,Pegawai!$C$4:$H$110,6,FALSE),"Pemakai barang belum ditentukan")</f>
        <v>Ruang Direktur</v>
      </c>
      <c r="L300" s="132"/>
    </row>
    <row r="301" spans="1:12">
      <c r="A301" s="125">
        <v>7</v>
      </c>
      <c r="B301" s="126" t="s">
        <v>451</v>
      </c>
      <c r="C301" s="127">
        <v>3050201003</v>
      </c>
      <c r="D301" s="128">
        <v>5177</v>
      </c>
      <c r="E301" s="126" t="s">
        <v>452</v>
      </c>
      <c r="F301" s="126" t="s">
        <v>453</v>
      </c>
      <c r="G301" s="128" t="s">
        <v>65</v>
      </c>
      <c r="H301" s="129">
        <v>100000</v>
      </c>
      <c r="I301" s="130" t="str">
        <f>VLOOKUP(E301,Bantuan!$E$2:$F$24,2,FALSE)</f>
        <v>DBR</v>
      </c>
      <c r="J301" s="131" t="s">
        <v>478</v>
      </c>
      <c r="K301" s="128" t="str">
        <f>IFERROR(VLOOKUP(Aset!J301,Pegawai!$C$4:$H$110,6,FALSE),"Pemakai barang belum ditentukan")</f>
        <v>Ruang Direktur</v>
      </c>
      <c r="L301" s="132"/>
    </row>
    <row r="302" spans="1:12">
      <c r="A302" s="125">
        <v>8</v>
      </c>
      <c r="B302" s="126" t="s">
        <v>451</v>
      </c>
      <c r="C302" s="127">
        <v>3050201003</v>
      </c>
      <c r="D302" s="128">
        <v>5158</v>
      </c>
      <c r="E302" s="126" t="s">
        <v>452</v>
      </c>
      <c r="F302" s="126" t="s">
        <v>453</v>
      </c>
      <c r="G302" s="128" t="s">
        <v>65</v>
      </c>
      <c r="H302" s="129">
        <v>100000</v>
      </c>
      <c r="I302" s="130" t="str">
        <f>VLOOKUP(E302,Bantuan!$E$2:$F$24,2,FALSE)</f>
        <v>DBR</v>
      </c>
      <c r="J302" s="131" t="s">
        <v>478</v>
      </c>
      <c r="K302" s="128" t="str">
        <f>IFERROR(VLOOKUP(Aset!J302,Pegawai!$C$4:$H$110,6,FALSE),"Pemakai barang belum ditentukan")</f>
        <v>Ruang Direktur</v>
      </c>
      <c r="L302" s="132"/>
    </row>
    <row r="303" spans="1:12">
      <c r="A303" s="125">
        <v>9</v>
      </c>
      <c r="B303" s="126" t="s">
        <v>451</v>
      </c>
      <c r="C303" s="127">
        <v>3050201003</v>
      </c>
      <c r="D303" s="128">
        <v>5175</v>
      </c>
      <c r="E303" s="126" t="s">
        <v>452</v>
      </c>
      <c r="F303" s="126" t="s">
        <v>453</v>
      </c>
      <c r="G303" s="128" t="s">
        <v>65</v>
      </c>
      <c r="H303" s="129">
        <v>100000</v>
      </c>
      <c r="I303" s="130" t="str">
        <f>VLOOKUP(E303,Bantuan!$E$2:$F$24,2,FALSE)</f>
        <v>DBR</v>
      </c>
      <c r="J303" s="131" t="s">
        <v>478</v>
      </c>
      <c r="K303" s="128" t="str">
        <f>IFERROR(VLOOKUP(Aset!J303,Pegawai!$C$4:$H$110,6,FALSE),"Pemakai barang belum ditentukan")</f>
        <v>Ruang Direktur</v>
      </c>
      <c r="L303" s="132"/>
    </row>
    <row r="304" spans="1:12">
      <c r="A304" s="125">
        <v>10</v>
      </c>
      <c r="B304" s="126" t="s">
        <v>451</v>
      </c>
      <c r="C304" s="127">
        <v>3050201003</v>
      </c>
      <c r="D304" s="128">
        <v>5152</v>
      </c>
      <c r="E304" s="126" t="s">
        <v>452</v>
      </c>
      <c r="F304" s="126" t="s">
        <v>453</v>
      </c>
      <c r="G304" s="128" t="s">
        <v>65</v>
      </c>
      <c r="H304" s="129">
        <v>100000</v>
      </c>
      <c r="I304" s="130" t="str">
        <f>VLOOKUP(E304,Bantuan!$E$2:$F$24,2,FALSE)</f>
        <v>DBR</v>
      </c>
      <c r="J304" s="131" t="s">
        <v>83</v>
      </c>
      <c r="K304" s="128" t="str">
        <f>IFERROR(VLOOKUP(Aset!J304,Pegawai!$C$4:$H$110,6,FALSE),"Pemakai barang belum ditentukan")</f>
        <v>Ruang Direktur</v>
      </c>
      <c r="L304" s="132"/>
    </row>
    <row r="305" spans="1:12">
      <c r="A305" s="125">
        <v>11</v>
      </c>
      <c r="B305" s="126" t="s">
        <v>451</v>
      </c>
      <c r="C305" s="127">
        <v>3050201003</v>
      </c>
      <c r="D305" s="128">
        <v>5180</v>
      </c>
      <c r="E305" s="126" t="s">
        <v>452</v>
      </c>
      <c r="F305" s="126" t="s">
        <v>453</v>
      </c>
      <c r="G305" s="128" t="s">
        <v>65</v>
      </c>
      <c r="H305" s="129">
        <v>100000</v>
      </c>
      <c r="I305" s="130" t="str">
        <f>VLOOKUP(E305,Bantuan!$E$2:$F$24,2,FALSE)</f>
        <v>DBR</v>
      </c>
      <c r="J305" s="131" t="s">
        <v>83</v>
      </c>
      <c r="K305" s="128" t="str">
        <f>IFERROR(VLOOKUP(Aset!J305,Pegawai!$C$4:$H$110,6,FALSE),"Pemakai barang belum ditentukan")</f>
        <v>Ruang Direktur</v>
      </c>
      <c r="L305" s="132"/>
    </row>
    <row r="306" spans="1:12">
      <c r="A306" s="125">
        <v>12</v>
      </c>
      <c r="B306" s="126" t="s">
        <v>451</v>
      </c>
      <c r="C306" s="127">
        <v>3050201003</v>
      </c>
      <c r="D306" s="128" t="s">
        <v>19</v>
      </c>
      <c r="E306" s="126" t="s">
        <v>452</v>
      </c>
      <c r="F306" s="126" t="s">
        <v>479</v>
      </c>
      <c r="G306" s="128" t="s">
        <v>65</v>
      </c>
      <c r="H306" s="129">
        <v>100000</v>
      </c>
      <c r="I306" s="130" t="str">
        <f>VLOOKUP(E306,Bantuan!$E$2:$F$24,2,FALSE)</f>
        <v>DBR</v>
      </c>
      <c r="J306" s="131" t="s">
        <v>83</v>
      </c>
      <c r="K306" s="128" t="str">
        <f>IFERROR(VLOOKUP(Aset!J306,Pegawai!$C$4:$H$110,6,FALSE),"Pemakai barang belum ditentukan")</f>
        <v>Ruang Direktur</v>
      </c>
      <c r="L306" s="132"/>
    </row>
    <row r="307" spans="1:12">
      <c r="A307" s="125">
        <v>13</v>
      </c>
      <c r="B307" s="126" t="s">
        <v>451</v>
      </c>
      <c r="C307" s="127">
        <v>3050201003</v>
      </c>
      <c r="D307" s="128">
        <v>5178</v>
      </c>
      <c r="E307" s="126" t="s">
        <v>452</v>
      </c>
      <c r="F307" s="126" t="s">
        <v>453</v>
      </c>
      <c r="G307" s="128" t="s">
        <v>65</v>
      </c>
      <c r="H307" s="129">
        <v>100000</v>
      </c>
      <c r="I307" s="130" t="str">
        <f>VLOOKUP(E307,Bantuan!$E$2:$F$24,2,FALSE)</f>
        <v>DBR</v>
      </c>
      <c r="J307" s="131" t="s">
        <v>168</v>
      </c>
      <c r="K307" s="128" t="str">
        <f>IFERROR(VLOOKUP(Aset!J307,Pegawai!$C$4:$H$110,6,FALSE),"Pemakai barang belum ditentukan")</f>
        <v>Ruang Staff 1</v>
      </c>
      <c r="L307" s="132"/>
    </row>
    <row r="308" spans="1:12">
      <c r="A308" s="125">
        <v>14</v>
      </c>
      <c r="B308" s="126" t="s">
        <v>451</v>
      </c>
      <c r="C308" s="127">
        <v>3050201003</v>
      </c>
      <c r="D308" s="128">
        <v>5181</v>
      </c>
      <c r="E308" s="126" t="s">
        <v>452</v>
      </c>
      <c r="F308" s="126" t="s">
        <v>453</v>
      </c>
      <c r="G308" s="128" t="s">
        <v>65</v>
      </c>
      <c r="H308" s="129">
        <v>100000</v>
      </c>
      <c r="I308" s="130" t="str">
        <f>VLOOKUP(E308,Bantuan!$E$2:$F$24,2,FALSE)</f>
        <v>DBR</v>
      </c>
      <c r="J308" s="131" t="s">
        <v>321</v>
      </c>
      <c r="K308" s="128" t="str">
        <f>IFERROR(VLOOKUP(Aset!J308,Pegawai!$C$4:$H$110,6,FALSE),"Pemakai barang belum ditentukan")</f>
        <v>Ruang Staff 1</v>
      </c>
      <c r="L308" s="132"/>
    </row>
    <row r="309" spans="1:12">
      <c r="A309" s="125">
        <v>15</v>
      </c>
      <c r="B309" s="126" t="s">
        <v>451</v>
      </c>
      <c r="C309" s="127">
        <v>3050201003</v>
      </c>
      <c r="D309" s="128">
        <v>5136</v>
      </c>
      <c r="E309" s="126" t="s">
        <v>452</v>
      </c>
      <c r="F309" s="126" t="s">
        <v>453</v>
      </c>
      <c r="G309" s="128" t="s">
        <v>65</v>
      </c>
      <c r="H309" s="129">
        <v>100000</v>
      </c>
      <c r="I309" s="130" t="str">
        <f>VLOOKUP(E309,Bantuan!$E$2:$F$24,2,FALSE)</f>
        <v>DBR</v>
      </c>
      <c r="J309" s="131" t="s">
        <v>170</v>
      </c>
      <c r="K309" s="128" t="str">
        <f>IFERROR(VLOOKUP(Aset!J309,Pegawai!$C$4:$H$110,6,FALSE),"Pemakai barang belum ditentukan")</f>
        <v>Ruang Staff 1</v>
      </c>
      <c r="L309" s="132"/>
    </row>
    <row r="310" spans="1:12">
      <c r="A310" s="125">
        <v>16</v>
      </c>
      <c r="B310" s="126" t="s">
        <v>451</v>
      </c>
      <c r="C310" s="127">
        <v>3050201003</v>
      </c>
      <c r="D310" s="128">
        <v>5155</v>
      </c>
      <c r="E310" s="126" t="s">
        <v>452</v>
      </c>
      <c r="F310" s="126" t="s">
        <v>453</v>
      </c>
      <c r="G310" s="128" t="s">
        <v>65</v>
      </c>
      <c r="H310" s="129">
        <v>100000</v>
      </c>
      <c r="I310" s="130" t="str">
        <f>VLOOKUP(E310,Bantuan!$E$2:$F$24,2,FALSE)</f>
        <v>DBR</v>
      </c>
      <c r="J310" s="131" t="s">
        <v>172</v>
      </c>
      <c r="K310" s="128" t="str">
        <f>IFERROR(VLOOKUP(Aset!J310,Pegawai!$C$4:$H$110,6,FALSE),"Pemakai barang belum ditentukan")</f>
        <v>Ruang Staff 1</v>
      </c>
      <c r="L310" s="132"/>
    </row>
    <row r="311" spans="1:12">
      <c r="A311" s="125">
        <v>17</v>
      </c>
      <c r="B311" s="126" t="s">
        <v>451</v>
      </c>
      <c r="C311" s="127">
        <v>3050201003</v>
      </c>
      <c r="D311" s="128">
        <v>5130</v>
      </c>
      <c r="E311" s="126" t="s">
        <v>452</v>
      </c>
      <c r="F311" s="126" t="s">
        <v>453</v>
      </c>
      <c r="G311" s="128" t="s">
        <v>65</v>
      </c>
      <c r="H311" s="129">
        <v>100000</v>
      </c>
      <c r="I311" s="130" t="str">
        <f>VLOOKUP(E311,Bantuan!$E$2:$F$24,2,FALSE)</f>
        <v>DBR</v>
      </c>
      <c r="J311" s="131" t="s">
        <v>98</v>
      </c>
      <c r="K311" s="128" t="str">
        <f>IFERROR(VLOOKUP(Aset!J311,Pegawai!$C$4:$H$110,6,FALSE),"Pemakai barang belum ditentukan")</f>
        <v>Ruang Staff 1</v>
      </c>
      <c r="L311" s="132"/>
    </row>
    <row r="312" spans="1:12">
      <c r="A312" s="125">
        <v>18</v>
      </c>
      <c r="B312" s="126" t="s">
        <v>451</v>
      </c>
      <c r="C312" s="127">
        <v>3050201003</v>
      </c>
      <c r="D312" s="128">
        <v>5135</v>
      </c>
      <c r="E312" s="126" t="s">
        <v>452</v>
      </c>
      <c r="F312" s="126" t="s">
        <v>453</v>
      </c>
      <c r="G312" s="128" t="s">
        <v>65</v>
      </c>
      <c r="H312" s="129">
        <v>100000</v>
      </c>
      <c r="I312" s="130" t="str">
        <f>VLOOKUP(E312,Bantuan!$E$2:$F$24,2,FALSE)</f>
        <v>DBR</v>
      </c>
      <c r="J312" s="131" t="s">
        <v>169</v>
      </c>
      <c r="K312" s="128" t="str">
        <f>IFERROR(VLOOKUP(Aset!J312,Pegawai!$C$4:$H$110,6,FALSE),"Pemakai barang belum ditentukan")</f>
        <v>Ruang Staff 1</v>
      </c>
      <c r="L312" s="132"/>
    </row>
    <row r="313" spans="1:12">
      <c r="A313" s="125">
        <v>19</v>
      </c>
      <c r="B313" s="126" t="s">
        <v>451</v>
      </c>
      <c r="C313" s="127">
        <v>3050201003</v>
      </c>
      <c r="D313" s="128">
        <v>5113</v>
      </c>
      <c r="E313" s="126" t="s">
        <v>452</v>
      </c>
      <c r="F313" s="126" t="s">
        <v>453</v>
      </c>
      <c r="G313" s="128" t="s">
        <v>65</v>
      </c>
      <c r="H313" s="129">
        <v>100000</v>
      </c>
      <c r="I313" s="130" t="str">
        <f>VLOOKUP(E313,Bantuan!$E$2:$F$24,2,FALSE)</f>
        <v>DBR</v>
      </c>
      <c r="J313" s="131" t="s">
        <v>480</v>
      </c>
      <c r="K313" s="128" t="str">
        <f>IFERROR(VLOOKUP(Aset!J313,Pegawai!$C$4:$H$110,6,FALSE),"Pemakai barang belum ditentukan")</f>
        <v>Ruang Staff 1</v>
      </c>
      <c r="L313" s="132"/>
    </row>
    <row r="314" spans="1:12">
      <c r="A314" s="125">
        <v>20</v>
      </c>
      <c r="B314" s="126" t="s">
        <v>451</v>
      </c>
      <c r="C314" s="127">
        <v>3050201003</v>
      </c>
      <c r="D314" s="128">
        <v>5157</v>
      </c>
      <c r="E314" s="126" t="s">
        <v>452</v>
      </c>
      <c r="F314" s="126" t="s">
        <v>453</v>
      </c>
      <c r="G314" s="128" t="s">
        <v>65</v>
      </c>
      <c r="H314" s="129">
        <v>100000</v>
      </c>
      <c r="I314" s="130" t="str">
        <f>VLOOKUP(E314,Bantuan!$E$2:$F$24,2,FALSE)</f>
        <v>DBR</v>
      </c>
      <c r="J314" s="131" t="s">
        <v>208</v>
      </c>
      <c r="K314" s="128" t="str">
        <f>IFERROR(VLOOKUP(Aset!J314,Pegawai!$C$4:$H$110,6,FALSE),"Pemakai barang belum ditentukan")</f>
        <v>Ruang Staff 1</v>
      </c>
      <c r="L314" s="132"/>
    </row>
    <row r="315" spans="1:12">
      <c r="A315" s="125">
        <v>21</v>
      </c>
      <c r="B315" s="126" t="s">
        <v>451</v>
      </c>
      <c r="C315" s="127">
        <v>3050201003</v>
      </c>
      <c r="D315" s="128">
        <v>5173</v>
      </c>
      <c r="E315" s="126" t="s">
        <v>452</v>
      </c>
      <c r="F315" s="126" t="s">
        <v>453</v>
      </c>
      <c r="G315" s="128" t="s">
        <v>65</v>
      </c>
      <c r="H315" s="129">
        <v>100000</v>
      </c>
      <c r="I315" s="130" t="str">
        <f>VLOOKUP(E315,Bantuan!$E$2:$F$24,2,FALSE)</f>
        <v>DBR</v>
      </c>
      <c r="J315" s="131" t="s">
        <v>102</v>
      </c>
      <c r="K315" s="128" t="str">
        <f>IFERROR(VLOOKUP(Aset!J315,Pegawai!$C$4:$H$110,6,FALSE),"Pemakai barang belum ditentukan")</f>
        <v>Ruang Staff 1</v>
      </c>
      <c r="L315" s="132"/>
    </row>
    <row r="316" spans="1:12">
      <c r="A316" s="125">
        <v>22</v>
      </c>
      <c r="B316" s="126" t="s">
        <v>451</v>
      </c>
      <c r="C316" s="127">
        <v>3050201003</v>
      </c>
      <c r="D316" s="128" t="s">
        <v>19</v>
      </c>
      <c r="E316" s="126" t="s">
        <v>452</v>
      </c>
      <c r="F316" s="126" t="s">
        <v>453</v>
      </c>
      <c r="G316" s="128" t="s">
        <v>65</v>
      </c>
      <c r="H316" s="129">
        <v>100000</v>
      </c>
      <c r="I316" s="130" t="str">
        <f>VLOOKUP(E316,Bantuan!$E$2:$F$24,2,FALSE)</f>
        <v>DBR</v>
      </c>
      <c r="J316" s="131" t="s">
        <v>117</v>
      </c>
      <c r="K316" s="128" t="str">
        <f>IFERROR(VLOOKUP(Aset!J316,Pegawai!$C$4:$H$110,6,FALSE),"Pemakai barang belum ditentukan")</f>
        <v>Ruang Staff 1</v>
      </c>
      <c r="L316" s="132"/>
    </row>
    <row r="317" spans="1:12">
      <c r="A317" s="125">
        <v>23</v>
      </c>
      <c r="B317" s="126" t="s">
        <v>451</v>
      </c>
      <c r="C317" s="127">
        <v>3050201003</v>
      </c>
      <c r="D317" s="128">
        <v>5160</v>
      </c>
      <c r="E317" s="126" t="s">
        <v>452</v>
      </c>
      <c r="F317" s="126" t="s">
        <v>453</v>
      </c>
      <c r="G317" s="128" t="s">
        <v>65</v>
      </c>
      <c r="H317" s="129">
        <v>100000</v>
      </c>
      <c r="I317" s="130" t="str">
        <f>VLOOKUP(E317,Bantuan!$E$2:$F$24,2,FALSE)</f>
        <v>DBR</v>
      </c>
      <c r="J317" s="131" t="s">
        <v>174</v>
      </c>
      <c r="K317" s="128" t="str">
        <f>IFERROR(VLOOKUP(Aset!J317,Pegawai!$C$4:$H$110,6,FALSE),"Pemakai barang belum ditentukan")</f>
        <v>Ruang Staff 1</v>
      </c>
      <c r="L317" s="132"/>
    </row>
    <row r="318" spans="1:12">
      <c r="A318" s="125">
        <v>24</v>
      </c>
      <c r="B318" s="126" t="s">
        <v>451</v>
      </c>
      <c r="C318" s="127">
        <v>3050201003</v>
      </c>
      <c r="D318" s="128">
        <v>5138</v>
      </c>
      <c r="E318" s="126" t="s">
        <v>452</v>
      </c>
      <c r="F318" s="126" t="s">
        <v>453</v>
      </c>
      <c r="G318" s="128" t="s">
        <v>65</v>
      </c>
      <c r="H318" s="129">
        <v>100000</v>
      </c>
      <c r="I318" s="130" t="str">
        <f>VLOOKUP(E318,Bantuan!$E$2:$F$24,2,FALSE)</f>
        <v>DBR</v>
      </c>
      <c r="J318" s="131" t="s">
        <v>171</v>
      </c>
      <c r="K318" s="128" t="str">
        <f>IFERROR(VLOOKUP(Aset!J318,Pegawai!$C$4:$H$110,6,FALSE),"Pemakai barang belum ditentukan")</f>
        <v>Ruang Staff 1</v>
      </c>
      <c r="L318" s="132"/>
    </row>
    <row r="319" spans="1:12">
      <c r="A319" s="125">
        <v>25</v>
      </c>
      <c r="B319" s="126" t="s">
        <v>451</v>
      </c>
      <c r="C319" s="127">
        <v>3050201003</v>
      </c>
      <c r="D319" s="128">
        <v>5118</v>
      </c>
      <c r="E319" s="126" t="s">
        <v>452</v>
      </c>
      <c r="F319" s="126" t="s">
        <v>453</v>
      </c>
      <c r="G319" s="128" t="s">
        <v>65</v>
      </c>
      <c r="H319" s="129">
        <v>100000</v>
      </c>
      <c r="I319" s="130" t="str">
        <f>VLOOKUP(E319,Bantuan!$E$2:$F$24,2,FALSE)</f>
        <v>DBR</v>
      </c>
      <c r="J319" s="131" t="s">
        <v>108</v>
      </c>
      <c r="K319" s="128" t="str">
        <f>IFERROR(VLOOKUP(Aset!J319,Pegawai!$C$4:$H$110,6,FALSE),"Pemakai barang belum ditentukan")</f>
        <v>Ruang Staff 1</v>
      </c>
      <c r="L319" s="132"/>
    </row>
    <row r="320" spans="1:12">
      <c r="A320" s="125">
        <v>26</v>
      </c>
      <c r="B320" s="126" t="s">
        <v>451</v>
      </c>
      <c r="C320" s="127">
        <v>3050201003</v>
      </c>
      <c r="D320" s="128">
        <v>5161</v>
      </c>
      <c r="E320" s="126" t="s">
        <v>452</v>
      </c>
      <c r="F320" s="126" t="s">
        <v>453</v>
      </c>
      <c r="G320" s="128" t="s">
        <v>65</v>
      </c>
      <c r="H320" s="129">
        <v>100000</v>
      </c>
      <c r="I320" s="130" t="str">
        <f>VLOOKUP(E320,Bantuan!$E$2:$F$24,2,FALSE)</f>
        <v>DBR</v>
      </c>
      <c r="J320" s="131" t="s">
        <v>481</v>
      </c>
      <c r="K320" s="128" t="str">
        <f>IFERROR(VLOOKUP(Aset!J320,Pegawai!$C$4:$H$110,6,FALSE),"Pemakai barang belum ditentukan")</f>
        <v>Ruang Staff 1</v>
      </c>
      <c r="L320" s="132"/>
    </row>
    <row r="321" spans="1:12">
      <c r="A321" s="125">
        <v>27</v>
      </c>
      <c r="B321" s="126" t="s">
        <v>451</v>
      </c>
      <c r="C321" s="127">
        <v>3050201003</v>
      </c>
      <c r="D321" s="128">
        <v>5126</v>
      </c>
      <c r="E321" s="126" t="s">
        <v>452</v>
      </c>
      <c r="F321" s="126" t="s">
        <v>453</v>
      </c>
      <c r="G321" s="128" t="s">
        <v>65</v>
      </c>
      <c r="H321" s="129">
        <v>100000</v>
      </c>
      <c r="I321" s="130" t="str">
        <f>VLOOKUP(E321,Bantuan!$E$2:$F$24,2,FALSE)</f>
        <v>DBR</v>
      </c>
      <c r="J321" s="131" t="s">
        <v>480</v>
      </c>
      <c r="K321" s="128" t="str">
        <f>IFERROR(VLOOKUP(Aset!J321,Pegawai!$C$4:$H$110,6,FALSE),"Pemakai barang belum ditentukan")</f>
        <v>Ruang Staff 1</v>
      </c>
      <c r="L321" s="132"/>
    </row>
    <row r="322" spans="1:12">
      <c r="A322" s="125">
        <v>28</v>
      </c>
      <c r="B322" s="126" t="s">
        <v>451</v>
      </c>
      <c r="C322" s="127">
        <v>3050201003</v>
      </c>
      <c r="D322" s="128">
        <v>5149</v>
      </c>
      <c r="E322" s="126" t="s">
        <v>452</v>
      </c>
      <c r="F322" s="126" t="s">
        <v>453</v>
      </c>
      <c r="G322" s="128" t="s">
        <v>65</v>
      </c>
      <c r="H322" s="129">
        <v>100000</v>
      </c>
      <c r="I322" s="130" t="str">
        <f>VLOOKUP(E322,Bantuan!$E$2:$F$24,2,FALSE)</f>
        <v>DBR</v>
      </c>
      <c r="J322" s="131" t="s">
        <v>173</v>
      </c>
      <c r="K322" s="128" t="str">
        <f>IFERROR(VLOOKUP(Aset!J322,Pegawai!$C$4:$H$110,6,FALSE),"Pemakai barang belum ditentukan")</f>
        <v>Ruang Staff 1</v>
      </c>
      <c r="L322" s="132"/>
    </row>
    <row r="323" spans="1:12">
      <c r="A323" s="125">
        <v>29</v>
      </c>
      <c r="B323" s="126" t="s">
        <v>451</v>
      </c>
      <c r="C323" s="127">
        <v>3050201003</v>
      </c>
      <c r="D323" s="128">
        <v>5167</v>
      </c>
      <c r="E323" s="126" t="s">
        <v>452</v>
      </c>
      <c r="F323" s="126" t="s">
        <v>453</v>
      </c>
      <c r="G323" s="128" t="s">
        <v>65</v>
      </c>
      <c r="H323" s="129">
        <v>100000</v>
      </c>
      <c r="I323" s="130" t="str">
        <f>VLOOKUP(E323,Bantuan!$E$2:$F$24,2,FALSE)</f>
        <v>DBR</v>
      </c>
      <c r="J323" s="131" t="s">
        <v>95</v>
      </c>
      <c r="K323" s="128" t="str">
        <f>IFERROR(VLOOKUP(Aset!J323,Pegawai!$C$4:$H$110,6,FALSE),"Pemakai barang belum ditentukan")</f>
        <v>Ruang Staff 1</v>
      </c>
      <c r="L323" s="132"/>
    </row>
    <row r="324" spans="1:12">
      <c r="A324" s="125">
        <v>30</v>
      </c>
      <c r="B324" s="126" t="s">
        <v>451</v>
      </c>
      <c r="C324" s="127">
        <v>3050201003</v>
      </c>
      <c r="D324" s="128">
        <v>5147</v>
      </c>
      <c r="E324" s="126" t="s">
        <v>452</v>
      </c>
      <c r="F324" s="126" t="s">
        <v>453</v>
      </c>
      <c r="G324" s="128" t="s">
        <v>65</v>
      </c>
      <c r="H324" s="129">
        <v>100000</v>
      </c>
      <c r="I324" s="130" t="str">
        <f>VLOOKUP(E324,Bantuan!$E$2:$F$24,2,FALSE)</f>
        <v>DBR</v>
      </c>
      <c r="J324" s="131" t="s">
        <v>105</v>
      </c>
      <c r="K324" s="128" t="str">
        <f>IFERROR(VLOOKUP(Aset!J324,Pegawai!$C$4:$H$110,6,FALSE),"Pemakai barang belum ditentukan")</f>
        <v>Ruang Staff 1</v>
      </c>
      <c r="L324" s="132"/>
    </row>
    <row r="325" spans="1:12">
      <c r="A325" s="125">
        <v>31</v>
      </c>
      <c r="B325" s="126" t="s">
        <v>451</v>
      </c>
      <c r="C325" s="127">
        <v>3050201003</v>
      </c>
      <c r="D325" s="128">
        <v>5154</v>
      </c>
      <c r="E325" s="126" t="s">
        <v>452</v>
      </c>
      <c r="F325" s="126" t="s">
        <v>453</v>
      </c>
      <c r="G325" s="128" t="s">
        <v>65</v>
      </c>
      <c r="H325" s="129">
        <v>100000</v>
      </c>
      <c r="I325" s="130" t="str">
        <f>VLOOKUP(E325,Bantuan!$E$2:$F$24,2,FALSE)</f>
        <v>DBR</v>
      </c>
      <c r="J325" s="131" t="s">
        <v>193</v>
      </c>
      <c r="K325" s="128" t="str">
        <f>IFERROR(VLOOKUP(Aset!J325,Pegawai!$C$4:$H$110,6,FALSE),"Pemakai barang belum ditentukan")</f>
        <v>Ruang Staff 1</v>
      </c>
      <c r="L325" s="132"/>
    </row>
    <row r="326" spans="1:12">
      <c r="A326" s="125">
        <v>32</v>
      </c>
      <c r="B326" s="126" t="s">
        <v>451</v>
      </c>
      <c r="C326" s="127">
        <v>3050201003</v>
      </c>
      <c r="D326" s="128">
        <v>5124</v>
      </c>
      <c r="E326" s="126" t="s">
        <v>452</v>
      </c>
      <c r="F326" s="126" t="s">
        <v>453</v>
      </c>
      <c r="G326" s="128" t="s">
        <v>65</v>
      </c>
      <c r="H326" s="129">
        <v>100000</v>
      </c>
      <c r="I326" s="130" t="str">
        <f>VLOOKUP(E326,Bantuan!$E$2:$F$24,2,FALSE)</f>
        <v>DBR</v>
      </c>
      <c r="J326" s="131" t="s">
        <v>192</v>
      </c>
      <c r="K326" s="128" t="str">
        <f>IFERROR(VLOOKUP(Aset!J326,Pegawai!$C$4:$H$110,6,FALSE),"Pemakai barang belum ditentukan")</f>
        <v>Ruang Staff 1</v>
      </c>
      <c r="L326" s="132"/>
    </row>
    <row r="327" spans="1:12">
      <c r="A327" s="125">
        <v>33</v>
      </c>
      <c r="B327" s="126" t="s">
        <v>451</v>
      </c>
      <c r="C327" s="127">
        <v>3050201003</v>
      </c>
      <c r="D327" s="128">
        <v>5183</v>
      </c>
      <c r="E327" s="126" t="s">
        <v>452</v>
      </c>
      <c r="F327" s="126" t="s">
        <v>453</v>
      </c>
      <c r="G327" s="128" t="s">
        <v>65</v>
      </c>
      <c r="H327" s="129">
        <v>100000</v>
      </c>
      <c r="I327" s="130" t="str">
        <f>VLOOKUP(E327,Bantuan!$E$2:$F$24,2,FALSE)</f>
        <v>DBR</v>
      </c>
      <c r="J327" s="131" t="s">
        <v>191</v>
      </c>
      <c r="K327" s="128" t="str">
        <f>IFERROR(VLOOKUP(Aset!J327,Pegawai!$C$4:$H$110,6,FALSE),"Pemakai barang belum ditentukan")</f>
        <v>Ruang Staff 1</v>
      </c>
      <c r="L327" s="132"/>
    </row>
    <row r="328" spans="1:12">
      <c r="A328" s="125">
        <v>34</v>
      </c>
      <c r="B328" s="126" t="s">
        <v>451</v>
      </c>
      <c r="C328" s="127">
        <v>3050201003</v>
      </c>
      <c r="D328" s="128">
        <v>5139</v>
      </c>
      <c r="E328" s="126" t="s">
        <v>452</v>
      </c>
      <c r="F328" s="126" t="s">
        <v>453</v>
      </c>
      <c r="G328" s="128" t="s">
        <v>65</v>
      </c>
      <c r="H328" s="129">
        <v>100000</v>
      </c>
      <c r="I328" s="130" t="str">
        <f>VLOOKUP(E328,Bantuan!$E$2:$F$24,2,FALSE)</f>
        <v>DBR</v>
      </c>
      <c r="J328" s="131" t="s">
        <v>203</v>
      </c>
      <c r="K328" s="128" t="str">
        <f>IFERROR(VLOOKUP(Aset!J328,Pegawai!$C$4:$H$110,6,FALSE),"Pemakai barang belum ditentukan")</f>
        <v>Ruang Staff 1</v>
      </c>
      <c r="L328" s="132"/>
    </row>
    <row r="329" spans="1:12">
      <c r="A329" s="125">
        <v>35</v>
      </c>
      <c r="B329" s="126" t="s">
        <v>451</v>
      </c>
      <c r="C329" s="127">
        <v>3050201003</v>
      </c>
      <c r="D329" s="128">
        <v>5133</v>
      </c>
      <c r="E329" s="126" t="s">
        <v>452</v>
      </c>
      <c r="F329" s="126" t="s">
        <v>453</v>
      </c>
      <c r="G329" s="128" t="s">
        <v>65</v>
      </c>
      <c r="H329" s="129">
        <v>100000</v>
      </c>
      <c r="I329" s="130" t="str">
        <f>VLOOKUP(E329,Bantuan!$E$2:$F$24,2,FALSE)</f>
        <v>DBR</v>
      </c>
      <c r="J329" s="131" t="s">
        <v>182</v>
      </c>
      <c r="K329" s="128" t="str">
        <f>IFERROR(VLOOKUP(Aset!J329,Pegawai!$C$4:$H$110,6,FALSE),"Pemakai barang belum ditentukan")</f>
        <v>Ruang Staff 1</v>
      </c>
      <c r="L329" s="132"/>
    </row>
    <row r="330" spans="1:12">
      <c r="A330" s="125">
        <v>36</v>
      </c>
      <c r="B330" s="126" t="s">
        <v>451</v>
      </c>
      <c r="C330" s="127">
        <v>3050201003</v>
      </c>
      <c r="D330" s="128">
        <v>5142</v>
      </c>
      <c r="E330" s="126" t="s">
        <v>452</v>
      </c>
      <c r="F330" s="126" t="s">
        <v>453</v>
      </c>
      <c r="G330" s="128" t="s">
        <v>65</v>
      </c>
      <c r="H330" s="129">
        <v>100000</v>
      </c>
      <c r="I330" s="130" t="str">
        <f>VLOOKUP(E330,Bantuan!$E$2:$F$24,2,FALSE)</f>
        <v>DBR</v>
      </c>
      <c r="J330" s="131" t="s">
        <v>196</v>
      </c>
      <c r="K330" s="128" t="str">
        <f>IFERROR(VLOOKUP(Aset!J330,Pegawai!$C$4:$H$110,6,FALSE),"Pemakai barang belum ditentukan")</f>
        <v>Ruang Staff 1</v>
      </c>
      <c r="L330" s="132"/>
    </row>
    <row r="331" spans="1:12">
      <c r="A331" s="125">
        <v>37</v>
      </c>
      <c r="B331" s="126" t="s">
        <v>451</v>
      </c>
      <c r="C331" s="127">
        <v>3050201003</v>
      </c>
      <c r="D331" s="128">
        <v>5144</v>
      </c>
      <c r="E331" s="126" t="s">
        <v>452</v>
      </c>
      <c r="F331" s="126" t="s">
        <v>453</v>
      </c>
      <c r="G331" s="128" t="s">
        <v>65</v>
      </c>
      <c r="H331" s="129">
        <v>100000</v>
      </c>
      <c r="I331" s="130" t="str">
        <f>VLOOKUP(E331,Bantuan!$E$2:$F$24,2,FALSE)</f>
        <v>DBR</v>
      </c>
      <c r="J331" s="131" t="s">
        <v>164</v>
      </c>
      <c r="K331" s="128" t="str">
        <f>IFERROR(VLOOKUP(Aset!J331,Pegawai!$C$4:$H$110,6,FALSE),"Pemakai barang belum ditentukan")</f>
        <v>Ruang Staff 1</v>
      </c>
      <c r="L331" s="132"/>
    </row>
    <row r="332" spans="1:12">
      <c r="A332" s="125">
        <v>38</v>
      </c>
      <c r="B332" s="126" t="s">
        <v>451</v>
      </c>
      <c r="C332" s="127">
        <v>3050201003</v>
      </c>
      <c r="D332" s="128">
        <v>5121</v>
      </c>
      <c r="E332" s="126" t="s">
        <v>452</v>
      </c>
      <c r="F332" s="126" t="s">
        <v>453</v>
      </c>
      <c r="G332" s="128" t="s">
        <v>65</v>
      </c>
      <c r="H332" s="129">
        <v>100000</v>
      </c>
      <c r="I332" s="130" t="str">
        <f>VLOOKUP(E332,Bantuan!$E$2:$F$24,2,FALSE)</f>
        <v>DBR</v>
      </c>
      <c r="J332" s="131" t="s">
        <v>136</v>
      </c>
      <c r="K332" s="128" t="str">
        <f>IFERROR(VLOOKUP(Aset!J332,Pegawai!$C$4:$H$110,6,FALSE),"Pemakai barang belum ditentukan")</f>
        <v>Ruang Staff 1</v>
      </c>
      <c r="L332" s="132"/>
    </row>
    <row r="333" spans="1:12">
      <c r="A333" s="125">
        <v>39</v>
      </c>
      <c r="B333" s="126" t="s">
        <v>451</v>
      </c>
      <c r="C333" s="127">
        <v>3050201003</v>
      </c>
      <c r="D333" s="128">
        <v>5110</v>
      </c>
      <c r="E333" s="126" t="s">
        <v>452</v>
      </c>
      <c r="F333" s="126" t="s">
        <v>453</v>
      </c>
      <c r="G333" s="128" t="s">
        <v>65</v>
      </c>
      <c r="H333" s="129">
        <v>100000</v>
      </c>
      <c r="I333" s="130" t="str">
        <f>VLOOKUP(E333,Bantuan!$E$2:$F$24,2,FALSE)</f>
        <v>DBR</v>
      </c>
      <c r="J333" s="131" t="s">
        <v>482</v>
      </c>
      <c r="K333" s="128" t="str">
        <f>IFERROR(VLOOKUP(Aset!J333,Pegawai!$C$4:$H$110,6,FALSE),"Pemakai barang belum ditentukan")</f>
        <v>Ruang Staff 1</v>
      </c>
      <c r="L333" s="132"/>
    </row>
    <row r="334" spans="1:12">
      <c r="A334" s="125">
        <v>40</v>
      </c>
      <c r="B334" s="126" t="s">
        <v>451</v>
      </c>
      <c r="C334" s="127">
        <v>3050201003</v>
      </c>
      <c r="D334" s="128">
        <v>5125</v>
      </c>
      <c r="E334" s="126" t="s">
        <v>452</v>
      </c>
      <c r="F334" s="126" t="s">
        <v>453</v>
      </c>
      <c r="G334" s="128" t="s">
        <v>65</v>
      </c>
      <c r="H334" s="129">
        <v>100000</v>
      </c>
      <c r="I334" s="130" t="str">
        <f>VLOOKUP(E334,Bantuan!$E$2:$F$24,2,FALSE)</f>
        <v>DBR</v>
      </c>
      <c r="J334" s="131" t="s">
        <v>197</v>
      </c>
      <c r="K334" s="128" t="str">
        <f>IFERROR(VLOOKUP(Aset!J334,Pegawai!$C$4:$H$110,6,FALSE),"Pemakai barang belum ditentukan")</f>
        <v>Ruang Staff 1</v>
      </c>
      <c r="L334" s="132"/>
    </row>
    <row r="335" spans="1:12">
      <c r="A335" s="125">
        <v>41</v>
      </c>
      <c r="B335" s="126" t="s">
        <v>451</v>
      </c>
      <c r="C335" s="127">
        <v>3050201003</v>
      </c>
      <c r="D335" s="128">
        <v>5129</v>
      </c>
      <c r="E335" s="126" t="s">
        <v>452</v>
      </c>
      <c r="F335" s="126" t="s">
        <v>453</v>
      </c>
      <c r="G335" s="128" t="s">
        <v>65</v>
      </c>
      <c r="H335" s="129">
        <v>100000</v>
      </c>
      <c r="I335" s="130" t="str">
        <f>VLOOKUP(E335,Bantuan!$E$2:$F$24,2,FALSE)</f>
        <v>DBR</v>
      </c>
      <c r="J335" s="131" t="s">
        <v>190</v>
      </c>
      <c r="K335" s="128" t="str">
        <f>IFERROR(VLOOKUP(Aset!J335,Pegawai!$C$4:$H$110,6,FALSE),"Pemakai barang belum ditentukan")</f>
        <v>Ruang Staff 1</v>
      </c>
      <c r="L335" s="132"/>
    </row>
    <row r="336" spans="1:12">
      <c r="A336" s="125">
        <v>42</v>
      </c>
      <c r="B336" s="126" t="s">
        <v>451</v>
      </c>
      <c r="C336" s="127">
        <v>3050201003</v>
      </c>
      <c r="D336" s="128">
        <v>5168</v>
      </c>
      <c r="E336" s="126" t="s">
        <v>452</v>
      </c>
      <c r="F336" s="126" t="s">
        <v>453</v>
      </c>
      <c r="G336" s="128" t="s">
        <v>65</v>
      </c>
      <c r="H336" s="129">
        <v>100000</v>
      </c>
      <c r="I336" s="130" t="str">
        <f>VLOOKUP(E336,Bantuan!$E$2:$F$24,2,FALSE)</f>
        <v>DBR</v>
      </c>
      <c r="J336" s="131" t="s">
        <v>189</v>
      </c>
      <c r="K336" s="128" t="str">
        <f>IFERROR(VLOOKUP(Aset!J336,Pegawai!$C$4:$H$110,6,FALSE),"Pemakai barang belum ditentukan")</f>
        <v>Ruang Staff 1</v>
      </c>
      <c r="L336" s="132"/>
    </row>
    <row r="337" spans="1:12">
      <c r="A337" s="125">
        <v>43</v>
      </c>
      <c r="B337" s="126" t="s">
        <v>451</v>
      </c>
      <c r="C337" s="127">
        <v>3050201003</v>
      </c>
      <c r="D337" s="128">
        <v>5141</v>
      </c>
      <c r="E337" s="126" t="s">
        <v>452</v>
      </c>
      <c r="F337" s="126" t="s">
        <v>453</v>
      </c>
      <c r="G337" s="128" t="s">
        <v>65</v>
      </c>
      <c r="H337" s="129">
        <v>100000</v>
      </c>
      <c r="I337" s="130" t="str">
        <f>VLOOKUP(E337,Bantuan!$E$2:$F$24,2,FALSE)</f>
        <v>DBR</v>
      </c>
      <c r="J337" s="131" t="s">
        <v>175</v>
      </c>
      <c r="K337" s="128" t="str">
        <f>IFERROR(VLOOKUP(Aset!J337,Pegawai!$C$4:$H$110,6,FALSE),"Pemakai barang belum ditentukan")</f>
        <v>Ruang Staff 1</v>
      </c>
      <c r="L337" s="132"/>
    </row>
    <row r="338" spans="1:12">
      <c r="A338" s="125">
        <v>44</v>
      </c>
      <c r="B338" s="126" t="s">
        <v>451</v>
      </c>
      <c r="C338" s="127">
        <v>3050201003</v>
      </c>
      <c r="D338" s="128">
        <v>5115</v>
      </c>
      <c r="E338" s="126" t="s">
        <v>452</v>
      </c>
      <c r="F338" s="126" t="s">
        <v>453</v>
      </c>
      <c r="G338" s="128" t="s">
        <v>65</v>
      </c>
      <c r="H338" s="129">
        <v>100000</v>
      </c>
      <c r="I338" s="130" t="str">
        <f>VLOOKUP(E338,Bantuan!$E$2:$F$24,2,FALSE)</f>
        <v>DBR</v>
      </c>
      <c r="J338" s="131" t="s">
        <v>484</v>
      </c>
      <c r="K338" s="128" t="str">
        <f>IFERROR(VLOOKUP(Aset!J338,Pegawai!$C$4:$H$110,6,FALSE),"Pemakai barang belum ditentukan")</f>
        <v>Ruang Staff 1</v>
      </c>
      <c r="L338" s="132"/>
    </row>
    <row r="339" spans="1:12">
      <c r="A339" s="125">
        <v>45</v>
      </c>
      <c r="B339" s="126" t="s">
        <v>451</v>
      </c>
      <c r="C339" s="127">
        <v>3050201003</v>
      </c>
      <c r="D339" s="128">
        <v>5148</v>
      </c>
      <c r="E339" s="126" t="s">
        <v>452</v>
      </c>
      <c r="F339" s="126" t="s">
        <v>453</v>
      </c>
      <c r="G339" s="128" t="s">
        <v>65</v>
      </c>
      <c r="H339" s="129">
        <v>100000</v>
      </c>
      <c r="I339" s="130" t="str">
        <f>VLOOKUP(E339,Bantuan!$E$2:$F$24,2,FALSE)</f>
        <v>DBR</v>
      </c>
      <c r="J339" s="131" t="s">
        <v>483</v>
      </c>
      <c r="K339" s="128" t="str">
        <f>IFERROR(VLOOKUP(Aset!J339,Pegawai!$C$4:$H$110,6,FALSE),"Pemakai barang belum ditentukan")</f>
        <v>Ruang Staff 1</v>
      </c>
      <c r="L339" s="132"/>
    </row>
    <row r="340" spans="1:12">
      <c r="A340" s="125">
        <v>46</v>
      </c>
      <c r="B340" s="126" t="s">
        <v>451</v>
      </c>
      <c r="C340" s="127">
        <v>3050201003</v>
      </c>
      <c r="D340" s="128">
        <v>5174</v>
      </c>
      <c r="E340" s="126" t="s">
        <v>452</v>
      </c>
      <c r="F340" s="126" t="s">
        <v>453</v>
      </c>
      <c r="G340" s="128" t="s">
        <v>65</v>
      </c>
      <c r="H340" s="129">
        <v>100000</v>
      </c>
      <c r="I340" s="130" t="str">
        <f>VLOOKUP(E340,Bantuan!$E$2:$F$24,2,FALSE)</f>
        <v>DBR</v>
      </c>
      <c r="J340" s="131" t="s">
        <v>483</v>
      </c>
      <c r="K340" s="128" t="str">
        <f>IFERROR(VLOOKUP(Aset!J340,Pegawai!$C$4:$H$110,6,FALSE),"Pemakai barang belum ditentukan")</f>
        <v>Ruang Staff 1</v>
      </c>
      <c r="L340" s="132"/>
    </row>
    <row r="341" spans="1:12">
      <c r="A341" s="125">
        <v>47</v>
      </c>
      <c r="B341" s="126" t="s">
        <v>451</v>
      </c>
      <c r="C341" s="127">
        <v>3050201003</v>
      </c>
      <c r="D341" s="128">
        <v>5166</v>
      </c>
      <c r="E341" s="126" t="s">
        <v>452</v>
      </c>
      <c r="F341" s="126" t="s">
        <v>453</v>
      </c>
      <c r="G341" s="128" t="s">
        <v>65</v>
      </c>
      <c r="H341" s="129">
        <v>100000</v>
      </c>
      <c r="I341" s="130" t="str">
        <f>VLOOKUP(E341,Bantuan!$E$2:$F$24,2,FALSE)</f>
        <v>DBR</v>
      </c>
      <c r="J341" s="131" t="s">
        <v>184</v>
      </c>
      <c r="K341" s="128" t="str">
        <f>IFERROR(VLOOKUP(Aset!J341,Pegawai!$C$4:$H$110,6,FALSE),"Pemakai barang belum ditentukan")</f>
        <v>Ruang Staff 1</v>
      </c>
      <c r="L341" s="132"/>
    </row>
    <row r="342" spans="1:12">
      <c r="A342" s="125">
        <v>48</v>
      </c>
      <c r="B342" s="126" t="s">
        <v>451</v>
      </c>
      <c r="C342" s="127">
        <v>3050201003</v>
      </c>
      <c r="D342" s="128">
        <v>5145</v>
      </c>
      <c r="E342" s="126" t="s">
        <v>452</v>
      </c>
      <c r="F342" s="126" t="s">
        <v>453</v>
      </c>
      <c r="G342" s="128" t="s">
        <v>65</v>
      </c>
      <c r="H342" s="129">
        <v>100000</v>
      </c>
      <c r="I342" s="130" t="str">
        <f>VLOOKUP(E342,Bantuan!$E$2:$F$24,2,FALSE)</f>
        <v>DBR</v>
      </c>
      <c r="J342" s="131" t="s">
        <v>183</v>
      </c>
      <c r="K342" s="128" t="str">
        <f>IFERROR(VLOOKUP(Aset!J342,Pegawai!$C$4:$H$110,6,FALSE),"Pemakai barang belum ditentukan")</f>
        <v>Ruang Staff 1</v>
      </c>
      <c r="L342" s="132"/>
    </row>
    <row r="343" spans="1:12">
      <c r="A343" s="125">
        <v>49</v>
      </c>
      <c r="B343" s="126" t="s">
        <v>451</v>
      </c>
      <c r="C343" s="127">
        <v>3050201003</v>
      </c>
      <c r="D343" s="128">
        <v>5140</v>
      </c>
      <c r="E343" s="126" t="s">
        <v>452</v>
      </c>
      <c r="F343" s="126" t="s">
        <v>453</v>
      </c>
      <c r="G343" s="128" t="s">
        <v>65</v>
      </c>
      <c r="H343" s="129">
        <v>100000</v>
      </c>
      <c r="I343" s="130" t="str">
        <f>VLOOKUP(E343,Bantuan!$E$2:$F$24,2,FALSE)</f>
        <v>DBR</v>
      </c>
      <c r="J343" s="131" t="s">
        <v>142</v>
      </c>
      <c r="K343" s="128" t="str">
        <f>IFERROR(VLOOKUP(Aset!J343,Pegawai!$C$4:$H$110,6,FALSE),"Pemakai barang belum ditentukan")</f>
        <v>Ruang Staff 1</v>
      </c>
      <c r="L343" s="132"/>
    </row>
    <row r="344" spans="1:12">
      <c r="A344" s="125">
        <v>50</v>
      </c>
      <c r="B344" s="126" t="s">
        <v>451</v>
      </c>
      <c r="C344" s="127">
        <v>3050201003</v>
      </c>
      <c r="D344" s="128">
        <v>5116</v>
      </c>
      <c r="E344" s="126" t="s">
        <v>452</v>
      </c>
      <c r="F344" s="126" t="s">
        <v>453</v>
      </c>
      <c r="G344" s="128" t="s">
        <v>65</v>
      </c>
      <c r="H344" s="129">
        <v>100000</v>
      </c>
      <c r="I344" s="130" t="str">
        <f>VLOOKUP(E344,Bantuan!$E$2:$F$24,2,FALSE)</f>
        <v>DBR</v>
      </c>
      <c r="J344" s="131" t="s">
        <v>319</v>
      </c>
      <c r="K344" s="128" t="str">
        <f>IFERROR(VLOOKUP(Aset!J344,Pegawai!$C$4:$H$110,6,FALSE),"Pemakai barang belum ditentukan")</f>
        <v>Ruang Staff 1</v>
      </c>
      <c r="L344" s="132"/>
    </row>
    <row r="345" spans="1:12">
      <c r="A345" s="125">
        <v>51</v>
      </c>
      <c r="B345" s="126" t="s">
        <v>451</v>
      </c>
      <c r="C345" s="127">
        <v>3050201003</v>
      </c>
      <c r="D345" s="128">
        <v>5171</v>
      </c>
      <c r="E345" s="126" t="s">
        <v>452</v>
      </c>
      <c r="F345" s="126" t="s">
        <v>453</v>
      </c>
      <c r="G345" s="128" t="s">
        <v>65</v>
      </c>
      <c r="H345" s="129">
        <v>100000</v>
      </c>
      <c r="I345" s="130" t="str">
        <f>VLOOKUP(E345,Bantuan!$E$2:$F$24,2,FALSE)</f>
        <v>DBR</v>
      </c>
      <c r="J345" s="131" t="s">
        <v>185</v>
      </c>
      <c r="K345" s="128" t="str">
        <f>IFERROR(VLOOKUP(Aset!J345,Pegawai!$C$4:$H$110,6,FALSE),"Pemakai barang belum ditentukan")</f>
        <v>Ruang Staff 1</v>
      </c>
      <c r="L345" s="132"/>
    </row>
    <row r="346" spans="1:12">
      <c r="A346" s="125">
        <v>52</v>
      </c>
      <c r="B346" s="126" t="s">
        <v>451</v>
      </c>
      <c r="C346" s="127">
        <v>3050201003</v>
      </c>
      <c r="D346" s="128">
        <v>5159</v>
      </c>
      <c r="E346" s="126" t="s">
        <v>452</v>
      </c>
      <c r="F346" s="126" t="s">
        <v>453</v>
      </c>
      <c r="G346" s="128" t="s">
        <v>65</v>
      </c>
      <c r="H346" s="129">
        <v>100000</v>
      </c>
      <c r="I346" s="130" t="str">
        <f>VLOOKUP(E346,Bantuan!$E$2:$F$24,2,FALSE)</f>
        <v>DBR</v>
      </c>
      <c r="J346" s="131" t="s">
        <v>485</v>
      </c>
      <c r="K346" s="128" t="str">
        <f>IFERROR(VLOOKUP(Aset!J346,Pegawai!$C$4:$H$110,6,FALSE),"Pemakai barang belum ditentukan")</f>
        <v>Ruang Staff 1</v>
      </c>
      <c r="L346" s="132"/>
    </row>
    <row r="347" spans="1:12">
      <c r="A347" s="125">
        <v>53</v>
      </c>
      <c r="B347" s="126" t="s">
        <v>451</v>
      </c>
      <c r="C347" s="127">
        <v>3050201003</v>
      </c>
      <c r="D347" s="128">
        <v>5112</v>
      </c>
      <c r="E347" s="126" t="s">
        <v>452</v>
      </c>
      <c r="F347" s="126" t="s">
        <v>453</v>
      </c>
      <c r="G347" s="128" t="s">
        <v>65</v>
      </c>
      <c r="H347" s="129">
        <v>100000</v>
      </c>
      <c r="I347" s="130" t="str">
        <f>VLOOKUP(E347,Bantuan!$E$2:$F$24,2,FALSE)</f>
        <v>DBR</v>
      </c>
      <c r="J347" s="131" t="s">
        <v>165</v>
      </c>
      <c r="K347" s="128" t="str">
        <f>IFERROR(VLOOKUP(Aset!J347,Pegawai!$C$4:$H$110,6,FALSE),"Pemakai barang belum ditentukan")</f>
        <v>Ruang Staff 1</v>
      </c>
      <c r="L347" s="132"/>
    </row>
    <row r="348" spans="1:12">
      <c r="A348" s="125">
        <v>54</v>
      </c>
      <c r="B348" s="126" t="s">
        <v>451</v>
      </c>
      <c r="C348" s="127">
        <v>3050201003</v>
      </c>
      <c r="D348" s="128">
        <v>5117</v>
      </c>
      <c r="E348" s="126" t="s">
        <v>452</v>
      </c>
      <c r="F348" s="126" t="s">
        <v>453</v>
      </c>
      <c r="G348" s="128" t="s">
        <v>65</v>
      </c>
      <c r="H348" s="129">
        <v>100000</v>
      </c>
      <c r="I348" s="130" t="str">
        <f>VLOOKUP(E348,Bantuan!$E$2:$F$24,2,FALSE)</f>
        <v>DBR</v>
      </c>
      <c r="J348" s="131" t="s">
        <v>485</v>
      </c>
      <c r="K348" s="128" t="str">
        <f>IFERROR(VLOOKUP(Aset!J348,Pegawai!$C$4:$H$110,6,FALSE),"Pemakai barang belum ditentukan")</f>
        <v>Ruang Staff 1</v>
      </c>
      <c r="L348" s="132"/>
    </row>
    <row r="349" spans="1:12">
      <c r="A349" s="125">
        <v>55</v>
      </c>
      <c r="B349" s="126" t="s">
        <v>451</v>
      </c>
      <c r="C349" s="127">
        <v>3050201003</v>
      </c>
      <c r="D349" s="128">
        <v>5179</v>
      </c>
      <c r="E349" s="126" t="s">
        <v>452</v>
      </c>
      <c r="F349" s="126" t="s">
        <v>453</v>
      </c>
      <c r="G349" s="128" t="s">
        <v>65</v>
      </c>
      <c r="H349" s="129">
        <v>100000</v>
      </c>
      <c r="I349" s="130" t="str">
        <f>VLOOKUP(E349,Bantuan!$E$2:$F$24,2,FALSE)</f>
        <v>DBR</v>
      </c>
      <c r="J349" s="131" t="s">
        <v>147</v>
      </c>
      <c r="K349" s="128" t="str">
        <f>IFERROR(VLOOKUP(Aset!J349,Pegawai!$C$4:$H$110,6,FALSE),"Pemakai barang belum ditentukan")</f>
        <v>Ruang Staff 1</v>
      </c>
      <c r="L349" s="132"/>
    </row>
    <row r="350" spans="1:12">
      <c r="A350" s="125">
        <v>56</v>
      </c>
      <c r="B350" s="126" t="s">
        <v>451</v>
      </c>
      <c r="C350" s="127">
        <v>3050201003</v>
      </c>
      <c r="D350" s="128">
        <v>5163</v>
      </c>
      <c r="E350" s="126" t="s">
        <v>452</v>
      </c>
      <c r="F350" s="126" t="s">
        <v>453</v>
      </c>
      <c r="G350" s="128" t="s">
        <v>65</v>
      </c>
      <c r="H350" s="129">
        <v>100000</v>
      </c>
      <c r="I350" s="130" t="str">
        <f>VLOOKUP(E350,Bantuan!$E$2:$F$24,2,FALSE)</f>
        <v>DBR</v>
      </c>
      <c r="J350" s="131" t="s">
        <v>186</v>
      </c>
      <c r="K350" s="128" t="str">
        <f>IFERROR(VLOOKUP(Aset!J350,Pegawai!$C$4:$H$110,6,FALSE),"Pemakai barang belum ditentukan")</f>
        <v>Ruang Staff 1</v>
      </c>
      <c r="L350" s="132"/>
    </row>
    <row r="351" spans="1:12">
      <c r="A351" s="125">
        <v>57</v>
      </c>
      <c r="B351" s="126" t="s">
        <v>451</v>
      </c>
      <c r="C351" s="127">
        <v>3050201003</v>
      </c>
      <c r="D351" s="128">
        <v>5114</v>
      </c>
      <c r="E351" s="126" t="s">
        <v>452</v>
      </c>
      <c r="F351" s="126" t="s">
        <v>453</v>
      </c>
      <c r="G351" s="128" t="s">
        <v>65</v>
      </c>
      <c r="H351" s="129">
        <v>100000</v>
      </c>
      <c r="I351" s="130" t="str">
        <f>VLOOKUP(E351,Bantuan!$E$2:$F$24,2,FALSE)</f>
        <v>DBR</v>
      </c>
      <c r="J351" s="131" t="s">
        <v>188</v>
      </c>
      <c r="K351" s="128" t="str">
        <f>IFERROR(VLOOKUP(Aset!J351,Pegawai!$C$4:$H$110,6,FALSE),"Pemakai barang belum ditentukan")</f>
        <v>Ruang Staff 1</v>
      </c>
      <c r="L351" s="132"/>
    </row>
    <row r="352" spans="1:12">
      <c r="A352" s="125">
        <v>58</v>
      </c>
      <c r="B352" s="126" t="s">
        <v>451</v>
      </c>
      <c r="C352" s="127">
        <v>3050201003</v>
      </c>
      <c r="D352" s="128">
        <v>5122</v>
      </c>
      <c r="E352" s="126" t="s">
        <v>452</v>
      </c>
      <c r="F352" s="126" t="s">
        <v>453</v>
      </c>
      <c r="G352" s="128" t="s">
        <v>65</v>
      </c>
      <c r="H352" s="129">
        <v>100000</v>
      </c>
      <c r="I352" s="130" t="str">
        <f>VLOOKUP(E352,Bantuan!$E$2:$F$24,2,FALSE)</f>
        <v>DBR</v>
      </c>
      <c r="J352" s="131" t="s">
        <v>177</v>
      </c>
      <c r="K352" s="128" t="str">
        <f>IFERROR(VLOOKUP(Aset!J352,Pegawai!$C$4:$H$110,6,FALSE),"Pemakai barang belum ditentukan")</f>
        <v>Ruang Staff 1</v>
      </c>
      <c r="L352" s="132"/>
    </row>
    <row r="353" spans="1:12">
      <c r="A353" s="125">
        <v>59</v>
      </c>
      <c r="B353" s="126" t="s">
        <v>451</v>
      </c>
      <c r="C353" s="127">
        <v>3050201003</v>
      </c>
      <c r="D353" s="128">
        <v>5111</v>
      </c>
      <c r="E353" s="126" t="s">
        <v>452</v>
      </c>
      <c r="F353" s="126" t="s">
        <v>453</v>
      </c>
      <c r="G353" s="128" t="s">
        <v>65</v>
      </c>
      <c r="H353" s="129">
        <v>100000</v>
      </c>
      <c r="I353" s="130" t="str">
        <f>VLOOKUP(E353,Bantuan!$E$2:$F$24,2,FALSE)</f>
        <v>DBR</v>
      </c>
      <c r="J353" s="131" t="s">
        <v>187</v>
      </c>
      <c r="K353" s="128" t="str">
        <f>IFERROR(VLOOKUP(Aset!J353,Pegawai!$C$4:$H$110,6,FALSE),"Pemakai barang belum ditentukan")</f>
        <v>Ruang Staff 1</v>
      </c>
      <c r="L353" s="132"/>
    </row>
    <row r="354" spans="1:12">
      <c r="A354" s="125">
        <v>60</v>
      </c>
      <c r="B354" s="126" t="s">
        <v>451</v>
      </c>
      <c r="C354" s="127">
        <v>3050201003</v>
      </c>
      <c r="D354" s="128">
        <v>5172</v>
      </c>
      <c r="E354" s="126" t="s">
        <v>452</v>
      </c>
      <c r="F354" s="126" t="s">
        <v>453</v>
      </c>
      <c r="G354" s="128" t="s">
        <v>65</v>
      </c>
      <c r="H354" s="129">
        <v>100000</v>
      </c>
      <c r="I354" s="130" t="str">
        <f>VLOOKUP(E354,Bantuan!$E$2:$F$24,2,FALSE)</f>
        <v>DBR</v>
      </c>
      <c r="J354" s="131" t="s">
        <v>145</v>
      </c>
      <c r="K354" s="128" t="str">
        <f>IFERROR(VLOOKUP(Aset!J354,Pegawai!$C$4:$H$110,6,FALSE),"Pemakai barang belum ditentukan")</f>
        <v>Ruang Staff 1</v>
      </c>
      <c r="L354" s="132"/>
    </row>
    <row r="355" spans="1:12">
      <c r="A355" s="125">
        <v>61</v>
      </c>
      <c r="B355" s="126" t="s">
        <v>451</v>
      </c>
      <c r="C355" s="127">
        <v>3050201003</v>
      </c>
      <c r="D355" s="128">
        <v>5169</v>
      </c>
      <c r="E355" s="126" t="s">
        <v>452</v>
      </c>
      <c r="F355" s="126" t="s">
        <v>453</v>
      </c>
      <c r="G355" s="128" t="s">
        <v>65</v>
      </c>
      <c r="H355" s="129">
        <v>100000</v>
      </c>
      <c r="I355" s="130" t="str">
        <f>VLOOKUP(E355,Bantuan!$E$2:$F$24,2,FALSE)</f>
        <v>DBR</v>
      </c>
      <c r="J355" s="131" t="s">
        <v>145</v>
      </c>
      <c r="K355" s="128" t="str">
        <f>IFERROR(VLOOKUP(Aset!J355,Pegawai!$C$4:$H$110,6,FALSE),"Pemakai barang belum ditentukan")</f>
        <v>Ruang Staff 1</v>
      </c>
      <c r="L355" s="132"/>
    </row>
    <row r="356" spans="1:12">
      <c r="A356" s="125">
        <v>62</v>
      </c>
      <c r="B356" s="126" t="s">
        <v>451</v>
      </c>
      <c r="C356" s="127">
        <v>3050201003</v>
      </c>
      <c r="D356" s="128">
        <v>5165</v>
      </c>
      <c r="E356" s="126" t="s">
        <v>452</v>
      </c>
      <c r="F356" s="126" t="s">
        <v>453</v>
      </c>
      <c r="G356" s="128" t="s">
        <v>65</v>
      </c>
      <c r="H356" s="129">
        <v>100000</v>
      </c>
      <c r="I356" s="130" t="str">
        <f>VLOOKUP(E356,Bantuan!$E$2:$F$24,2,FALSE)</f>
        <v>DBR</v>
      </c>
      <c r="J356" s="131" t="s">
        <v>145</v>
      </c>
      <c r="K356" s="128" t="str">
        <f>IFERROR(VLOOKUP(Aset!J356,Pegawai!$C$4:$H$110,6,FALSE),"Pemakai barang belum ditentukan")</f>
        <v>Ruang Staff 1</v>
      </c>
      <c r="L356" s="132"/>
    </row>
    <row r="357" spans="1:12">
      <c r="A357" s="125">
        <v>63</v>
      </c>
      <c r="B357" s="126" t="s">
        <v>451</v>
      </c>
      <c r="C357" s="127">
        <v>3050201003</v>
      </c>
      <c r="D357" s="128">
        <v>5143</v>
      </c>
      <c r="E357" s="126" t="s">
        <v>452</v>
      </c>
      <c r="F357" s="126" t="s">
        <v>453</v>
      </c>
      <c r="G357" s="128" t="s">
        <v>65</v>
      </c>
      <c r="H357" s="129">
        <v>100000</v>
      </c>
      <c r="I357" s="130" t="str">
        <f>VLOOKUP(E357,Bantuan!$E$2:$F$24,2,FALSE)</f>
        <v>DBR</v>
      </c>
      <c r="J357" s="131" t="s">
        <v>139</v>
      </c>
      <c r="K357" s="128" t="str">
        <f>IFERROR(VLOOKUP(Aset!J357,Pegawai!$C$4:$H$110,6,FALSE),"Pemakai barang belum ditentukan")</f>
        <v>Ruang Staff 1</v>
      </c>
      <c r="L357" s="132"/>
    </row>
    <row r="358" spans="1:12">
      <c r="A358" s="125">
        <v>64</v>
      </c>
      <c r="B358" s="126" t="s">
        <v>451</v>
      </c>
      <c r="C358" s="127">
        <v>3050201003</v>
      </c>
      <c r="D358" s="128">
        <v>5170</v>
      </c>
      <c r="E358" s="126" t="s">
        <v>452</v>
      </c>
      <c r="F358" s="126" t="s">
        <v>453</v>
      </c>
      <c r="G358" s="128" t="s">
        <v>65</v>
      </c>
      <c r="H358" s="129">
        <v>100000</v>
      </c>
      <c r="I358" s="130" t="str">
        <f>VLOOKUP(E358,Bantuan!$E$2:$F$24,2,FALSE)</f>
        <v>DBR</v>
      </c>
      <c r="J358" s="131" t="s">
        <v>139</v>
      </c>
      <c r="K358" s="128" t="str">
        <f>IFERROR(VLOOKUP(Aset!J358,Pegawai!$C$4:$H$110,6,FALSE),"Pemakai barang belum ditentukan")</f>
        <v>Ruang Staff 1</v>
      </c>
      <c r="L358" s="132"/>
    </row>
    <row r="359" spans="1:12">
      <c r="A359" s="125">
        <v>65</v>
      </c>
      <c r="B359" s="126" t="s">
        <v>451</v>
      </c>
      <c r="C359" s="127">
        <v>3050201003</v>
      </c>
      <c r="D359" s="128">
        <v>5164</v>
      </c>
      <c r="E359" s="126" t="s">
        <v>452</v>
      </c>
      <c r="F359" s="126" t="s">
        <v>453</v>
      </c>
      <c r="G359" s="128" t="s">
        <v>65</v>
      </c>
      <c r="H359" s="129">
        <v>100000</v>
      </c>
      <c r="I359" s="130" t="str">
        <f>VLOOKUP(E359,Bantuan!$E$2:$F$24,2,FALSE)</f>
        <v>DBR</v>
      </c>
      <c r="J359" s="131" t="s">
        <v>161</v>
      </c>
      <c r="K359" s="128" t="str">
        <f>IFERROR(VLOOKUP(Aset!J359,Pegawai!$C$4:$H$110,6,FALSE),"Pemakai barang belum ditentukan")</f>
        <v>Ruang Staff 1</v>
      </c>
      <c r="L359" s="132"/>
    </row>
    <row r="360" spans="1:12">
      <c r="A360" s="125">
        <v>66</v>
      </c>
      <c r="B360" s="126" t="s">
        <v>451</v>
      </c>
      <c r="C360" s="127">
        <v>3050201003</v>
      </c>
      <c r="D360" s="128">
        <v>5126</v>
      </c>
      <c r="E360" s="126" t="s">
        <v>452</v>
      </c>
      <c r="F360" s="126" t="s">
        <v>453</v>
      </c>
      <c r="G360" s="128" t="s">
        <v>65</v>
      </c>
      <c r="H360" s="129">
        <v>100000</v>
      </c>
      <c r="I360" s="130" t="str">
        <f>VLOOKUP(E360,Bantuan!$E$2:$F$24,2,FALSE)</f>
        <v>DBR</v>
      </c>
      <c r="J360" s="131" t="s">
        <v>161</v>
      </c>
      <c r="K360" s="128" t="str">
        <f>IFERROR(VLOOKUP(Aset!J360,Pegawai!$C$4:$H$110,6,FALSE),"Pemakai barang belum ditentukan")</f>
        <v>Ruang Staff 1</v>
      </c>
      <c r="L360" s="132"/>
    </row>
    <row r="361" spans="1:12">
      <c r="A361" s="125">
        <v>67</v>
      </c>
      <c r="B361" s="126" t="s">
        <v>451</v>
      </c>
      <c r="C361" s="127">
        <v>3050201003</v>
      </c>
      <c r="D361" s="128">
        <v>5146</v>
      </c>
      <c r="E361" s="126" t="s">
        <v>452</v>
      </c>
      <c r="F361" s="126" t="s">
        <v>453</v>
      </c>
      <c r="G361" s="128" t="s">
        <v>65</v>
      </c>
      <c r="H361" s="129">
        <v>100000</v>
      </c>
      <c r="I361" s="130" t="str">
        <f>VLOOKUP(E361,Bantuan!$E$2:$F$24,2,FALSE)</f>
        <v>DBR</v>
      </c>
      <c r="J361" s="131" t="s">
        <v>482</v>
      </c>
      <c r="K361" s="128" t="str">
        <f>IFERROR(VLOOKUP(Aset!J361,Pegawai!$C$4:$H$110,6,FALSE),"Pemakai barang belum ditentukan")</f>
        <v>Ruang Staff 1</v>
      </c>
      <c r="L361" s="132"/>
    </row>
    <row r="362" spans="1:12">
      <c r="A362" s="125">
        <v>68</v>
      </c>
      <c r="B362" s="126" t="s">
        <v>451</v>
      </c>
      <c r="C362" s="127">
        <v>3050201003</v>
      </c>
      <c r="D362" s="128">
        <v>5119</v>
      </c>
      <c r="E362" s="126" t="s">
        <v>452</v>
      </c>
      <c r="F362" s="126" t="s">
        <v>453</v>
      </c>
      <c r="G362" s="128" t="s">
        <v>65</v>
      </c>
      <c r="H362" s="129">
        <v>100000</v>
      </c>
      <c r="I362" s="130" t="str">
        <f>VLOOKUP(E362,Bantuan!$E$2:$F$24,2,FALSE)</f>
        <v>DBR</v>
      </c>
      <c r="J362" s="131" t="s">
        <v>133</v>
      </c>
      <c r="K362" s="128" t="str">
        <f>IFERROR(VLOOKUP(Aset!J362,Pegawai!$C$4:$H$110,6,FALSE),"Pemakai barang belum ditentukan")</f>
        <v>Ruang Staff 1</v>
      </c>
      <c r="L362" s="132"/>
    </row>
    <row r="363" spans="1:12">
      <c r="A363" s="125">
        <v>69</v>
      </c>
      <c r="B363" s="126" t="s">
        <v>451</v>
      </c>
      <c r="C363" s="127">
        <v>3050201003</v>
      </c>
      <c r="D363" s="128">
        <v>5176</v>
      </c>
      <c r="E363" s="126" t="s">
        <v>452</v>
      </c>
      <c r="F363" s="126" t="s">
        <v>453</v>
      </c>
      <c r="G363" s="128" t="s">
        <v>65</v>
      </c>
      <c r="H363" s="129">
        <v>100000</v>
      </c>
      <c r="I363" s="130" t="str">
        <f>VLOOKUP(E363,Bantuan!$E$2:$F$24,2,FALSE)</f>
        <v>DBR</v>
      </c>
      <c r="J363" s="131" t="s">
        <v>133</v>
      </c>
      <c r="K363" s="128" t="str">
        <f>IFERROR(VLOOKUP(Aset!J363,Pegawai!$C$4:$H$110,6,FALSE),"Pemakai barang belum ditentukan")</f>
        <v>Ruang Staff 1</v>
      </c>
      <c r="L363" s="132"/>
    </row>
    <row r="364" spans="1:12">
      <c r="A364" s="125">
        <v>70</v>
      </c>
      <c r="B364" s="126" t="s">
        <v>451</v>
      </c>
      <c r="C364" s="127">
        <v>3050201003</v>
      </c>
      <c r="D364" s="128">
        <v>5132</v>
      </c>
      <c r="E364" s="126" t="s">
        <v>452</v>
      </c>
      <c r="F364" s="126" t="s">
        <v>453</v>
      </c>
      <c r="G364" s="128" t="s">
        <v>65</v>
      </c>
      <c r="H364" s="129">
        <v>100000</v>
      </c>
      <c r="I364" s="130" t="str">
        <f>VLOOKUP(E364,Bantuan!$E$2:$F$24,2,FALSE)</f>
        <v>DBR</v>
      </c>
      <c r="J364" s="131" t="s">
        <v>115</v>
      </c>
      <c r="K364" s="128" t="str">
        <f>IFERROR(VLOOKUP(Aset!J364,Pegawai!$C$4:$H$110,6,FALSE),"Pemakai barang belum ditentukan")</f>
        <v>Ruang Staff 1</v>
      </c>
      <c r="L364" s="132"/>
    </row>
    <row r="365" spans="1:12">
      <c r="A365" s="125">
        <v>71</v>
      </c>
      <c r="B365" s="126" t="s">
        <v>451</v>
      </c>
      <c r="C365" s="127">
        <v>3050201003</v>
      </c>
      <c r="D365" s="128">
        <v>5137</v>
      </c>
      <c r="E365" s="126" t="s">
        <v>452</v>
      </c>
      <c r="F365" s="126" t="s">
        <v>453</v>
      </c>
      <c r="G365" s="128" t="s">
        <v>65</v>
      </c>
      <c r="H365" s="129">
        <v>100000</v>
      </c>
      <c r="I365" s="130" t="str">
        <f>VLOOKUP(E365,Bantuan!$E$2:$F$24,2,FALSE)</f>
        <v>DBR</v>
      </c>
      <c r="J365" s="131" t="s">
        <v>87</v>
      </c>
      <c r="K365" s="128" t="str">
        <f>IFERROR(VLOOKUP(Aset!J365,Pegawai!$C$4:$H$110,6,FALSE),"Pemakai barang belum ditentukan")</f>
        <v>Ruang Staff 1</v>
      </c>
      <c r="L365" s="132"/>
    </row>
    <row r="366" spans="1:12">
      <c r="A366" s="125">
        <v>72</v>
      </c>
      <c r="B366" s="126" t="s">
        <v>451</v>
      </c>
      <c r="C366" s="127">
        <v>3050201003</v>
      </c>
      <c r="D366" s="128">
        <v>5134</v>
      </c>
      <c r="E366" s="126" t="s">
        <v>452</v>
      </c>
      <c r="F366" s="126" t="s">
        <v>453</v>
      </c>
      <c r="G366" s="128" t="s">
        <v>65</v>
      </c>
      <c r="H366" s="129">
        <v>100000</v>
      </c>
      <c r="I366" s="130" t="str">
        <f>VLOOKUP(E366,Bantuan!$E$2:$F$24,2,FALSE)</f>
        <v>DBR</v>
      </c>
      <c r="J366" s="131" t="s">
        <v>87</v>
      </c>
      <c r="K366" s="128" t="str">
        <f>IFERROR(VLOOKUP(Aset!J366,Pegawai!$C$4:$H$110,6,FALSE),"Pemakai barang belum ditentukan")</f>
        <v>Ruang Staff 1</v>
      </c>
      <c r="L366" s="132"/>
    </row>
    <row r="367" spans="1:12">
      <c r="A367" s="125">
        <v>73</v>
      </c>
      <c r="B367" s="126" t="s">
        <v>451</v>
      </c>
      <c r="C367" s="127">
        <v>3050201003</v>
      </c>
      <c r="D367" s="128">
        <v>5120</v>
      </c>
      <c r="E367" s="126" t="s">
        <v>452</v>
      </c>
      <c r="F367" s="126" t="s">
        <v>453</v>
      </c>
      <c r="G367" s="128" t="s">
        <v>65</v>
      </c>
      <c r="H367" s="129">
        <v>100000</v>
      </c>
      <c r="I367" s="130" t="str">
        <f>VLOOKUP(E367,Bantuan!$E$2:$F$24,2,FALSE)</f>
        <v>DBR</v>
      </c>
      <c r="J367" s="131" t="s">
        <v>112</v>
      </c>
      <c r="K367" s="128" t="str">
        <f>IFERROR(VLOOKUP(Aset!J367,Pegawai!$C$4:$H$110,6,FALSE),"Pemakai barang belum ditentukan")</f>
        <v>Ruang Staff 1</v>
      </c>
      <c r="L367" s="132"/>
    </row>
    <row r="368" spans="1:12">
      <c r="A368" s="125">
        <v>74</v>
      </c>
      <c r="B368" s="126" t="s">
        <v>451</v>
      </c>
      <c r="C368" s="127">
        <v>3050201003</v>
      </c>
      <c r="D368" s="128">
        <v>5131</v>
      </c>
      <c r="E368" s="126" t="s">
        <v>452</v>
      </c>
      <c r="F368" s="126" t="s">
        <v>453</v>
      </c>
      <c r="G368" s="128" t="s">
        <v>65</v>
      </c>
      <c r="H368" s="129">
        <v>100000</v>
      </c>
      <c r="I368" s="130" t="str">
        <f>VLOOKUP(E368,Bantuan!$E$2:$F$24,2,FALSE)</f>
        <v>DBR</v>
      </c>
      <c r="J368" s="131" t="s">
        <v>91</v>
      </c>
      <c r="K368" s="128" t="str">
        <f>IFERROR(VLOOKUP(Aset!J368,Pegawai!$C$4:$H$110,6,FALSE),"Pemakai barang belum ditentukan")</f>
        <v>Ruang Staff 1</v>
      </c>
      <c r="L368" s="132"/>
    </row>
    <row r="369" spans="1:12">
      <c r="A369" s="125">
        <v>75</v>
      </c>
      <c r="B369" s="126" t="s">
        <v>451</v>
      </c>
      <c r="C369" s="127">
        <v>3050201003</v>
      </c>
      <c r="D369" s="128">
        <v>4740</v>
      </c>
      <c r="E369" s="126" t="s">
        <v>452</v>
      </c>
      <c r="F369" s="126" t="s">
        <v>453</v>
      </c>
      <c r="G369" s="128" t="s">
        <v>65</v>
      </c>
      <c r="H369" s="129">
        <v>100000</v>
      </c>
      <c r="I369" s="130" t="str">
        <f>VLOOKUP(E369,Bantuan!$E$2:$F$24,2,FALSE)</f>
        <v>DBR</v>
      </c>
      <c r="J369" s="131" t="s">
        <v>120</v>
      </c>
      <c r="K369" s="128" t="str">
        <f>IFERROR(VLOOKUP(Aset!J369,Pegawai!$C$4:$H$110,6,FALSE),"Pemakai barang belum ditentukan")</f>
        <v>Ruang Staff 2</v>
      </c>
      <c r="L369" s="132"/>
    </row>
    <row r="370" spans="1:12">
      <c r="A370" s="125">
        <v>76</v>
      </c>
      <c r="B370" s="126" t="s">
        <v>451</v>
      </c>
      <c r="C370" s="127">
        <v>3050201003</v>
      </c>
      <c r="D370" s="128">
        <v>4742</v>
      </c>
      <c r="E370" s="126" t="s">
        <v>452</v>
      </c>
      <c r="F370" s="126" t="s">
        <v>453</v>
      </c>
      <c r="G370" s="128" t="s">
        <v>65</v>
      </c>
      <c r="H370" s="129">
        <v>100000</v>
      </c>
      <c r="I370" s="130" t="str">
        <f>VLOOKUP(E370,Bantuan!$E$2:$F$24,2,FALSE)</f>
        <v>DBR</v>
      </c>
      <c r="J370" s="131" t="s">
        <v>123</v>
      </c>
      <c r="K370" s="128" t="str">
        <f>IFERROR(VLOOKUP(Aset!J370,Pegawai!$C$4:$H$110,6,FALSE),"Pemakai barang belum ditentukan")</f>
        <v>Ruang Staff 2</v>
      </c>
      <c r="L370" s="132"/>
    </row>
    <row r="371" spans="1:12">
      <c r="A371" s="125">
        <v>77</v>
      </c>
      <c r="B371" s="126" t="s">
        <v>451</v>
      </c>
      <c r="C371" s="127">
        <v>3050201003</v>
      </c>
      <c r="D371" s="128"/>
      <c r="E371" s="126" t="s">
        <v>452</v>
      </c>
      <c r="F371" s="126" t="s">
        <v>453</v>
      </c>
      <c r="G371" s="128" t="s">
        <v>65</v>
      </c>
      <c r="H371" s="129">
        <v>100000</v>
      </c>
      <c r="I371" s="130" t="str">
        <f>VLOOKUP(E371,Bantuan!$E$2:$F$24,2,FALSE)</f>
        <v>DBR</v>
      </c>
      <c r="J371" s="131" t="s">
        <v>440</v>
      </c>
      <c r="K371" s="128" t="str">
        <f>IFERROR(VLOOKUP(Aset!J371,Pegawai!$C$4:$H$110,6,FALSE),"Pemakai barang belum ditentukan")</f>
        <v>Ruang Staff 2</v>
      </c>
      <c r="L371" s="132"/>
    </row>
    <row r="372" spans="1:12">
      <c r="A372" s="125">
        <v>78</v>
      </c>
      <c r="B372" s="126" t="s">
        <v>451</v>
      </c>
      <c r="C372" s="127">
        <v>3050201003</v>
      </c>
      <c r="D372" s="128">
        <v>4736</v>
      </c>
      <c r="E372" s="126" t="s">
        <v>452</v>
      </c>
      <c r="F372" s="126" t="s">
        <v>453</v>
      </c>
      <c r="G372" s="128" t="s">
        <v>65</v>
      </c>
      <c r="H372" s="129">
        <v>100000</v>
      </c>
      <c r="I372" s="130" t="str">
        <f>VLOOKUP(E372,Bantuan!$E$2:$F$24,2,FALSE)</f>
        <v>DBR</v>
      </c>
      <c r="J372" s="131" t="s">
        <v>148</v>
      </c>
      <c r="K372" s="128" t="str">
        <f>IFERROR(VLOOKUP(Aset!J372,Pegawai!$C$4:$H$110,6,FALSE),"Pemakai barang belum ditentukan")</f>
        <v>Ruang Staff 2</v>
      </c>
      <c r="L372" s="132"/>
    </row>
    <row r="373" spans="1:12">
      <c r="A373" s="125">
        <v>79</v>
      </c>
      <c r="B373" s="126" t="s">
        <v>451</v>
      </c>
      <c r="C373" s="127">
        <v>3050201003</v>
      </c>
      <c r="D373" s="128">
        <v>4707</v>
      </c>
      <c r="E373" s="126" t="s">
        <v>452</v>
      </c>
      <c r="F373" s="126" t="s">
        <v>453</v>
      </c>
      <c r="G373" s="128" t="s">
        <v>65</v>
      </c>
      <c r="H373" s="129">
        <v>100000</v>
      </c>
      <c r="I373" s="130" t="str">
        <f>VLOOKUP(E373,Bantuan!$E$2:$F$24,2,FALSE)</f>
        <v>DBR</v>
      </c>
      <c r="J373" s="131" t="s">
        <v>223</v>
      </c>
      <c r="K373" s="128" t="str">
        <f>IFERROR(VLOOKUP(Aset!J373,Pegawai!$C$4:$H$110,6,FALSE),"Pemakai barang belum ditentukan")</f>
        <v>Ruang Staff 2</v>
      </c>
      <c r="L373" s="132"/>
    </row>
    <row r="374" spans="1:12">
      <c r="A374" s="125">
        <v>80</v>
      </c>
      <c r="B374" s="126" t="s">
        <v>451</v>
      </c>
      <c r="C374" s="127">
        <v>3050201003</v>
      </c>
      <c r="D374" s="128">
        <v>4704</v>
      </c>
      <c r="E374" s="126" t="s">
        <v>452</v>
      </c>
      <c r="F374" s="126" t="s">
        <v>453</v>
      </c>
      <c r="G374" s="128" t="s">
        <v>65</v>
      </c>
      <c r="H374" s="129">
        <v>100000</v>
      </c>
      <c r="I374" s="130" t="str">
        <f>VLOOKUP(E374,Bantuan!$E$2:$F$24,2,FALSE)</f>
        <v>DBR</v>
      </c>
      <c r="J374" s="131" t="s">
        <v>223</v>
      </c>
      <c r="K374" s="128" t="str">
        <f>IFERROR(VLOOKUP(Aset!J374,Pegawai!$C$4:$H$110,6,FALSE),"Pemakai barang belum ditentukan")</f>
        <v>Ruang Staff 2</v>
      </c>
      <c r="L374" s="132"/>
    </row>
    <row r="375" spans="1:12">
      <c r="A375" s="125">
        <v>81</v>
      </c>
      <c r="B375" s="126" t="s">
        <v>451</v>
      </c>
      <c r="C375" s="127">
        <v>3050201003</v>
      </c>
      <c r="D375" s="128">
        <v>4711</v>
      </c>
      <c r="E375" s="126" t="s">
        <v>452</v>
      </c>
      <c r="F375" s="126" t="s">
        <v>453</v>
      </c>
      <c r="G375" s="128" t="s">
        <v>65</v>
      </c>
      <c r="H375" s="129">
        <v>100000</v>
      </c>
      <c r="I375" s="130" t="str">
        <f>VLOOKUP(E375,Bantuan!$E$2:$F$24,2,FALSE)</f>
        <v>DBR</v>
      </c>
      <c r="J375" s="131" t="s">
        <v>223</v>
      </c>
      <c r="K375" s="128" t="str">
        <f>IFERROR(VLOOKUP(Aset!J375,Pegawai!$C$4:$H$110,6,FALSE),"Pemakai barang belum ditentukan")</f>
        <v>Ruang Staff 2</v>
      </c>
      <c r="L375" s="132"/>
    </row>
    <row r="376" spans="1:12">
      <c r="A376" s="125">
        <v>82</v>
      </c>
      <c r="B376" s="126" t="s">
        <v>451</v>
      </c>
      <c r="C376" s="127">
        <v>3050201003</v>
      </c>
      <c r="D376" s="128">
        <v>4735</v>
      </c>
      <c r="E376" s="126" t="s">
        <v>452</v>
      </c>
      <c r="F376" s="126" t="s">
        <v>453</v>
      </c>
      <c r="G376" s="128" t="s">
        <v>65</v>
      </c>
      <c r="H376" s="129">
        <v>100000</v>
      </c>
      <c r="I376" s="130" t="str">
        <f>VLOOKUP(E376,Bantuan!$E$2:$F$24,2,FALSE)</f>
        <v>DBR</v>
      </c>
      <c r="J376" s="131" t="s">
        <v>223</v>
      </c>
      <c r="K376" s="128" t="str">
        <f>IFERROR(VLOOKUP(Aset!J376,Pegawai!$C$4:$H$110,6,FALSE),"Pemakai barang belum ditentukan")</f>
        <v>Ruang Staff 2</v>
      </c>
      <c r="L376" s="132"/>
    </row>
    <row r="377" spans="1:12">
      <c r="A377" s="125">
        <v>83</v>
      </c>
      <c r="B377" s="126" t="s">
        <v>451</v>
      </c>
      <c r="C377" s="127">
        <v>3050201003</v>
      </c>
      <c r="D377" s="128">
        <v>4723</v>
      </c>
      <c r="E377" s="126" t="s">
        <v>452</v>
      </c>
      <c r="F377" s="126" t="s">
        <v>453</v>
      </c>
      <c r="G377" s="128" t="s">
        <v>65</v>
      </c>
      <c r="H377" s="129">
        <v>100000</v>
      </c>
      <c r="I377" s="130" t="str">
        <f>VLOOKUP(E377,Bantuan!$E$2:$F$24,2,FALSE)</f>
        <v>DBR</v>
      </c>
      <c r="J377" s="131" t="s">
        <v>223</v>
      </c>
      <c r="K377" s="128" t="str">
        <f>IFERROR(VLOOKUP(Aset!J377,Pegawai!$C$4:$H$110,6,FALSE),"Pemakai barang belum ditentukan")</f>
        <v>Ruang Staff 2</v>
      </c>
      <c r="L377" s="132"/>
    </row>
    <row r="378" spans="1:12">
      <c r="A378" s="125">
        <v>84</v>
      </c>
      <c r="B378" s="126" t="s">
        <v>451</v>
      </c>
      <c r="C378" s="127">
        <v>3050201003</v>
      </c>
      <c r="D378" s="128">
        <v>4709</v>
      </c>
      <c r="E378" s="126" t="s">
        <v>452</v>
      </c>
      <c r="F378" s="126" t="s">
        <v>453</v>
      </c>
      <c r="G378" s="128" t="s">
        <v>65</v>
      </c>
      <c r="H378" s="129">
        <v>100000</v>
      </c>
      <c r="I378" s="130" t="str">
        <f>VLOOKUP(E378,Bantuan!$E$2:$F$24,2,FALSE)</f>
        <v>DBR</v>
      </c>
      <c r="J378" s="131" t="s">
        <v>223</v>
      </c>
      <c r="K378" s="128" t="str">
        <f>IFERROR(VLOOKUP(Aset!J378,Pegawai!$C$4:$H$110,6,FALSE),"Pemakai barang belum ditentukan")</f>
        <v>Ruang Staff 2</v>
      </c>
      <c r="L378" s="132"/>
    </row>
    <row r="379" spans="1:12">
      <c r="A379" s="125">
        <v>85</v>
      </c>
      <c r="B379" s="126" t="s">
        <v>451</v>
      </c>
      <c r="C379" s="127">
        <v>3050201003</v>
      </c>
      <c r="D379" s="128">
        <v>4733</v>
      </c>
      <c r="E379" s="126" t="s">
        <v>452</v>
      </c>
      <c r="F379" s="126" t="s">
        <v>453</v>
      </c>
      <c r="G379" s="128" t="s">
        <v>65</v>
      </c>
      <c r="H379" s="129">
        <v>100000</v>
      </c>
      <c r="I379" s="130" t="str">
        <f>VLOOKUP(E379,Bantuan!$E$2:$F$24,2,FALSE)</f>
        <v>DBR</v>
      </c>
      <c r="J379" s="131" t="s">
        <v>223</v>
      </c>
      <c r="K379" s="128" t="str">
        <f>IFERROR(VLOOKUP(Aset!J379,Pegawai!$C$4:$H$110,6,FALSE),"Pemakai barang belum ditentukan")</f>
        <v>Ruang Staff 2</v>
      </c>
      <c r="L379" s="132"/>
    </row>
    <row r="380" spans="1:12">
      <c r="A380" s="125">
        <v>86</v>
      </c>
      <c r="B380" s="126" t="s">
        <v>451</v>
      </c>
      <c r="C380" s="127">
        <v>3050201003</v>
      </c>
      <c r="D380" s="128">
        <v>4708</v>
      </c>
      <c r="E380" s="126" t="s">
        <v>452</v>
      </c>
      <c r="F380" s="126" t="s">
        <v>453</v>
      </c>
      <c r="G380" s="128" t="s">
        <v>65</v>
      </c>
      <c r="H380" s="129">
        <v>100000</v>
      </c>
      <c r="I380" s="130" t="str">
        <f>VLOOKUP(E380,Bantuan!$E$2:$F$24,2,FALSE)</f>
        <v>DBR</v>
      </c>
      <c r="J380" s="131" t="s">
        <v>19</v>
      </c>
      <c r="K380" s="128" t="str">
        <f>IFERROR(VLOOKUP(Aset!J380,Pegawai!$C$4:$H$110,6,FALSE),"Pemakai barang belum ditentukan")</f>
        <v>-</v>
      </c>
      <c r="L380" s="132"/>
    </row>
    <row r="381" spans="1:12">
      <c r="A381" s="125">
        <v>87</v>
      </c>
      <c r="B381" s="126" t="s">
        <v>451</v>
      </c>
      <c r="C381" s="127">
        <v>3050201003</v>
      </c>
      <c r="D381" s="128" t="s">
        <v>19</v>
      </c>
      <c r="E381" s="126" t="s">
        <v>452</v>
      </c>
      <c r="F381" s="126" t="s">
        <v>486</v>
      </c>
      <c r="G381" s="128" t="s">
        <v>65</v>
      </c>
      <c r="H381" s="129">
        <v>100000</v>
      </c>
      <c r="I381" s="130" t="str">
        <f>VLOOKUP(E381,Bantuan!$E$2:$F$24,2,FALSE)</f>
        <v>DBR</v>
      </c>
      <c r="J381" s="131" t="s">
        <v>491</v>
      </c>
      <c r="K381" s="128" t="str">
        <f>IFERROR(VLOOKUP(Aset!J381,Pegawai!$C$4:$H$110,6,FALSE),"Pemakai barang belum ditentukan")</f>
        <v>Ruang TAM</v>
      </c>
      <c r="L381" s="132"/>
    </row>
    <row r="382" spans="1:12">
      <c r="A382" s="125">
        <v>88</v>
      </c>
      <c r="B382" s="126" t="s">
        <v>451</v>
      </c>
      <c r="C382" s="127">
        <v>3050201003</v>
      </c>
      <c r="D382" s="128" t="s">
        <v>19</v>
      </c>
      <c r="E382" s="126" t="s">
        <v>452</v>
      </c>
      <c r="F382" s="126" t="s">
        <v>486</v>
      </c>
      <c r="G382" s="128" t="s">
        <v>65</v>
      </c>
      <c r="H382" s="129">
        <v>100000</v>
      </c>
      <c r="I382" s="130" t="str">
        <f>VLOOKUP(E382,Bantuan!$E$2:$F$24,2,FALSE)</f>
        <v>DBR</v>
      </c>
      <c r="J382" s="131" t="s">
        <v>491</v>
      </c>
      <c r="K382" s="128" t="str">
        <f>IFERROR(VLOOKUP(Aset!J382,Pegawai!$C$4:$H$110,6,FALSE),"Pemakai barang belum ditentukan")</f>
        <v>Ruang TAM</v>
      </c>
      <c r="L382" s="132"/>
    </row>
    <row r="383" spans="1:12">
      <c r="A383" s="125">
        <v>89</v>
      </c>
      <c r="B383" s="126" t="s">
        <v>451</v>
      </c>
      <c r="C383" s="127">
        <v>3050201003</v>
      </c>
      <c r="D383" s="128" t="s">
        <v>19</v>
      </c>
      <c r="E383" s="126" t="s">
        <v>452</v>
      </c>
      <c r="F383" s="126" t="s">
        <v>486</v>
      </c>
      <c r="G383" s="128" t="s">
        <v>65</v>
      </c>
      <c r="H383" s="129">
        <v>100000</v>
      </c>
      <c r="I383" s="130" t="str">
        <f>VLOOKUP(E383,Bantuan!$E$2:$F$24,2,FALSE)</f>
        <v>DBR</v>
      </c>
      <c r="J383" s="131" t="s">
        <v>491</v>
      </c>
      <c r="K383" s="128" t="str">
        <f>IFERROR(VLOOKUP(Aset!J383,Pegawai!$C$4:$H$110,6,FALSE),"Pemakai barang belum ditentukan")</f>
        <v>Ruang TAM</v>
      </c>
      <c r="L383" s="132"/>
    </row>
    <row r="384" spans="1:12">
      <c r="A384" s="125">
        <v>90</v>
      </c>
      <c r="B384" s="126" t="s">
        <v>451</v>
      </c>
      <c r="C384" s="127">
        <v>3050201003</v>
      </c>
      <c r="D384" s="128" t="s">
        <v>19</v>
      </c>
      <c r="E384" s="126" t="s">
        <v>452</v>
      </c>
      <c r="F384" s="126" t="s">
        <v>486</v>
      </c>
      <c r="G384" s="128" t="s">
        <v>65</v>
      </c>
      <c r="H384" s="129">
        <v>100000</v>
      </c>
      <c r="I384" s="130" t="str">
        <f>VLOOKUP(E384,Bantuan!$E$2:$F$24,2,FALSE)</f>
        <v>DBR</v>
      </c>
      <c r="J384" s="131" t="s">
        <v>491</v>
      </c>
      <c r="K384" s="128" t="str">
        <f>IFERROR(VLOOKUP(Aset!J384,Pegawai!$C$4:$H$110,6,FALSE),"Pemakai barang belum ditentukan")</f>
        <v>Ruang TAM</v>
      </c>
      <c r="L384" s="132"/>
    </row>
    <row r="385" spans="1:12">
      <c r="A385" s="125">
        <v>91</v>
      </c>
      <c r="B385" s="126" t="s">
        <v>451</v>
      </c>
      <c r="C385" s="127">
        <v>3050201003</v>
      </c>
      <c r="D385" s="128" t="s">
        <v>19</v>
      </c>
      <c r="E385" s="126" t="s">
        <v>452</v>
      </c>
      <c r="F385" s="126" t="s">
        <v>486</v>
      </c>
      <c r="G385" s="128" t="s">
        <v>65</v>
      </c>
      <c r="H385" s="129">
        <v>100000</v>
      </c>
      <c r="I385" s="130" t="str">
        <f>VLOOKUP(E385,Bantuan!$E$2:$F$24,2,FALSE)</f>
        <v>DBR</v>
      </c>
      <c r="J385" s="131" t="s">
        <v>491</v>
      </c>
      <c r="K385" s="128" t="str">
        <f>IFERROR(VLOOKUP(Aset!J385,Pegawai!$C$4:$H$110,6,FALSE),"Pemakai barang belum ditentukan")</f>
        <v>Ruang TAM</v>
      </c>
      <c r="L385" s="132"/>
    </row>
    <row r="386" spans="1:12">
      <c r="A386" s="125">
        <v>92</v>
      </c>
      <c r="B386" s="126" t="s">
        <v>451</v>
      </c>
      <c r="C386" s="127">
        <v>3050201003</v>
      </c>
      <c r="D386" s="128" t="s">
        <v>19</v>
      </c>
      <c r="E386" s="126" t="s">
        <v>452</v>
      </c>
      <c r="F386" s="126" t="s">
        <v>492</v>
      </c>
      <c r="G386" s="128" t="s">
        <v>65</v>
      </c>
      <c r="H386" s="129">
        <v>100000</v>
      </c>
      <c r="I386" s="130" t="str">
        <f>VLOOKUP(E386,Bantuan!$E$2:$F$24,2,FALSE)</f>
        <v>DBR</v>
      </c>
      <c r="J386" s="131" t="s">
        <v>491</v>
      </c>
      <c r="K386" s="128" t="str">
        <f>IFERROR(VLOOKUP(Aset!J386,Pegawai!$C$4:$H$110,6,FALSE),"Pemakai barang belum ditentukan")</f>
        <v>Ruang TAM</v>
      </c>
      <c r="L386" s="132"/>
    </row>
    <row r="387" spans="1:12">
      <c r="A387" s="125">
        <v>93</v>
      </c>
      <c r="B387" s="126" t="s">
        <v>451</v>
      </c>
      <c r="C387" s="127">
        <v>3050201003</v>
      </c>
      <c r="D387" s="128">
        <v>4734</v>
      </c>
      <c r="E387" s="126" t="s">
        <v>452</v>
      </c>
      <c r="F387" s="126" t="s">
        <v>453</v>
      </c>
      <c r="G387" s="128" t="s">
        <v>65</v>
      </c>
      <c r="H387" s="129">
        <v>100000</v>
      </c>
      <c r="I387" s="130" t="str">
        <f>VLOOKUP(E387,Bantuan!$E$2:$F$24,2,FALSE)</f>
        <v>DBR</v>
      </c>
      <c r="J387" s="131" t="s">
        <v>320</v>
      </c>
      <c r="K387" s="128" t="str">
        <f>IFERROR(VLOOKUP(Aset!J387,Pegawai!$C$4:$H$110,6,FALSE),"Pemakai barang belum ditentukan")</f>
        <v>Ruang Staff 2</v>
      </c>
      <c r="L387" s="132"/>
    </row>
    <row r="388" spans="1:12">
      <c r="A388" s="125">
        <v>94</v>
      </c>
      <c r="B388" s="126" t="s">
        <v>451</v>
      </c>
      <c r="C388" s="127">
        <v>3050201003</v>
      </c>
      <c r="D388" s="128">
        <v>4741</v>
      </c>
      <c r="E388" s="126" t="s">
        <v>452</v>
      </c>
      <c r="F388" s="126" t="s">
        <v>453</v>
      </c>
      <c r="G388" s="128" t="s">
        <v>65</v>
      </c>
      <c r="H388" s="129">
        <v>100000</v>
      </c>
      <c r="I388" s="130" t="str">
        <f>VLOOKUP(E388,Bantuan!$E$2:$F$24,2,FALSE)</f>
        <v>DBR</v>
      </c>
      <c r="J388" s="131" t="s">
        <v>493</v>
      </c>
      <c r="K388" s="128" t="str">
        <f>IFERROR(VLOOKUP(Aset!J388,Pegawai!$C$4:$H$110,6,FALSE),"Pemakai barang belum ditentukan")</f>
        <v>Ruang Staff 2</v>
      </c>
      <c r="L388" s="132"/>
    </row>
    <row r="389" spans="1:12">
      <c r="A389" s="125">
        <v>95</v>
      </c>
      <c r="B389" s="126" t="s">
        <v>451</v>
      </c>
      <c r="C389" s="127">
        <v>3050201003</v>
      </c>
      <c r="D389" s="128">
        <v>4732</v>
      </c>
      <c r="E389" s="126" t="s">
        <v>452</v>
      </c>
      <c r="F389" s="126" t="s">
        <v>453</v>
      </c>
      <c r="G389" s="128" t="s">
        <v>65</v>
      </c>
      <c r="H389" s="129">
        <v>100000</v>
      </c>
      <c r="I389" s="130" t="str">
        <f>VLOOKUP(E389,Bantuan!$E$2:$F$24,2,FALSE)</f>
        <v>DBR</v>
      </c>
      <c r="J389" s="131" t="s">
        <v>322</v>
      </c>
      <c r="K389" s="128" t="str">
        <f>IFERROR(VLOOKUP(Aset!J389,Pegawai!$C$4:$H$110,6,FALSE),"Pemakai barang belum ditentukan")</f>
        <v>Ruang Staff 2</v>
      </c>
      <c r="L389" s="132"/>
    </row>
    <row r="390" spans="1:12">
      <c r="A390" s="125">
        <v>96</v>
      </c>
      <c r="B390" s="126" t="s">
        <v>451</v>
      </c>
      <c r="C390" s="127">
        <v>3050201003</v>
      </c>
      <c r="D390" s="128">
        <v>4729</v>
      </c>
      <c r="E390" s="126" t="s">
        <v>452</v>
      </c>
      <c r="F390" s="126" t="s">
        <v>453</v>
      </c>
      <c r="G390" s="128" t="s">
        <v>65</v>
      </c>
      <c r="H390" s="129">
        <v>100000</v>
      </c>
      <c r="I390" s="130" t="str">
        <f>VLOOKUP(E390,Bantuan!$E$2:$F$24,2,FALSE)</f>
        <v>DBR</v>
      </c>
      <c r="J390" s="131" t="s">
        <v>180</v>
      </c>
      <c r="K390" s="128" t="str">
        <f>IFERROR(VLOOKUP(Aset!J390,Pegawai!$C$4:$H$110,6,FALSE),"Pemakai barang belum ditentukan")</f>
        <v>Ruang Staff 2</v>
      </c>
      <c r="L390" s="132"/>
    </row>
    <row r="391" spans="1:12">
      <c r="A391" s="125">
        <v>97</v>
      </c>
      <c r="B391" s="126" t="s">
        <v>451</v>
      </c>
      <c r="C391" s="127">
        <v>3050201003</v>
      </c>
      <c r="D391" s="128">
        <v>4712</v>
      </c>
      <c r="E391" s="126" t="s">
        <v>452</v>
      </c>
      <c r="F391" s="126" t="s">
        <v>453</v>
      </c>
      <c r="G391" s="128" t="s">
        <v>65</v>
      </c>
      <c r="H391" s="129">
        <v>100000</v>
      </c>
      <c r="I391" s="130" t="str">
        <f>VLOOKUP(E391,Bantuan!$E$2:$F$24,2,FALSE)</f>
        <v>DBR</v>
      </c>
      <c r="J391" s="131" t="s">
        <v>126</v>
      </c>
      <c r="K391" s="128" t="str">
        <f>IFERROR(VLOOKUP(Aset!J391,Pegawai!$C$4:$H$110,6,FALSE),"Pemakai barang belum ditentukan")</f>
        <v>Ruang Staff 2</v>
      </c>
      <c r="L391" s="132"/>
    </row>
    <row r="392" spans="1:12">
      <c r="A392" s="125">
        <v>98</v>
      </c>
      <c r="B392" s="126" t="s">
        <v>451</v>
      </c>
      <c r="C392" s="127">
        <v>3050201003</v>
      </c>
      <c r="D392" s="128">
        <v>4738</v>
      </c>
      <c r="E392" s="126" t="s">
        <v>452</v>
      </c>
      <c r="F392" s="126" t="s">
        <v>453</v>
      </c>
      <c r="G392" s="128" t="s">
        <v>65</v>
      </c>
      <c r="H392" s="129">
        <v>100000</v>
      </c>
      <c r="I392" s="130" t="str">
        <f>VLOOKUP(E392,Bantuan!$E$2:$F$24,2,FALSE)</f>
        <v>DBR</v>
      </c>
      <c r="J392" s="131" t="s">
        <v>323</v>
      </c>
      <c r="K392" s="128" t="str">
        <f>IFERROR(VLOOKUP(Aset!J392,Pegawai!$C$4:$H$110,6,FALSE),"Pemakai barang belum ditentukan")</f>
        <v>Ruang Staff 2</v>
      </c>
      <c r="L392" s="132"/>
    </row>
    <row r="393" spans="1:12">
      <c r="A393" s="125">
        <v>99</v>
      </c>
      <c r="B393" s="126" t="s">
        <v>451</v>
      </c>
      <c r="C393" s="127">
        <v>3050201003</v>
      </c>
      <c r="D393" s="128">
        <v>4716</v>
      </c>
      <c r="E393" s="126" t="s">
        <v>452</v>
      </c>
      <c r="F393" s="126" t="s">
        <v>453</v>
      </c>
      <c r="G393" s="128" t="s">
        <v>65</v>
      </c>
      <c r="H393" s="129">
        <v>100000</v>
      </c>
      <c r="I393" s="130" t="str">
        <f>VLOOKUP(E393,Bantuan!$E$2:$F$24,2,FALSE)</f>
        <v>DBR</v>
      </c>
      <c r="J393" s="131" t="s">
        <v>181</v>
      </c>
      <c r="K393" s="128" t="str">
        <f>IFERROR(VLOOKUP(Aset!J393,Pegawai!$C$4:$H$110,6,FALSE),"Pemakai barang belum ditentukan")</f>
        <v>Ruang Staff 2</v>
      </c>
      <c r="L393" s="132"/>
    </row>
    <row r="394" spans="1:12">
      <c r="A394" s="125">
        <v>100</v>
      </c>
      <c r="B394" s="126" t="s">
        <v>451</v>
      </c>
      <c r="C394" s="127">
        <v>3050201003</v>
      </c>
      <c r="D394" s="128">
        <v>4719</v>
      </c>
      <c r="E394" s="126" t="s">
        <v>452</v>
      </c>
      <c r="F394" s="126" t="s">
        <v>453</v>
      </c>
      <c r="G394" s="128" t="s">
        <v>65</v>
      </c>
      <c r="H394" s="129">
        <v>100000</v>
      </c>
      <c r="I394" s="130" t="str">
        <f>VLOOKUP(E394,Bantuan!$E$2:$F$24,2,FALSE)</f>
        <v>DBR</v>
      </c>
      <c r="J394" s="131" t="s">
        <v>494</v>
      </c>
      <c r="K394" s="128" t="str">
        <f>IFERROR(VLOOKUP(Aset!J394,Pegawai!$C$4:$H$110,6,FALSE),"Pemakai barang belum ditentukan")</f>
        <v>Ruang Staff 2</v>
      </c>
      <c r="L394" s="132"/>
    </row>
    <row r="395" spans="1:12">
      <c r="A395" s="125">
        <v>101</v>
      </c>
      <c r="B395" s="126" t="s">
        <v>451</v>
      </c>
      <c r="C395" s="127">
        <v>3050201003</v>
      </c>
      <c r="D395" s="128">
        <v>4739</v>
      </c>
      <c r="E395" s="126" t="s">
        <v>452</v>
      </c>
      <c r="F395" s="126" t="s">
        <v>453</v>
      </c>
      <c r="G395" s="128" t="s">
        <v>65</v>
      </c>
      <c r="H395" s="129">
        <v>100000</v>
      </c>
      <c r="I395" s="130" t="str">
        <f>VLOOKUP(E395,Bantuan!$E$2:$F$24,2,FALSE)</f>
        <v>DBR</v>
      </c>
      <c r="J395" s="131" t="s">
        <v>176</v>
      </c>
      <c r="K395" s="128" t="str">
        <f>IFERROR(VLOOKUP(Aset!J395,Pegawai!$C$4:$H$110,6,FALSE),"Pemakai barang belum ditentukan")</f>
        <v>Ruang Staff 2</v>
      </c>
      <c r="L395" s="132"/>
    </row>
    <row r="396" spans="1:12">
      <c r="A396" s="125">
        <v>102</v>
      </c>
      <c r="B396" s="126" t="s">
        <v>451</v>
      </c>
      <c r="C396" s="127">
        <v>3050201003</v>
      </c>
      <c r="D396" s="128">
        <v>4706</v>
      </c>
      <c r="E396" s="126" t="s">
        <v>452</v>
      </c>
      <c r="F396" s="126" t="s">
        <v>453</v>
      </c>
      <c r="G396" s="128" t="s">
        <v>65</v>
      </c>
      <c r="H396" s="129">
        <v>100000</v>
      </c>
      <c r="I396" s="130" t="str">
        <f>VLOOKUP(E396,Bantuan!$E$2:$F$24,2,FALSE)</f>
        <v>DBR</v>
      </c>
      <c r="J396" s="131" t="s">
        <v>131</v>
      </c>
      <c r="K396" s="128" t="str">
        <f>IFERROR(VLOOKUP(Aset!J396,Pegawai!$C$4:$H$110,6,FALSE),"Pemakai barang belum ditentukan")</f>
        <v>Ruang Staff 2</v>
      </c>
      <c r="L396" s="132"/>
    </row>
    <row r="397" spans="1:12">
      <c r="A397" s="125">
        <v>103</v>
      </c>
      <c r="B397" s="126" t="s">
        <v>451</v>
      </c>
      <c r="C397" s="127">
        <v>3050201003</v>
      </c>
      <c r="D397" s="128">
        <v>4718</v>
      </c>
      <c r="E397" s="126" t="s">
        <v>452</v>
      </c>
      <c r="F397" s="126" t="s">
        <v>453</v>
      </c>
      <c r="G397" s="128" t="s">
        <v>65</v>
      </c>
      <c r="H397" s="129">
        <v>100000</v>
      </c>
      <c r="I397" s="130" t="str">
        <f>VLOOKUP(E397,Bantuan!$E$2:$F$24,2,FALSE)</f>
        <v>DBR</v>
      </c>
      <c r="J397" s="131" t="s">
        <v>179</v>
      </c>
      <c r="K397" s="128" t="str">
        <f>IFERROR(VLOOKUP(Aset!J397,Pegawai!$C$4:$H$110,6,FALSE),"Pemakai barang belum ditentukan")</f>
        <v>Ruang Staff 2</v>
      </c>
      <c r="L397" s="132"/>
    </row>
    <row r="398" spans="1:12">
      <c r="A398" s="125">
        <v>104</v>
      </c>
      <c r="B398" s="126" t="s">
        <v>451</v>
      </c>
      <c r="C398" s="127">
        <v>3050201003</v>
      </c>
      <c r="D398" s="128">
        <v>4705</v>
      </c>
      <c r="E398" s="126" t="s">
        <v>452</v>
      </c>
      <c r="F398" s="126" t="s">
        <v>453</v>
      </c>
      <c r="G398" s="128" t="s">
        <v>65</v>
      </c>
      <c r="H398" s="129">
        <v>100000</v>
      </c>
      <c r="I398" s="130" t="str">
        <f>VLOOKUP(E398,Bantuan!$E$2:$F$24,2,FALSE)</f>
        <v>DBR</v>
      </c>
      <c r="J398" s="131" t="s">
        <v>178</v>
      </c>
      <c r="K398" s="128" t="str">
        <f>IFERROR(VLOOKUP(Aset!J398,Pegawai!$C$4:$H$110,6,FALSE),"Pemakai barang belum ditentukan")</f>
        <v>Ruang Staff 2</v>
      </c>
      <c r="L398" s="132"/>
    </row>
    <row r="399" spans="1:12">
      <c r="A399" s="125">
        <v>105</v>
      </c>
      <c r="B399" s="126" t="s">
        <v>451</v>
      </c>
      <c r="C399" s="127">
        <v>3050201003</v>
      </c>
      <c r="D399" s="128">
        <v>4726</v>
      </c>
      <c r="E399" s="126" t="s">
        <v>452</v>
      </c>
      <c r="F399" s="126" t="s">
        <v>453</v>
      </c>
      <c r="G399" s="128" t="s">
        <v>65</v>
      </c>
      <c r="H399" s="129">
        <v>100000</v>
      </c>
      <c r="I399" s="130" t="str">
        <f>VLOOKUP(E399,Bantuan!$E$2:$F$24,2,FALSE)</f>
        <v>DBR</v>
      </c>
      <c r="J399" s="131" t="s">
        <v>19</v>
      </c>
      <c r="K399" s="128" t="str">
        <f>IFERROR(VLOOKUP(Aset!J399,Pegawai!$C$4:$H$110,6,FALSE),"Pemakai barang belum ditentukan")</f>
        <v>-</v>
      </c>
      <c r="L399" s="132"/>
    </row>
    <row r="400" spans="1:12">
      <c r="A400" s="125">
        <v>106</v>
      </c>
      <c r="B400" s="126" t="s">
        <v>451</v>
      </c>
      <c r="C400" s="127">
        <v>3050201003</v>
      </c>
      <c r="D400" s="128">
        <v>4728</v>
      </c>
      <c r="E400" s="126" t="s">
        <v>452</v>
      </c>
      <c r="F400" s="126" t="s">
        <v>453</v>
      </c>
      <c r="G400" s="128" t="s">
        <v>65</v>
      </c>
      <c r="H400" s="129">
        <v>100000</v>
      </c>
      <c r="I400" s="130" t="str">
        <f>VLOOKUP(E400,Bantuan!$E$2:$F$24,2,FALSE)</f>
        <v>DBR</v>
      </c>
      <c r="J400" s="131" t="s">
        <v>19</v>
      </c>
      <c r="K400" s="128" t="str">
        <f>IFERROR(VLOOKUP(Aset!J400,Pegawai!$C$4:$H$110,6,FALSE),"Pemakai barang belum ditentukan")</f>
        <v>-</v>
      </c>
      <c r="L400" s="132"/>
    </row>
    <row r="401" spans="1:12">
      <c r="A401" s="125">
        <v>107</v>
      </c>
      <c r="B401" s="126" t="s">
        <v>451</v>
      </c>
      <c r="C401" s="127">
        <v>3050201003</v>
      </c>
      <c r="D401" s="128">
        <v>4713</v>
      </c>
      <c r="E401" s="126" t="s">
        <v>452</v>
      </c>
      <c r="F401" s="126" t="s">
        <v>453</v>
      </c>
      <c r="G401" s="128" t="s">
        <v>65</v>
      </c>
      <c r="H401" s="129">
        <v>100000</v>
      </c>
      <c r="I401" s="130" t="str">
        <f>VLOOKUP(E401,Bantuan!$E$2:$F$24,2,FALSE)</f>
        <v>DBR</v>
      </c>
      <c r="J401" s="131" t="s">
        <v>19</v>
      </c>
      <c r="K401" s="128" t="str">
        <f>IFERROR(VLOOKUP(Aset!J401,Pegawai!$C$4:$H$110,6,FALSE),"Pemakai barang belum ditentukan")</f>
        <v>-</v>
      </c>
      <c r="L401" s="132"/>
    </row>
    <row r="402" spans="1:12">
      <c r="A402" s="125">
        <v>108</v>
      </c>
      <c r="B402" s="126" t="s">
        <v>451</v>
      </c>
      <c r="C402" s="127">
        <v>3050201003</v>
      </c>
      <c r="D402" s="128">
        <v>4725</v>
      </c>
      <c r="E402" s="126" t="s">
        <v>452</v>
      </c>
      <c r="F402" s="126" t="s">
        <v>453</v>
      </c>
      <c r="G402" s="128" t="s">
        <v>65</v>
      </c>
      <c r="H402" s="129">
        <v>100000</v>
      </c>
      <c r="I402" s="130" t="str">
        <f>VLOOKUP(E402,Bantuan!$E$2:$F$24,2,FALSE)</f>
        <v>DBR</v>
      </c>
      <c r="J402" s="131" t="s">
        <v>194</v>
      </c>
      <c r="K402" s="128" t="str">
        <f>IFERROR(VLOOKUP(Aset!J402,Pegawai!$C$4:$H$110,6,FALSE),"Pemakai barang belum ditentukan")</f>
        <v>Ruang Staff 2</v>
      </c>
      <c r="L402" s="132"/>
    </row>
    <row r="403" spans="1:12">
      <c r="A403" s="125">
        <v>109</v>
      </c>
      <c r="B403" s="126" t="s">
        <v>451</v>
      </c>
      <c r="C403" s="127">
        <v>3050201003</v>
      </c>
      <c r="D403" s="128">
        <v>4714</v>
      </c>
      <c r="E403" s="126" t="s">
        <v>452</v>
      </c>
      <c r="F403" s="126" t="s">
        <v>453</v>
      </c>
      <c r="G403" s="128" t="s">
        <v>65</v>
      </c>
      <c r="H403" s="129">
        <v>100000</v>
      </c>
      <c r="I403" s="130" t="str">
        <f>VLOOKUP(E403,Bantuan!$E$2:$F$24,2,FALSE)</f>
        <v>DBR</v>
      </c>
      <c r="J403" s="131" t="s">
        <v>198</v>
      </c>
      <c r="K403" s="128" t="str">
        <f>IFERROR(VLOOKUP(Aset!J403,Pegawai!$C$4:$H$110,6,FALSE),"Pemakai barang belum ditentukan")</f>
        <v>Ruang Staff 2</v>
      </c>
      <c r="L403" s="132"/>
    </row>
    <row r="404" spans="1:12">
      <c r="A404" s="125">
        <v>110</v>
      </c>
      <c r="B404" s="126" t="s">
        <v>451</v>
      </c>
      <c r="C404" s="127">
        <v>3050201003</v>
      </c>
      <c r="D404" s="128">
        <v>4737</v>
      </c>
      <c r="E404" s="126" t="s">
        <v>452</v>
      </c>
      <c r="F404" s="126" t="s">
        <v>453</v>
      </c>
      <c r="G404" s="128" t="s">
        <v>65</v>
      </c>
      <c r="H404" s="129">
        <v>100000</v>
      </c>
      <c r="I404" s="130" t="str">
        <f>VLOOKUP(E404,Bantuan!$E$2:$F$24,2,FALSE)</f>
        <v>DBR</v>
      </c>
      <c r="J404" s="131" t="s">
        <v>201</v>
      </c>
      <c r="K404" s="128" t="str">
        <f>IFERROR(VLOOKUP(Aset!J404,Pegawai!$C$4:$H$110,6,FALSE),"Pemakai barang belum ditentukan")</f>
        <v>Ruang Staff 2</v>
      </c>
      <c r="L404" s="132"/>
    </row>
    <row r="405" spans="1:12">
      <c r="A405" s="125">
        <v>111</v>
      </c>
      <c r="B405" s="126" t="s">
        <v>451</v>
      </c>
      <c r="C405" s="127">
        <v>3050201003</v>
      </c>
      <c r="D405" s="128">
        <v>4724</v>
      </c>
      <c r="E405" s="126" t="s">
        <v>452</v>
      </c>
      <c r="F405" s="126" t="s">
        <v>453</v>
      </c>
      <c r="G405" s="128" t="s">
        <v>65</v>
      </c>
      <c r="H405" s="129">
        <v>100000</v>
      </c>
      <c r="I405" s="130" t="str">
        <f>VLOOKUP(E405,Bantuan!$E$2:$F$24,2,FALSE)</f>
        <v>DBR</v>
      </c>
      <c r="J405" s="131" t="s">
        <v>206</v>
      </c>
      <c r="K405" s="128" t="str">
        <f>IFERROR(VLOOKUP(Aset!J405,Pegawai!$C$4:$H$110,6,FALSE),"Pemakai barang belum ditentukan")</f>
        <v>Ruang Staff 2</v>
      </c>
      <c r="L405" s="132"/>
    </row>
    <row r="406" spans="1:12">
      <c r="A406" s="125">
        <v>112</v>
      </c>
      <c r="B406" s="126" t="s">
        <v>451</v>
      </c>
      <c r="C406" s="127">
        <v>3050201003</v>
      </c>
      <c r="D406" s="128">
        <v>4720</v>
      </c>
      <c r="E406" s="126" t="s">
        <v>452</v>
      </c>
      <c r="F406" s="126" t="s">
        <v>453</v>
      </c>
      <c r="G406" s="128" t="s">
        <v>65</v>
      </c>
      <c r="H406" s="129">
        <v>100000</v>
      </c>
      <c r="I406" s="130" t="str">
        <f>VLOOKUP(E406,Bantuan!$E$2:$F$24,2,FALSE)</f>
        <v>DBR</v>
      </c>
      <c r="J406" s="131" t="s">
        <v>204</v>
      </c>
      <c r="K406" s="128" t="str">
        <f>IFERROR(VLOOKUP(Aset!J406,Pegawai!$C$4:$H$110,6,FALSE),"Pemakai barang belum ditentukan")</f>
        <v>Ruang Staff 2</v>
      </c>
      <c r="L406" s="132"/>
    </row>
    <row r="407" spans="1:12">
      <c r="A407" s="125">
        <v>113</v>
      </c>
      <c r="B407" s="126" t="s">
        <v>451</v>
      </c>
      <c r="C407" s="127">
        <v>3050201003</v>
      </c>
      <c r="D407" s="128">
        <v>4722</v>
      </c>
      <c r="E407" s="126" t="s">
        <v>452</v>
      </c>
      <c r="F407" s="126" t="s">
        <v>453</v>
      </c>
      <c r="G407" s="128" t="s">
        <v>65</v>
      </c>
      <c r="H407" s="129">
        <v>100000</v>
      </c>
      <c r="I407" s="130" t="str">
        <f>VLOOKUP(E407,Bantuan!$E$2:$F$24,2,FALSE)</f>
        <v>DBR</v>
      </c>
      <c r="J407" s="131" t="s">
        <v>19</v>
      </c>
      <c r="K407" s="128" t="str">
        <f>IFERROR(VLOOKUP(Aset!J407,Pegawai!$C$4:$H$110,6,FALSE),"Pemakai barang belum ditentukan")</f>
        <v>-</v>
      </c>
      <c r="L407" s="132"/>
    </row>
    <row r="408" spans="1:12">
      <c r="A408" s="125">
        <v>114</v>
      </c>
      <c r="B408" s="126" t="s">
        <v>451</v>
      </c>
      <c r="C408" s="127">
        <v>3050201003</v>
      </c>
      <c r="D408" s="128">
        <v>4730</v>
      </c>
      <c r="E408" s="126" t="s">
        <v>452</v>
      </c>
      <c r="F408" s="126" t="s">
        <v>453</v>
      </c>
      <c r="G408" s="128" t="s">
        <v>65</v>
      </c>
      <c r="H408" s="129">
        <v>100000</v>
      </c>
      <c r="I408" s="130" t="str">
        <f>VLOOKUP(E408,Bantuan!$E$2:$F$24,2,FALSE)</f>
        <v>DBR</v>
      </c>
      <c r="J408" s="131" t="s">
        <v>195</v>
      </c>
      <c r="K408" s="128" t="str">
        <f>IFERROR(VLOOKUP(Aset!J408,Pegawai!$C$4:$H$110,6,FALSE),"Pemakai barang belum ditentukan")</f>
        <v>Ruang Staff 2</v>
      </c>
      <c r="L408" s="132"/>
    </row>
    <row r="409" spans="1:12">
      <c r="A409" s="125">
        <v>115</v>
      </c>
      <c r="B409" s="126" t="s">
        <v>451</v>
      </c>
      <c r="C409" s="127">
        <v>3050201003</v>
      </c>
      <c r="D409" s="128">
        <v>4715</v>
      </c>
      <c r="E409" s="126" t="s">
        <v>452</v>
      </c>
      <c r="F409" s="126" t="s">
        <v>453</v>
      </c>
      <c r="G409" s="128" t="s">
        <v>65</v>
      </c>
      <c r="H409" s="129">
        <v>100000</v>
      </c>
      <c r="I409" s="130" t="str">
        <f>VLOOKUP(E409,Bantuan!$E$2:$F$24,2,FALSE)</f>
        <v>DBR</v>
      </c>
      <c r="J409" s="131" t="s">
        <v>202</v>
      </c>
      <c r="K409" s="128" t="str">
        <f>IFERROR(VLOOKUP(Aset!J409,Pegawai!$C$4:$H$110,6,FALSE),"Pemakai barang belum ditentukan")</f>
        <v>Ruang Staff 2</v>
      </c>
      <c r="L409" s="132"/>
    </row>
    <row r="410" spans="1:12">
      <c r="A410" s="125">
        <v>116</v>
      </c>
      <c r="B410" s="126" t="s">
        <v>451</v>
      </c>
      <c r="C410" s="127">
        <v>3050201003</v>
      </c>
      <c r="D410" s="128">
        <v>4710</v>
      </c>
      <c r="E410" s="126" t="s">
        <v>452</v>
      </c>
      <c r="F410" s="126" t="s">
        <v>453</v>
      </c>
      <c r="G410" s="128" t="s">
        <v>65</v>
      </c>
      <c r="H410" s="129">
        <v>100000</v>
      </c>
      <c r="I410" s="130" t="str">
        <f>VLOOKUP(E410,Bantuan!$E$2:$F$24,2,FALSE)</f>
        <v>DBR</v>
      </c>
      <c r="J410" s="131" t="s">
        <v>200</v>
      </c>
      <c r="K410" s="128" t="str">
        <f>IFERROR(VLOOKUP(Aset!J410,Pegawai!$C$4:$H$110,6,FALSE),"Pemakai barang belum ditentukan")</f>
        <v>Ruang Staff 2</v>
      </c>
      <c r="L410" s="132"/>
    </row>
    <row r="411" spans="1:12">
      <c r="A411" s="125">
        <v>117</v>
      </c>
      <c r="B411" s="126" t="s">
        <v>451</v>
      </c>
      <c r="C411" s="127">
        <v>3050201003</v>
      </c>
      <c r="D411" s="128">
        <v>4727</v>
      </c>
      <c r="E411" s="126" t="s">
        <v>452</v>
      </c>
      <c r="F411" s="126" t="s">
        <v>453</v>
      </c>
      <c r="G411" s="128" t="s">
        <v>65</v>
      </c>
      <c r="H411" s="129">
        <v>100000</v>
      </c>
      <c r="I411" s="130" t="str">
        <f>VLOOKUP(E411,Bantuan!$E$2:$F$24,2,FALSE)</f>
        <v>DBR</v>
      </c>
      <c r="J411" s="131" t="s">
        <v>207</v>
      </c>
      <c r="K411" s="128" t="str">
        <f>IFERROR(VLOOKUP(Aset!J411,Pegawai!$C$4:$H$110,6,FALSE),"Pemakai barang belum ditentukan")</f>
        <v>Ruang Staff 2</v>
      </c>
      <c r="L411" s="132"/>
    </row>
    <row r="412" spans="1:12">
      <c r="A412" s="125">
        <v>118</v>
      </c>
      <c r="B412" s="126" t="s">
        <v>451</v>
      </c>
      <c r="C412" s="127">
        <v>3050201003</v>
      </c>
      <c r="D412" s="128">
        <v>4702</v>
      </c>
      <c r="E412" s="126" t="s">
        <v>452</v>
      </c>
      <c r="F412" s="126" t="s">
        <v>453</v>
      </c>
      <c r="G412" s="128" t="s">
        <v>65</v>
      </c>
      <c r="H412" s="129">
        <v>100000</v>
      </c>
      <c r="I412" s="130" t="str">
        <f>VLOOKUP(E412,Bantuan!$E$2:$F$24,2,FALSE)</f>
        <v>DBR</v>
      </c>
      <c r="J412" s="131" t="s">
        <v>153</v>
      </c>
      <c r="K412" s="128" t="str">
        <f>IFERROR(VLOOKUP(Aset!J412,Pegawai!$C$4:$H$110,6,FALSE),"Pemakai barang belum ditentukan")</f>
        <v>Ruang Staff 2</v>
      </c>
      <c r="L412" s="132"/>
    </row>
    <row r="413" spans="1:12">
      <c r="A413" s="125">
        <v>119</v>
      </c>
      <c r="B413" s="126" t="s">
        <v>451</v>
      </c>
      <c r="C413" s="127">
        <v>3050201003</v>
      </c>
      <c r="D413" s="128">
        <v>5182</v>
      </c>
      <c r="E413" s="126" t="s">
        <v>452</v>
      </c>
      <c r="F413" s="126" t="s">
        <v>453</v>
      </c>
      <c r="G413" s="128" t="s">
        <v>65</v>
      </c>
      <c r="H413" s="129">
        <v>100000</v>
      </c>
      <c r="I413" s="130" t="str">
        <f>VLOOKUP(E413,Bantuan!$E$2:$F$24,2,FALSE)</f>
        <v>DBR</v>
      </c>
      <c r="J413" s="131" t="s">
        <v>150</v>
      </c>
      <c r="K413" s="128" t="str">
        <f>IFERROR(VLOOKUP(Aset!J413,Pegawai!$C$4:$H$110,6,FALSE),"Pemakai barang belum ditentukan")</f>
        <v>Ruang Staff 1</v>
      </c>
      <c r="L413" s="132"/>
    </row>
    <row r="414" spans="1:12">
      <c r="A414" s="125">
        <v>120</v>
      </c>
      <c r="B414" s="126" t="s">
        <v>451</v>
      </c>
      <c r="C414" s="127">
        <v>3050201003</v>
      </c>
      <c r="D414" s="128">
        <v>4703</v>
      </c>
      <c r="E414" s="126" t="s">
        <v>452</v>
      </c>
      <c r="F414" s="126" t="s">
        <v>453</v>
      </c>
      <c r="G414" s="128" t="s">
        <v>65</v>
      </c>
      <c r="H414" s="129">
        <v>100000</v>
      </c>
      <c r="I414" s="130" t="str">
        <f>VLOOKUP(E414,Bantuan!$E$2:$F$24,2,FALSE)</f>
        <v>DBR</v>
      </c>
      <c r="J414" s="131" t="s">
        <v>205</v>
      </c>
      <c r="K414" s="128" t="str">
        <f>IFERROR(VLOOKUP(Aset!J414,Pegawai!$C$4:$H$110,6,FALSE),"Pemakai barang belum ditentukan")</f>
        <v>Ruang Staff 2</v>
      </c>
      <c r="L414" s="132"/>
    </row>
    <row r="415" spans="1:12">
      <c r="A415" s="125">
        <v>121</v>
      </c>
      <c r="B415" s="126" t="s">
        <v>451</v>
      </c>
      <c r="C415" s="127">
        <v>3050201003</v>
      </c>
      <c r="D415" s="128">
        <v>4717</v>
      </c>
      <c r="E415" s="126" t="s">
        <v>452</v>
      </c>
      <c r="F415" s="126" t="s">
        <v>453</v>
      </c>
      <c r="G415" s="128" t="s">
        <v>65</v>
      </c>
      <c r="H415" s="129">
        <v>100000</v>
      </c>
      <c r="I415" s="130" t="str">
        <f>VLOOKUP(E415,Bantuan!$E$2:$F$24,2,FALSE)</f>
        <v>DBR</v>
      </c>
      <c r="J415" s="131" t="s">
        <v>199</v>
      </c>
      <c r="K415" s="128" t="str">
        <f>IFERROR(VLOOKUP(Aset!J415,Pegawai!$C$4:$H$110,6,FALSE),"Pemakai barang belum ditentukan")</f>
        <v>Ruang Staff 2</v>
      </c>
      <c r="L415" s="132"/>
    </row>
    <row r="416" spans="1:12">
      <c r="A416" s="125">
        <v>122</v>
      </c>
      <c r="B416" s="126" t="s">
        <v>451</v>
      </c>
      <c r="C416" s="127">
        <v>3050201003</v>
      </c>
      <c r="D416" s="128">
        <v>4721</v>
      </c>
      <c r="E416" s="126" t="s">
        <v>452</v>
      </c>
      <c r="F416" s="126" t="s">
        <v>453</v>
      </c>
      <c r="G416" s="128" t="s">
        <v>65</v>
      </c>
      <c r="H416" s="129">
        <v>100000</v>
      </c>
      <c r="I416" s="130" t="str">
        <f>VLOOKUP(E416,Bantuan!$E$2:$F$24,2,FALSE)</f>
        <v>DBR</v>
      </c>
      <c r="J416" s="131" t="s">
        <v>157</v>
      </c>
      <c r="K416" s="128" t="str">
        <f>IFERROR(VLOOKUP(Aset!J416,Pegawai!$C$4:$H$110,6,FALSE),"Pemakai barang belum ditentukan")</f>
        <v>Ruang Staff 2</v>
      </c>
      <c r="L416" s="132"/>
    </row>
    <row r="417" spans="1:12">
      <c r="A417" s="125">
        <v>123</v>
      </c>
      <c r="B417" s="126" t="s">
        <v>451</v>
      </c>
      <c r="C417" s="127"/>
      <c r="D417" s="128"/>
      <c r="E417" s="126"/>
      <c r="F417" s="126"/>
      <c r="G417" s="128"/>
      <c r="H417" s="129"/>
      <c r="I417" s="130"/>
      <c r="J417" s="131"/>
      <c r="K417" s="128"/>
      <c r="L417" s="132"/>
    </row>
    <row r="418" spans="1:12">
      <c r="A418" s="125">
        <v>124</v>
      </c>
      <c r="B418" s="126" t="s">
        <v>451</v>
      </c>
      <c r="C418" s="127"/>
      <c r="D418" s="128"/>
      <c r="E418" s="126"/>
      <c r="F418" s="126"/>
      <c r="G418" s="128"/>
      <c r="H418" s="129"/>
      <c r="I418" s="130"/>
      <c r="J418" s="131"/>
      <c r="K418" s="128"/>
      <c r="L418" s="132"/>
    </row>
    <row r="419" spans="1:12">
      <c r="A419" s="125">
        <v>125</v>
      </c>
      <c r="B419" s="126" t="s">
        <v>451</v>
      </c>
      <c r="C419" s="127"/>
      <c r="D419" s="128"/>
      <c r="E419" s="126"/>
      <c r="F419" s="126"/>
      <c r="G419" s="128"/>
      <c r="H419" s="129"/>
      <c r="I419" s="130"/>
      <c r="J419" s="131"/>
      <c r="K419" s="128"/>
      <c r="L419" s="132"/>
    </row>
    <row r="420" spans="1:12">
      <c r="A420" s="125">
        <v>126</v>
      </c>
      <c r="B420" s="126" t="s">
        <v>451</v>
      </c>
      <c r="C420" s="127"/>
      <c r="D420" s="128"/>
      <c r="E420" s="126"/>
      <c r="F420" s="126"/>
      <c r="G420" s="128"/>
      <c r="H420" s="129"/>
      <c r="I420" s="130"/>
      <c r="J420" s="131"/>
      <c r="K420" s="128"/>
      <c r="L420" s="132"/>
    </row>
    <row r="421" spans="1:12">
      <c r="A421" s="125">
        <v>127</v>
      </c>
      <c r="B421" s="126" t="s">
        <v>451</v>
      </c>
      <c r="C421" s="127"/>
      <c r="D421" s="128"/>
      <c r="E421" s="126"/>
      <c r="F421" s="126"/>
      <c r="G421" s="128"/>
      <c r="H421" s="129"/>
      <c r="I421" s="130"/>
      <c r="J421" s="131"/>
      <c r="K421" s="128"/>
      <c r="L421" s="132"/>
    </row>
    <row r="422" spans="1:12">
      <c r="A422" s="125">
        <v>128</v>
      </c>
      <c r="B422" s="126" t="s">
        <v>451</v>
      </c>
      <c r="C422" s="127"/>
      <c r="D422" s="128"/>
      <c r="E422" s="126"/>
      <c r="F422" s="126"/>
      <c r="G422" s="128"/>
      <c r="H422" s="129"/>
      <c r="I422" s="130"/>
      <c r="J422" s="131"/>
      <c r="K422" s="128"/>
      <c r="L422" s="132"/>
    </row>
    <row r="423" spans="1:12">
      <c r="A423" s="125">
        <v>129</v>
      </c>
      <c r="B423" s="126" t="s">
        <v>451</v>
      </c>
      <c r="C423" s="127"/>
      <c r="D423" s="128"/>
      <c r="E423" s="126"/>
      <c r="F423" s="126"/>
      <c r="G423" s="128"/>
      <c r="H423" s="129"/>
      <c r="I423" s="130"/>
      <c r="J423" s="131"/>
      <c r="K423" s="128"/>
      <c r="L423" s="132"/>
    </row>
    <row r="424" spans="1:12">
      <c r="A424" s="125">
        <v>130</v>
      </c>
      <c r="B424" s="126" t="s">
        <v>451</v>
      </c>
      <c r="C424" s="127"/>
      <c r="D424" s="128"/>
      <c r="E424" s="126"/>
      <c r="F424" s="126"/>
      <c r="G424" s="128"/>
      <c r="H424" s="129"/>
      <c r="I424" s="130"/>
      <c r="J424" s="131"/>
      <c r="K424" s="128"/>
      <c r="L424" s="132"/>
    </row>
    <row r="425" spans="1:12">
      <c r="A425" s="125">
        <v>131</v>
      </c>
      <c r="B425" s="126" t="s">
        <v>451</v>
      </c>
      <c r="C425" s="127"/>
      <c r="D425" s="128"/>
      <c r="E425" s="126"/>
      <c r="F425" s="126"/>
      <c r="G425" s="128"/>
      <c r="H425" s="129"/>
      <c r="I425" s="130"/>
      <c r="J425" s="131"/>
      <c r="K425" s="128"/>
      <c r="L425" s="132"/>
    </row>
    <row r="426" spans="1:12">
      <c r="A426" s="125">
        <v>132</v>
      </c>
      <c r="B426" s="126" t="s">
        <v>451</v>
      </c>
      <c r="C426" s="127"/>
      <c r="D426" s="128"/>
      <c r="E426" s="126"/>
      <c r="F426" s="126"/>
      <c r="G426" s="128"/>
      <c r="H426" s="129"/>
      <c r="I426" s="130"/>
      <c r="J426" s="131"/>
      <c r="K426" s="128"/>
      <c r="L426" s="132"/>
    </row>
    <row r="427" spans="1:12">
      <c r="A427" s="125">
        <v>133</v>
      </c>
      <c r="B427" s="126" t="s">
        <v>451</v>
      </c>
      <c r="C427" s="127"/>
      <c r="D427" s="128"/>
      <c r="E427" s="126"/>
      <c r="F427" s="126"/>
      <c r="G427" s="128"/>
      <c r="H427" s="129"/>
      <c r="I427" s="130"/>
      <c r="J427" s="131"/>
      <c r="K427" s="128"/>
      <c r="L427" s="132"/>
    </row>
    <row r="428" spans="1:12">
      <c r="A428" s="125">
        <v>134</v>
      </c>
      <c r="B428" s="126" t="s">
        <v>451</v>
      </c>
      <c r="C428" s="127"/>
      <c r="D428" s="128"/>
      <c r="E428" s="126"/>
      <c r="F428" s="126"/>
      <c r="G428" s="128"/>
      <c r="H428" s="129"/>
      <c r="I428" s="130"/>
      <c r="J428" s="131"/>
      <c r="K428" s="128"/>
      <c r="L428" s="132"/>
    </row>
    <row r="429" spans="1:12">
      <c r="A429" s="125">
        <v>135</v>
      </c>
      <c r="B429" s="126" t="s">
        <v>451</v>
      </c>
      <c r="C429" s="127"/>
      <c r="D429" s="128"/>
      <c r="E429" s="126"/>
      <c r="F429" s="126"/>
      <c r="G429" s="128"/>
      <c r="H429" s="129"/>
      <c r="I429" s="130"/>
      <c r="J429" s="131"/>
      <c r="K429" s="128"/>
      <c r="L429" s="132"/>
    </row>
    <row r="430" spans="1:12">
      <c r="A430" s="125">
        <v>136</v>
      </c>
      <c r="B430" s="126" t="s">
        <v>451</v>
      </c>
      <c r="C430" s="127"/>
      <c r="D430" s="128"/>
      <c r="E430" s="126"/>
      <c r="F430" s="126"/>
      <c r="G430" s="128"/>
      <c r="H430" s="129"/>
      <c r="I430" s="130"/>
      <c r="J430" s="131"/>
      <c r="K430" s="128"/>
      <c r="L430" s="132"/>
    </row>
    <row r="431" spans="1:12">
      <c r="A431" s="125">
        <v>137</v>
      </c>
      <c r="B431" s="126" t="s">
        <v>451</v>
      </c>
      <c r="C431" s="127"/>
      <c r="D431" s="128"/>
      <c r="E431" s="126"/>
      <c r="F431" s="126"/>
      <c r="G431" s="128"/>
      <c r="H431" s="129"/>
      <c r="I431" s="130"/>
      <c r="J431" s="131"/>
      <c r="K431" s="128"/>
      <c r="L431" s="132"/>
    </row>
    <row r="432" spans="1:12">
      <c r="A432" s="125">
        <v>138</v>
      </c>
      <c r="B432" s="126" t="s">
        <v>451</v>
      </c>
      <c r="C432" s="127"/>
      <c r="D432" s="128"/>
      <c r="E432" s="126"/>
      <c r="F432" s="126"/>
      <c r="G432" s="128"/>
      <c r="H432" s="129"/>
      <c r="I432" s="130"/>
      <c r="J432" s="131"/>
      <c r="K432" s="128"/>
      <c r="L432" s="132"/>
    </row>
    <row r="433" spans="1:12">
      <c r="A433" s="125">
        <v>139</v>
      </c>
      <c r="B433" s="126" t="s">
        <v>451</v>
      </c>
      <c r="C433" s="127"/>
      <c r="D433" s="128"/>
      <c r="E433" s="126"/>
      <c r="F433" s="126"/>
      <c r="G433" s="128"/>
      <c r="H433" s="129"/>
      <c r="I433" s="130"/>
      <c r="J433" s="131"/>
      <c r="K433" s="128"/>
      <c r="L433" s="132"/>
    </row>
    <row r="434" spans="1:12">
      <c r="A434" s="125">
        <v>140</v>
      </c>
      <c r="B434" s="126" t="s">
        <v>451</v>
      </c>
      <c r="C434" s="127"/>
      <c r="D434" s="128"/>
      <c r="E434" s="126"/>
      <c r="F434" s="126"/>
      <c r="G434" s="128"/>
      <c r="H434" s="129"/>
      <c r="I434" s="130"/>
      <c r="J434" s="131"/>
      <c r="K434" s="128"/>
      <c r="L434" s="132"/>
    </row>
    <row r="435" spans="1:12">
      <c r="A435" s="125">
        <v>141</v>
      </c>
      <c r="B435" s="126" t="s">
        <v>451</v>
      </c>
      <c r="C435" s="127"/>
      <c r="D435" s="128"/>
      <c r="E435" s="126"/>
      <c r="F435" s="126"/>
      <c r="G435" s="128"/>
      <c r="H435" s="129"/>
      <c r="I435" s="130"/>
      <c r="J435" s="131"/>
      <c r="K435" s="128"/>
      <c r="L435" s="132"/>
    </row>
    <row r="436" spans="1:12">
      <c r="A436" s="125">
        <v>142</v>
      </c>
      <c r="B436" s="126" t="s">
        <v>451</v>
      </c>
      <c r="C436" s="127"/>
      <c r="D436" s="128"/>
      <c r="E436" s="126"/>
      <c r="F436" s="126"/>
      <c r="G436" s="128"/>
      <c r="H436" s="129"/>
      <c r="I436" s="130"/>
      <c r="J436" s="131"/>
      <c r="K436" s="128"/>
      <c r="L436" s="132"/>
    </row>
    <row r="437" spans="1:12">
      <c r="A437" s="125">
        <v>143</v>
      </c>
      <c r="B437" s="126" t="s">
        <v>451</v>
      </c>
      <c r="C437" s="127"/>
      <c r="D437" s="128"/>
      <c r="E437" s="126"/>
      <c r="F437" s="126"/>
      <c r="G437" s="128"/>
      <c r="H437" s="129"/>
      <c r="I437" s="130"/>
      <c r="J437" s="131"/>
      <c r="K437" s="128"/>
      <c r="L437" s="132"/>
    </row>
    <row r="438" spans="1:12">
      <c r="A438" s="125">
        <v>144</v>
      </c>
      <c r="B438" s="126" t="s">
        <v>451</v>
      </c>
      <c r="C438" s="127"/>
      <c r="D438" s="128"/>
      <c r="E438" s="126"/>
      <c r="F438" s="126"/>
      <c r="G438" s="128"/>
      <c r="H438" s="129"/>
      <c r="I438" s="130"/>
      <c r="J438" s="131"/>
      <c r="K438" s="128"/>
      <c r="L438" s="132"/>
    </row>
    <row r="439" spans="1:12">
      <c r="A439" s="125">
        <v>145</v>
      </c>
      <c r="B439" s="126" t="s">
        <v>451</v>
      </c>
      <c r="C439" s="127"/>
      <c r="D439" s="128"/>
      <c r="E439" s="126"/>
      <c r="F439" s="126"/>
      <c r="G439" s="128"/>
      <c r="H439" s="129"/>
      <c r="I439" s="130"/>
      <c r="J439" s="131"/>
      <c r="K439" s="128"/>
      <c r="L439" s="132"/>
    </row>
    <row r="440" spans="1:12">
      <c r="A440" s="125">
        <v>146</v>
      </c>
      <c r="B440" s="126" t="s">
        <v>451</v>
      </c>
      <c r="C440" s="127"/>
      <c r="D440" s="128"/>
      <c r="E440" s="126"/>
      <c r="F440" s="126"/>
      <c r="G440" s="128"/>
      <c r="H440" s="129"/>
      <c r="I440" s="130"/>
      <c r="J440" s="131"/>
      <c r="K440" s="128"/>
      <c r="L440" s="132"/>
    </row>
    <row r="441" spans="1:12">
      <c r="A441" s="125">
        <v>147</v>
      </c>
      <c r="B441" s="126" t="s">
        <v>451</v>
      </c>
      <c r="C441" s="127"/>
      <c r="D441" s="128"/>
      <c r="E441" s="126"/>
      <c r="F441" s="126"/>
      <c r="G441" s="128"/>
      <c r="H441" s="129"/>
      <c r="I441" s="130"/>
      <c r="J441" s="131"/>
      <c r="K441" s="128"/>
      <c r="L441" s="132"/>
    </row>
    <row r="442" spans="1:12">
      <c r="A442" s="125">
        <v>148</v>
      </c>
      <c r="B442" s="126" t="s">
        <v>451</v>
      </c>
      <c r="C442" s="127"/>
      <c r="D442" s="128"/>
      <c r="E442" s="126"/>
      <c r="F442" s="126"/>
      <c r="G442" s="128"/>
      <c r="H442" s="129"/>
      <c r="I442" s="130"/>
      <c r="J442" s="131"/>
      <c r="K442" s="128"/>
      <c r="L442" s="132"/>
    </row>
    <row r="443" spans="1:12">
      <c r="A443" s="125">
        <v>149</v>
      </c>
      <c r="B443" s="126" t="s">
        <v>451</v>
      </c>
      <c r="C443" s="127"/>
      <c r="D443" s="128"/>
      <c r="E443" s="126"/>
      <c r="F443" s="126"/>
      <c r="G443" s="128"/>
      <c r="H443" s="129"/>
      <c r="I443" s="130"/>
      <c r="J443" s="131"/>
      <c r="K443" s="128"/>
      <c r="L443" s="132"/>
    </row>
    <row r="444" spans="1:12">
      <c r="A444" s="125">
        <v>150</v>
      </c>
      <c r="B444" s="126" t="s">
        <v>451</v>
      </c>
      <c r="C444" s="127"/>
      <c r="D444" s="128"/>
      <c r="E444" s="126"/>
      <c r="F444" s="126"/>
      <c r="G444" s="128"/>
      <c r="H444" s="129"/>
      <c r="I444" s="130"/>
      <c r="J444" s="131"/>
      <c r="K444" s="128"/>
      <c r="L444" s="132"/>
    </row>
    <row r="445" spans="1:12">
      <c r="A445" s="125">
        <v>151</v>
      </c>
      <c r="B445" s="126" t="s">
        <v>451</v>
      </c>
      <c r="C445" s="127"/>
      <c r="D445" s="128"/>
      <c r="E445" s="126"/>
      <c r="F445" s="126"/>
      <c r="G445" s="128"/>
      <c r="H445" s="129"/>
      <c r="I445" s="130"/>
      <c r="J445" s="131"/>
      <c r="K445" s="128"/>
      <c r="L445" s="132"/>
    </row>
    <row r="446" spans="1:12">
      <c r="A446" s="125">
        <v>152</v>
      </c>
      <c r="B446" s="126" t="s">
        <v>451</v>
      </c>
      <c r="C446" s="127"/>
      <c r="D446" s="128"/>
      <c r="E446" s="126"/>
      <c r="F446" s="126"/>
      <c r="G446" s="128"/>
      <c r="H446" s="129"/>
      <c r="I446" s="130"/>
      <c r="J446" s="131"/>
      <c r="K446" s="128"/>
      <c r="L446" s="132"/>
    </row>
    <row r="447" spans="1:12">
      <c r="A447" s="125">
        <v>153</v>
      </c>
      <c r="B447" s="126" t="s">
        <v>451</v>
      </c>
      <c r="C447" s="127"/>
      <c r="D447" s="128"/>
      <c r="E447" s="126"/>
      <c r="F447" s="126"/>
      <c r="G447" s="128"/>
      <c r="H447" s="129"/>
      <c r="I447" s="130"/>
      <c r="J447" s="131"/>
      <c r="K447" s="128"/>
      <c r="L447" s="132"/>
    </row>
    <row r="448" spans="1:12">
      <c r="A448" s="125">
        <v>154</v>
      </c>
      <c r="B448" s="126" t="s">
        <v>451</v>
      </c>
      <c r="C448" s="127"/>
      <c r="D448" s="128"/>
      <c r="E448" s="126"/>
      <c r="F448" s="126"/>
      <c r="G448" s="128"/>
      <c r="H448" s="129"/>
      <c r="I448" s="130"/>
      <c r="J448" s="131"/>
      <c r="K448" s="128"/>
      <c r="L448" s="132"/>
    </row>
    <row r="449" spans="1:12">
      <c r="A449" s="125">
        <v>155</v>
      </c>
      <c r="B449" s="126" t="s">
        <v>451</v>
      </c>
      <c r="C449" s="127"/>
      <c r="D449" s="128"/>
      <c r="E449" s="126"/>
      <c r="F449" s="126"/>
      <c r="G449" s="128"/>
      <c r="H449" s="129"/>
      <c r="I449" s="130"/>
      <c r="J449" s="131"/>
      <c r="K449" s="128"/>
      <c r="L449" s="132"/>
    </row>
    <row r="450" spans="1:12">
      <c r="A450" s="125">
        <v>156</v>
      </c>
      <c r="B450" s="126" t="s">
        <v>451</v>
      </c>
      <c r="C450" s="127"/>
      <c r="D450" s="128"/>
      <c r="E450" s="126"/>
      <c r="F450" s="126"/>
      <c r="G450" s="128"/>
      <c r="H450" s="129"/>
      <c r="I450" s="130"/>
      <c r="J450" s="131"/>
      <c r="K450" s="128"/>
      <c r="L450" s="132"/>
    </row>
    <row r="451" spans="1:12">
      <c r="A451" s="125">
        <v>157</v>
      </c>
      <c r="B451" s="126" t="s">
        <v>451</v>
      </c>
      <c r="C451" s="127"/>
      <c r="D451" s="128"/>
      <c r="E451" s="126"/>
      <c r="F451" s="126"/>
      <c r="G451" s="128"/>
      <c r="H451" s="129"/>
      <c r="I451" s="130"/>
      <c r="J451" s="131"/>
      <c r="K451" s="128"/>
      <c r="L451" s="132"/>
    </row>
    <row r="452" spans="1:12">
      <c r="A452" s="125">
        <v>158</v>
      </c>
      <c r="B452" s="126" t="s">
        <v>451</v>
      </c>
      <c r="C452" s="127"/>
      <c r="D452" s="128"/>
      <c r="E452" s="126"/>
      <c r="F452" s="126"/>
      <c r="G452" s="128"/>
      <c r="H452" s="129"/>
      <c r="I452" s="130"/>
      <c r="J452" s="131"/>
      <c r="K452" s="128"/>
      <c r="L452" s="132"/>
    </row>
    <row r="453" spans="1:12">
      <c r="A453" s="125">
        <v>159</v>
      </c>
      <c r="B453" s="126" t="s">
        <v>451</v>
      </c>
      <c r="C453" s="127"/>
      <c r="D453" s="128"/>
      <c r="E453" s="126"/>
      <c r="F453" s="126"/>
      <c r="G453" s="128"/>
      <c r="H453" s="129"/>
      <c r="I453" s="130"/>
      <c r="J453" s="131"/>
      <c r="K453" s="128"/>
      <c r="L453" s="132"/>
    </row>
    <row r="454" spans="1:12">
      <c r="A454" s="125">
        <v>160</v>
      </c>
      <c r="B454" s="126" t="s">
        <v>451</v>
      </c>
      <c r="C454" s="127"/>
      <c r="D454" s="128"/>
      <c r="E454" s="126"/>
      <c r="F454" s="126"/>
      <c r="G454" s="128"/>
      <c r="H454" s="129"/>
      <c r="I454" s="130"/>
      <c r="J454" s="131"/>
      <c r="K454" s="128"/>
      <c r="L454" s="132"/>
    </row>
    <row r="455" spans="1:12">
      <c r="A455" s="125">
        <v>161</v>
      </c>
      <c r="B455" s="126" t="s">
        <v>451</v>
      </c>
      <c r="C455" s="127"/>
      <c r="D455" s="128"/>
      <c r="E455" s="126"/>
      <c r="F455" s="126"/>
      <c r="G455" s="128"/>
      <c r="H455" s="129"/>
      <c r="I455" s="130"/>
      <c r="J455" s="131"/>
      <c r="K455" s="128"/>
      <c r="L455" s="132"/>
    </row>
    <row r="456" spans="1:12">
      <c r="A456" s="125">
        <v>162</v>
      </c>
      <c r="B456" s="126" t="s">
        <v>451</v>
      </c>
      <c r="C456" s="127"/>
      <c r="D456" s="128"/>
      <c r="E456" s="126"/>
      <c r="F456" s="126"/>
      <c r="G456" s="128"/>
      <c r="H456" s="129"/>
      <c r="I456" s="130"/>
      <c r="J456" s="131"/>
      <c r="K456" s="128"/>
      <c r="L456" s="132"/>
    </row>
    <row r="457" spans="1:12">
      <c r="A457" s="125">
        <v>163</v>
      </c>
      <c r="B457" s="126" t="s">
        <v>451</v>
      </c>
      <c r="C457" s="127"/>
      <c r="D457" s="128"/>
      <c r="E457" s="126"/>
      <c r="F457" s="126"/>
      <c r="G457" s="128"/>
      <c r="H457" s="129"/>
      <c r="I457" s="130"/>
      <c r="J457" s="131"/>
      <c r="K457" s="128"/>
      <c r="L457" s="132"/>
    </row>
    <row r="458" spans="1:12">
      <c r="A458" s="125">
        <v>164</v>
      </c>
      <c r="B458" s="126" t="s">
        <v>451</v>
      </c>
      <c r="C458" s="127"/>
      <c r="D458" s="128"/>
      <c r="E458" s="126"/>
      <c r="F458" s="126"/>
      <c r="G458" s="128"/>
      <c r="H458" s="129"/>
      <c r="I458" s="130"/>
      <c r="J458" s="131"/>
      <c r="K458" s="128"/>
      <c r="L458" s="132"/>
    </row>
    <row r="459" spans="1:12">
      <c r="A459" s="125">
        <v>165</v>
      </c>
      <c r="B459" s="126" t="s">
        <v>451</v>
      </c>
      <c r="C459" s="127"/>
      <c r="D459" s="128"/>
      <c r="E459" s="126"/>
      <c r="F459" s="126"/>
      <c r="G459" s="128"/>
      <c r="H459" s="129"/>
      <c r="I459" s="130"/>
      <c r="J459" s="131"/>
      <c r="K459" s="128"/>
      <c r="L459" s="132"/>
    </row>
    <row r="460" spans="1:12">
      <c r="A460" s="125">
        <v>166</v>
      </c>
      <c r="B460" s="126" t="s">
        <v>451</v>
      </c>
      <c r="C460" s="127"/>
      <c r="D460" s="128"/>
      <c r="E460" s="126"/>
      <c r="F460" s="126"/>
      <c r="G460" s="128"/>
      <c r="H460" s="129"/>
      <c r="I460" s="130"/>
      <c r="J460" s="131"/>
      <c r="K460" s="128"/>
      <c r="L460" s="132"/>
    </row>
    <row r="461" spans="1:12">
      <c r="A461" s="125">
        <v>167</v>
      </c>
      <c r="B461" s="126" t="s">
        <v>451</v>
      </c>
      <c r="C461" s="127"/>
      <c r="D461" s="128"/>
      <c r="E461" s="126"/>
      <c r="F461" s="126"/>
      <c r="G461" s="128"/>
      <c r="H461" s="129"/>
      <c r="I461" s="130"/>
      <c r="J461" s="131"/>
      <c r="K461" s="128"/>
      <c r="L461" s="132"/>
    </row>
    <row r="462" spans="1:12">
      <c r="A462" s="125">
        <v>168</v>
      </c>
      <c r="B462" s="126" t="s">
        <v>451</v>
      </c>
      <c r="C462" s="127"/>
      <c r="D462" s="128"/>
      <c r="E462" s="126"/>
      <c r="F462" s="126"/>
      <c r="G462" s="128"/>
      <c r="H462" s="129"/>
      <c r="I462" s="130"/>
      <c r="J462" s="131"/>
      <c r="K462" s="128"/>
      <c r="L462" s="132"/>
    </row>
    <row r="463" spans="1:12">
      <c r="A463" s="125">
        <v>169</v>
      </c>
      <c r="B463" s="126" t="s">
        <v>451</v>
      </c>
      <c r="C463" s="127"/>
      <c r="D463" s="128"/>
      <c r="E463" s="126"/>
      <c r="F463" s="126"/>
      <c r="G463" s="128"/>
      <c r="H463" s="129"/>
      <c r="I463" s="130"/>
      <c r="J463" s="131"/>
      <c r="K463" s="128"/>
      <c r="L463" s="132"/>
    </row>
    <row r="464" spans="1:12">
      <c r="A464" s="125">
        <v>170</v>
      </c>
      <c r="B464" s="126" t="s">
        <v>451</v>
      </c>
      <c r="C464" s="127"/>
      <c r="D464" s="128"/>
      <c r="E464" s="126"/>
      <c r="F464" s="126"/>
      <c r="G464" s="128"/>
      <c r="H464" s="129"/>
      <c r="I464" s="130"/>
      <c r="J464" s="131"/>
      <c r="K464" s="128"/>
      <c r="L464" s="132"/>
    </row>
    <row r="465" spans="1:12">
      <c r="A465" s="125">
        <v>171</v>
      </c>
      <c r="B465" s="126" t="s">
        <v>451</v>
      </c>
      <c r="C465" s="127"/>
      <c r="D465" s="128"/>
      <c r="E465" s="126"/>
      <c r="F465" s="126"/>
      <c r="G465" s="128"/>
      <c r="H465" s="129"/>
      <c r="I465" s="130"/>
      <c r="J465" s="131"/>
      <c r="K465" s="128"/>
      <c r="L465" s="132"/>
    </row>
    <row r="466" spans="1:12">
      <c r="A466" s="125">
        <v>172</v>
      </c>
      <c r="B466" s="126" t="s">
        <v>451</v>
      </c>
      <c r="C466" s="127"/>
      <c r="D466" s="128"/>
      <c r="E466" s="126"/>
      <c r="F466" s="126"/>
      <c r="G466" s="128"/>
      <c r="H466" s="129"/>
      <c r="I466" s="130"/>
      <c r="J466" s="131"/>
      <c r="K466" s="128"/>
      <c r="L466" s="132"/>
    </row>
    <row r="467" spans="1:12">
      <c r="A467" s="125">
        <v>173</v>
      </c>
      <c r="B467" s="126" t="s">
        <v>451</v>
      </c>
      <c r="C467" s="127"/>
      <c r="D467" s="128"/>
      <c r="E467" s="126"/>
      <c r="F467" s="126"/>
      <c r="G467" s="128"/>
      <c r="H467" s="129"/>
      <c r="I467" s="130"/>
      <c r="J467" s="131"/>
      <c r="K467" s="128"/>
      <c r="L467" s="132"/>
    </row>
    <row r="468" spans="1:12">
      <c r="A468" s="125">
        <v>174</v>
      </c>
      <c r="B468" s="126" t="s">
        <v>451</v>
      </c>
      <c r="C468" s="127"/>
      <c r="D468" s="128"/>
      <c r="E468" s="126"/>
      <c r="F468" s="126"/>
      <c r="G468" s="128"/>
      <c r="H468" s="129"/>
      <c r="I468" s="130"/>
      <c r="J468" s="131"/>
      <c r="K468" s="128"/>
      <c r="L468" s="132"/>
    </row>
    <row r="469" spans="1:12">
      <c r="A469" s="125">
        <v>175</v>
      </c>
      <c r="B469" s="126" t="s">
        <v>451</v>
      </c>
      <c r="C469" s="127"/>
      <c r="D469" s="128"/>
      <c r="E469" s="126"/>
      <c r="F469" s="126"/>
      <c r="G469" s="128"/>
      <c r="H469" s="129"/>
      <c r="I469" s="130"/>
      <c r="J469" s="131"/>
      <c r="K469" s="128"/>
      <c r="L469" s="132"/>
    </row>
    <row r="470" spans="1:12">
      <c r="A470" s="125">
        <v>176</v>
      </c>
      <c r="B470" s="126" t="s">
        <v>451</v>
      </c>
      <c r="C470" s="127"/>
      <c r="D470" s="128"/>
      <c r="E470" s="126"/>
      <c r="F470" s="126"/>
      <c r="G470" s="128"/>
      <c r="H470" s="129"/>
      <c r="I470" s="130"/>
      <c r="J470" s="131"/>
      <c r="K470" s="128"/>
      <c r="L470" s="132"/>
    </row>
    <row r="471" spans="1:12">
      <c r="A471" s="125">
        <v>177</v>
      </c>
      <c r="B471" s="126" t="s">
        <v>451</v>
      </c>
      <c r="C471" s="127"/>
      <c r="D471" s="128"/>
      <c r="E471" s="126"/>
      <c r="F471" s="126"/>
      <c r="G471" s="128"/>
      <c r="H471" s="129"/>
      <c r="I471" s="130"/>
      <c r="J471" s="131"/>
      <c r="K471" s="128"/>
      <c r="L471" s="132"/>
    </row>
    <row r="472" spans="1:12">
      <c r="A472" s="125">
        <v>178</v>
      </c>
      <c r="B472" s="126" t="s">
        <v>451</v>
      </c>
      <c r="C472" s="127"/>
      <c r="D472" s="128"/>
      <c r="E472" s="126"/>
      <c r="F472" s="126"/>
      <c r="G472" s="128"/>
      <c r="H472" s="129"/>
      <c r="I472" s="130"/>
      <c r="J472" s="131"/>
      <c r="K472" s="128"/>
      <c r="L472" s="132"/>
    </row>
    <row r="473" spans="1:12">
      <c r="A473" s="125">
        <v>179</v>
      </c>
      <c r="B473" s="126" t="s">
        <v>451</v>
      </c>
      <c r="C473" s="127"/>
      <c r="D473" s="128"/>
      <c r="E473" s="126"/>
      <c r="F473" s="126"/>
      <c r="G473" s="128"/>
      <c r="H473" s="129"/>
      <c r="I473" s="130"/>
      <c r="J473" s="131"/>
      <c r="K473" s="128"/>
      <c r="L473" s="132"/>
    </row>
    <row r="474" spans="1:12">
      <c r="A474" s="125">
        <v>180</v>
      </c>
      <c r="B474" s="126" t="s">
        <v>451</v>
      </c>
      <c r="C474" s="127"/>
      <c r="D474" s="128"/>
      <c r="E474" s="126"/>
      <c r="F474" s="126"/>
      <c r="G474" s="128"/>
      <c r="H474" s="129"/>
      <c r="I474" s="130"/>
      <c r="J474" s="131"/>
      <c r="K474" s="128"/>
      <c r="L474" s="132"/>
    </row>
    <row r="475" spans="1:12">
      <c r="A475" s="125">
        <v>181</v>
      </c>
      <c r="B475" s="126" t="s">
        <v>451</v>
      </c>
      <c r="C475" s="127"/>
      <c r="D475" s="128"/>
      <c r="E475" s="126"/>
      <c r="F475" s="126"/>
      <c r="G475" s="128"/>
      <c r="H475" s="129"/>
      <c r="I475" s="130"/>
      <c r="J475" s="131"/>
      <c r="K475" s="128"/>
      <c r="L475" s="132"/>
    </row>
    <row r="476" spans="1:12">
      <c r="A476" s="125">
        <v>182</v>
      </c>
      <c r="B476" s="126" t="s">
        <v>451</v>
      </c>
      <c r="C476" s="127"/>
      <c r="D476" s="128"/>
      <c r="E476" s="126"/>
      <c r="F476" s="126"/>
      <c r="G476" s="128"/>
      <c r="H476" s="129"/>
      <c r="I476" s="130"/>
      <c r="J476" s="131"/>
      <c r="K476" s="128"/>
      <c r="L476" s="132"/>
    </row>
    <row r="477" spans="1:12">
      <c r="A477" s="125">
        <v>183</v>
      </c>
      <c r="B477" s="126" t="s">
        <v>451</v>
      </c>
      <c r="C477" s="127"/>
      <c r="D477" s="128"/>
      <c r="E477" s="126"/>
      <c r="F477" s="126"/>
      <c r="G477" s="128"/>
      <c r="H477" s="129"/>
      <c r="I477" s="130"/>
      <c r="J477" s="131"/>
      <c r="K477" s="128"/>
      <c r="L477" s="132"/>
    </row>
    <row r="478" spans="1:12">
      <c r="A478" s="125">
        <v>184</v>
      </c>
      <c r="B478" s="126" t="s">
        <v>451</v>
      </c>
      <c r="C478" s="127"/>
      <c r="D478" s="128"/>
      <c r="E478" s="126"/>
      <c r="F478" s="126"/>
      <c r="G478" s="128"/>
      <c r="H478" s="129"/>
      <c r="I478" s="130"/>
      <c r="J478" s="131"/>
      <c r="K478" s="128"/>
      <c r="L478" s="132"/>
    </row>
    <row r="479" spans="1:12">
      <c r="A479" s="125">
        <v>185</v>
      </c>
      <c r="B479" s="126" t="s">
        <v>451</v>
      </c>
      <c r="C479" s="127"/>
      <c r="D479" s="128"/>
      <c r="E479" s="126"/>
      <c r="F479" s="126"/>
      <c r="G479" s="128"/>
      <c r="H479" s="129"/>
      <c r="I479" s="130"/>
      <c r="J479" s="131"/>
      <c r="K479" s="128"/>
      <c r="L479" s="132"/>
    </row>
    <row r="480" spans="1:12">
      <c r="A480" s="125">
        <v>186</v>
      </c>
      <c r="B480" s="126" t="s">
        <v>451</v>
      </c>
      <c r="C480" s="127"/>
      <c r="D480" s="128"/>
      <c r="E480" s="126"/>
      <c r="F480" s="126"/>
      <c r="G480" s="128"/>
      <c r="H480" s="129"/>
      <c r="I480" s="130"/>
      <c r="J480" s="131"/>
      <c r="K480" s="128"/>
      <c r="L480" s="132"/>
    </row>
    <row r="481" spans="1:12">
      <c r="A481" s="125">
        <v>187</v>
      </c>
      <c r="B481" s="126" t="s">
        <v>451</v>
      </c>
      <c r="C481" s="127"/>
      <c r="D481" s="128"/>
      <c r="E481" s="126"/>
      <c r="F481" s="126"/>
      <c r="G481" s="128"/>
      <c r="H481" s="129"/>
      <c r="I481" s="130"/>
      <c r="J481" s="131"/>
      <c r="K481" s="128"/>
      <c r="L481" s="132"/>
    </row>
    <row r="482" spans="1:12">
      <c r="A482" s="125">
        <v>188</v>
      </c>
      <c r="B482" s="126" t="s">
        <v>451</v>
      </c>
      <c r="C482" s="127"/>
      <c r="D482" s="128"/>
      <c r="E482" s="126"/>
      <c r="F482" s="126"/>
      <c r="G482" s="128"/>
      <c r="H482" s="129"/>
      <c r="I482" s="130"/>
      <c r="J482" s="131"/>
      <c r="K482" s="128"/>
      <c r="L482" s="132"/>
    </row>
    <row r="483" spans="1:12">
      <c r="A483" s="125">
        <v>189</v>
      </c>
      <c r="B483" s="126" t="s">
        <v>451</v>
      </c>
      <c r="C483" s="127"/>
      <c r="D483" s="128"/>
      <c r="E483" s="126"/>
      <c r="F483" s="126"/>
      <c r="G483" s="128"/>
      <c r="H483" s="129"/>
      <c r="I483" s="130"/>
      <c r="J483" s="131"/>
      <c r="K483" s="128"/>
      <c r="L483" s="132"/>
    </row>
    <row r="484" spans="1:12">
      <c r="A484" s="125">
        <v>190</v>
      </c>
      <c r="B484" s="126" t="s">
        <v>451</v>
      </c>
      <c r="C484" s="127"/>
      <c r="D484" s="128"/>
      <c r="E484" s="126"/>
      <c r="F484" s="126"/>
      <c r="G484" s="128"/>
      <c r="H484" s="129"/>
      <c r="I484" s="130"/>
      <c r="J484" s="131"/>
      <c r="K484" s="128"/>
      <c r="L484" s="132"/>
    </row>
    <row r="485" spans="1:12">
      <c r="A485" s="125">
        <v>191</v>
      </c>
      <c r="B485" s="126" t="s">
        <v>451</v>
      </c>
      <c r="C485" s="127"/>
      <c r="D485" s="128"/>
      <c r="E485" s="126"/>
      <c r="F485" s="126"/>
      <c r="G485" s="128"/>
      <c r="H485" s="129"/>
      <c r="I485" s="130"/>
      <c r="J485" s="131"/>
      <c r="K485" s="128"/>
      <c r="L485" s="132"/>
    </row>
    <row r="486" spans="1:12">
      <c r="A486" s="125">
        <v>192</v>
      </c>
      <c r="B486" s="126" t="s">
        <v>451</v>
      </c>
      <c r="C486" s="127"/>
      <c r="D486" s="128"/>
      <c r="E486" s="126"/>
      <c r="F486" s="126"/>
      <c r="G486" s="128"/>
      <c r="H486" s="129"/>
      <c r="I486" s="130"/>
      <c r="J486" s="131"/>
      <c r="K486" s="128"/>
      <c r="L486" s="132"/>
    </row>
    <row r="487" spans="1:12">
      <c r="A487" s="125">
        <v>193</v>
      </c>
      <c r="B487" s="126" t="s">
        <v>451</v>
      </c>
      <c r="C487" s="127"/>
      <c r="D487" s="128"/>
      <c r="E487" s="126"/>
      <c r="F487" s="126"/>
      <c r="G487" s="128"/>
      <c r="H487" s="129"/>
      <c r="I487" s="130"/>
      <c r="J487" s="131"/>
      <c r="K487" s="128"/>
      <c r="L487" s="132"/>
    </row>
    <row r="488" spans="1:12">
      <c r="A488" s="125">
        <v>194</v>
      </c>
      <c r="B488" s="126" t="s">
        <v>451</v>
      </c>
      <c r="C488" s="127"/>
      <c r="D488" s="128"/>
      <c r="E488" s="126"/>
      <c r="F488" s="126"/>
      <c r="G488" s="128"/>
      <c r="H488" s="129"/>
      <c r="I488" s="130"/>
      <c r="J488" s="131"/>
      <c r="K488" s="128"/>
      <c r="L488" s="132"/>
    </row>
    <row r="489" spans="1:12">
      <c r="A489" s="125">
        <v>195</v>
      </c>
      <c r="B489" s="126" t="s">
        <v>451</v>
      </c>
      <c r="C489" s="127"/>
      <c r="D489" s="128"/>
      <c r="E489" s="126"/>
      <c r="F489" s="126"/>
      <c r="G489" s="128"/>
      <c r="H489" s="129"/>
      <c r="I489" s="130"/>
      <c r="J489" s="131"/>
      <c r="K489" s="128"/>
      <c r="L489" s="132"/>
    </row>
    <row r="490" spans="1:12">
      <c r="A490" s="125">
        <v>196</v>
      </c>
      <c r="B490" s="126" t="s">
        <v>451</v>
      </c>
      <c r="C490" s="127"/>
      <c r="D490" s="128"/>
      <c r="E490" s="126"/>
      <c r="F490" s="126"/>
      <c r="G490" s="128"/>
      <c r="H490" s="129"/>
      <c r="I490" s="130"/>
      <c r="J490" s="131"/>
      <c r="K490" s="128"/>
      <c r="L490" s="132"/>
    </row>
    <row r="491" spans="1:12">
      <c r="A491" s="125">
        <v>197</v>
      </c>
      <c r="B491" s="126" t="s">
        <v>451</v>
      </c>
      <c r="C491" s="127"/>
      <c r="D491" s="128"/>
      <c r="E491" s="126"/>
      <c r="F491" s="126"/>
      <c r="G491" s="128"/>
      <c r="H491" s="129"/>
      <c r="I491" s="130"/>
      <c r="J491" s="131"/>
      <c r="K491" s="128"/>
      <c r="L491" s="132"/>
    </row>
    <row r="492" spans="1:12">
      <c r="A492" s="125">
        <v>198</v>
      </c>
      <c r="B492" s="126" t="s">
        <v>451</v>
      </c>
      <c r="C492" s="127"/>
      <c r="D492" s="128"/>
      <c r="E492" s="126"/>
      <c r="F492" s="126"/>
      <c r="G492" s="128"/>
      <c r="H492" s="129"/>
      <c r="I492" s="130"/>
      <c r="J492" s="131"/>
      <c r="K492" s="128"/>
      <c r="L492" s="132"/>
    </row>
    <row r="493" spans="1:12">
      <c r="A493" s="125">
        <v>199</v>
      </c>
      <c r="B493" s="126" t="s">
        <v>451</v>
      </c>
      <c r="C493" s="127"/>
      <c r="D493" s="128"/>
      <c r="E493" s="126"/>
      <c r="F493" s="126"/>
      <c r="G493" s="128"/>
      <c r="H493" s="129"/>
      <c r="I493" s="130"/>
      <c r="J493" s="131"/>
      <c r="K493" s="128"/>
      <c r="L493" s="132"/>
    </row>
    <row r="494" spans="1:12">
      <c r="A494" s="125">
        <v>200</v>
      </c>
      <c r="B494" s="126" t="s">
        <v>451</v>
      </c>
      <c r="C494" s="127"/>
      <c r="D494" s="128"/>
      <c r="E494" s="126"/>
      <c r="F494" s="126"/>
      <c r="G494" s="128"/>
      <c r="H494" s="129"/>
      <c r="I494" s="130"/>
      <c r="J494" s="131"/>
      <c r="K494" s="128"/>
      <c r="L494" s="132"/>
    </row>
    <row r="495" spans="1:12">
      <c r="A495" s="125">
        <v>201</v>
      </c>
      <c r="B495" s="126" t="s">
        <v>451</v>
      </c>
      <c r="C495" s="127"/>
      <c r="D495" s="128"/>
      <c r="E495" s="126"/>
      <c r="F495" s="126"/>
      <c r="G495" s="128"/>
      <c r="H495" s="129"/>
      <c r="I495" s="130"/>
      <c r="J495" s="131"/>
      <c r="K495" s="128"/>
      <c r="L495" s="132"/>
    </row>
    <row r="496" spans="1:12">
      <c r="A496" s="125">
        <v>202</v>
      </c>
      <c r="B496" s="126" t="s">
        <v>451</v>
      </c>
      <c r="C496" s="127"/>
      <c r="D496" s="128"/>
      <c r="E496" s="126"/>
      <c r="F496" s="126"/>
      <c r="G496" s="128"/>
      <c r="H496" s="129"/>
      <c r="I496" s="130"/>
      <c r="J496" s="131"/>
      <c r="K496" s="128"/>
      <c r="L496" s="132"/>
    </row>
    <row r="497" spans="1:12">
      <c r="A497" s="125">
        <v>203</v>
      </c>
      <c r="B497" s="126" t="s">
        <v>451</v>
      </c>
      <c r="C497" s="127"/>
      <c r="D497" s="128"/>
      <c r="E497" s="126"/>
      <c r="F497" s="126"/>
      <c r="G497" s="128"/>
      <c r="H497" s="129"/>
      <c r="I497" s="130"/>
      <c r="J497" s="131"/>
      <c r="K497" s="128"/>
      <c r="L497" s="132"/>
    </row>
    <row r="498" spans="1:12">
      <c r="A498" s="125">
        <v>123</v>
      </c>
      <c r="B498" s="126" t="s">
        <v>451</v>
      </c>
      <c r="C498" s="127">
        <v>3050201003</v>
      </c>
      <c r="D498" s="128" t="s">
        <v>19</v>
      </c>
      <c r="E498" s="126" t="s">
        <v>452</v>
      </c>
      <c r="F498" s="126" t="s">
        <v>453</v>
      </c>
      <c r="G498" s="128" t="s">
        <v>65</v>
      </c>
      <c r="H498" s="129">
        <v>100000</v>
      </c>
      <c r="I498" s="130" t="str">
        <f>VLOOKUP(E498,Bantuan!$E$2:$F$24,2,FALSE)</f>
        <v>DBR</v>
      </c>
      <c r="J498" s="131" t="s">
        <v>19</v>
      </c>
      <c r="K498" s="128" t="str">
        <f>IFERROR(VLOOKUP(Aset!J498,Pegawai!$C$4:$H$110,6,FALSE),"Pemakai barang belum ditentukan")</f>
        <v>-</v>
      </c>
      <c r="L498" s="132"/>
    </row>
    <row r="499" spans="1:12">
      <c r="A499" s="125">
        <v>124</v>
      </c>
      <c r="B499" s="126" t="s">
        <v>451</v>
      </c>
      <c r="C499" s="127">
        <v>3050201003</v>
      </c>
      <c r="D499" s="128" t="s">
        <v>19</v>
      </c>
      <c r="E499" s="126" t="s">
        <v>452</v>
      </c>
      <c r="F499" s="126" t="s">
        <v>453</v>
      </c>
      <c r="G499" s="128" t="s">
        <v>65</v>
      </c>
      <c r="H499" s="129">
        <v>100000</v>
      </c>
      <c r="I499" s="130" t="str">
        <f>VLOOKUP(E499,Bantuan!$E$2:$F$24,2,FALSE)</f>
        <v>DBR</v>
      </c>
      <c r="J499" s="131" t="s">
        <v>19</v>
      </c>
      <c r="K499" s="128" t="str">
        <f>IFERROR(VLOOKUP(Aset!J499,Pegawai!$C$4:$H$110,6,FALSE),"Pemakai barang belum ditentukan")</f>
        <v>-</v>
      </c>
      <c r="L499" s="132"/>
    </row>
    <row r="500" spans="1:12">
      <c r="A500" s="125">
        <v>125</v>
      </c>
      <c r="B500" s="126" t="s">
        <v>451</v>
      </c>
      <c r="C500" s="127">
        <v>3050201003</v>
      </c>
      <c r="D500" s="128" t="s">
        <v>19</v>
      </c>
      <c r="E500" s="126" t="s">
        <v>452</v>
      </c>
      <c r="F500" s="126" t="s">
        <v>453</v>
      </c>
      <c r="G500" s="128" t="s">
        <v>65</v>
      </c>
      <c r="H500" s="129">
        <v>100000</v>
      </c>
      <c r="I500" s="130" t="str">
        <f>VLOOKUP(E500,Bantuan!$E$2:$F$24,2,FALSE)</f>
        <v>DBR</v>
      </c>
      <c r="J500" s="131" t="s">
        <v>19</v>
      </c>
      <c r="K500" s="128" t="str">
        <f>IFERROR(VLOOKUP(Aset!J500,Pegawai!$C$4:$H$110,6,FALSE),"Pemakai barang belum ditentukan")</f>
        <v>-</v>
      </c>
      <c r="L500" s="132"/>
    </row>
    <row r="501" spans="1:12" ht="14" thickBot="1">
      <c r="A501" s="125">
        <v>126</v>
      </c>
      <c r="B501" s="144" t="s">
        <v>451</v>
      </c>
      <c r="C501" s="145">
        <v>3050201003</v>
      </c>
      <c r="D501" s="128" t="s">
        <v>19</v>
      </c>
      <c r="E501" s="144" t="s">
        <v>452</v>
      </c>
      <c r="F501" s="144" t="s">
        <v>453</v>
      </c>
      <c r="G501" s="146" t="s">
        <v>65</v>
      </c>
      <c r="H501" s="147">
        <v>100000</v>
      </c>
      <c r="I501" s="148" t="str">
        <f>VLOOKUP(E501,Bantuan!$E$2:$F$24,2,FALSE)</f>
        <v>DBR</v>
      </c>
      <c r="J501" s="149" t="s">
        <v>19</v>
      </c>
      <c r="K501" s="146" t="str">
        <f>IFERROR(VLOOKUP(Aset!J501,Pegawai!$C$4:$H$110,6,FALSE),"Pemakai barang belum ditentukan")</f>
        <v>-</v>
      </c>
      <c r="L501" s="150"/>
    </row>
  </sheetData>
  <autoFilter ref="A3:K501" xr:uid="{821CE50B-4835-EA40-A87F-08A137BE361B}"/>
  <phoneticPr fontId="17" type="noConversion"/>
  <conditionalFormatting sqref="J3:J501">
    <cfRule type="containsBlanks" dxfId="3" priority="4">
      <formula>LEN(TRIM(J3))=0</formula>
    </cfRule>
  </conditionalFormatting>
  <conditionalFormatting sqref="K1:K1048576">
    <cfRule type="containsText" dxfId="2" priority="2" operator="containsText" text="Pemakai barang belum ditentukan">
      <formula>NOT(ISERROR(SEARCH("Pemakai barang belum ditentukan",K1)))</formula>
    </cfRule>
  </conditionalFormatting>
  <conditionalFormatting sqref="D295:D416">
    <cfRule type="duplicateValues" dxfId="1" priority="1"/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F3CF83-102A-4C48-8A96-8712B175AE7C}">
          <x14:formula1>
            <xm:f>Pegawai!$C$5:$C$110</xm:f>
          </x14:formula1>
          <xm:sqref>J3:J501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9541-E28D-4462-9ECA-AC727A079C18}">
  <dimension ref="B1:M110"/>
  <sheetViews>
    <sheetView topLeftCell="A78" workbookViewId="0">
      <selection activeCell="I6" sqref="I6"/>
    </sheetView>
  </sheetViews>
  <sheetFormatPr baseColWidth="10" defaultColWidth="8.83203125" defaultRowHeight="15"/>
  <cols>
    <col min="1" max="1" width="4" style="2" customWidth="1"/>
    <col min="2" max="2" width="10.1640625" style="1" customWidth="1"/>
    <col min="3" max="3" width="33.83203125" style="2" bestFit="1" customWidth="1"/>
    <col min="4" max="4" width="21" style="1" bestFit="1" customWidth="1"/>
    <col min="5" max="5" width="48.6640625" style="2" customWidth="1"/>
    <col min="6" max="6" width="6.6640625" style="1" bestFit="1" customWidth="1"/>
    <col min="7" max="7" width="14.1640625" style="1" bestFit="1" customWidth="1"/>
    <col min="8" max="8" width="17.6640625" style="1" bestFit="1" customWidth="1"/>
    <col min="9" max="9" width="8.83203125" style="2"/>
    <col min="10" max="10" width="12.5" style="2" customWidth="1"/>
    <col min="11" max="11" width="9.83203125" style="2" customWidth="1"/>
    <col min="12" max="12" width="15.6640625" style="2" bestFit="1" customWidth="1"/>
    <col min="13" max="13" width="8" style="2" customWidth="1"/>
    <col min="14" max="16384" width="8.83203125" style="2"/>
  </cols>
  <sheetData>
    <row r="1" spans="2:13">
      <c r="B1" s="28" t="s">
        <v>217</v>
      </c>
      <c r="I1" s="29"/>
      <c r="J1" s="29" t="s">
        <v>219</v>
      </c>
    </row>
    <row r="2" spans="2:13">
      <c r="B2" s="28" t="s">
        <v>216</v>
      </c>
      <c r="I2" s="29"/>
      <c r="J2" s="29" t="s">
        <v>216</v>
      </c>
    </row>
    <row r="3" spans="2:13" ht="16" thickBot="1">
      <c r="B3" s="30"/>
    </row>
    <row r="4" spans="2:13" ht="18" thickBot="1">
      <c r="B4" s="31" t="s">
        <v>79</v>
      </c>
      <c r="C4" s="32" t="s">
        <v>0</v>
      </c>
      <c r="D4" s="33" t="s">
        <v>80</v>
      </c>
      <c r="E4" s="31" t="s">
        <v>81</v>
      </c>
      <c r="F4" s="34" t="s">
        <v>82</v>
      </c>
      <c r="G4" s="35" t="s">
        <v>215</v>
      </c>
      <c r="H4" s="31" t="s">
        <v>218</v>
      </c>
      <c r="I4" s="36"/>
      <c r="J4" s="37" t="s">
        <v>0</v>
      </c>
      <c r="K4" s="37" t="s">
        <v>80</v>
      </c>
      <c r="L4" s="37" t="s">
        <v>81</v>
      </c>
      <c r="M4" s="38" t="s">
        <v>82</v>
      </c>
    </row>
    <row r="5" spans="2:13">
      <c r="B5" s="39">
        <v>82</v>
      </c>
      <c r="C5" s="40" t="s">
        <v>19</v>
      </c>
      <c r="D5" s="1" t="s">
        <v>19</v>
      </c>
      <c r="E5" s="1" t="s">
        <v>19</v>
      </c>
      <c r="F5" s="1" t="str">
        <f>D5</f>
        <v>-</v>
      </c>
      <c r="G5" s="1" t="str">
        <f>E5</f>
        <v>-</v>
      </c>
      <c r="H5" s="41" t="str">
        <f>F5</f>
        <v>-</v>
      </c>
      <c r="J5" s="42"/>
      <c r="M5" s="43"/>
    </row>
    <row r="6" spans="2:13">
      <c r="B6" s="39">
        <v>4</v>
      </c>
      <c r="C6" s="27" t="s">
        <v>95</v>
      </c>
      <c r="D6" s="1" t="s">
        <v>96</v>
      </c>
      <c r="E6" s="2" t="s">
        <v>93</v>
      </c>
      <c r="F6" s="1" t="s">
        <v>97</v>
      </c>
      <c r="G6" s="1" t="s">
        <v>160</v>
      </c>
      <c r="H6" s="41" t="s">
        <v>222</v>
      </c>
      <c r="J6" s="42"/>
      <c r="M6" s="43"/>
    </row>
    <row r="7" spans="2:13">
      <c r="B7" s="39">
        <v>67</v>
      </c>
      <c r="C7" s="27" t="s">
        <v>199</v>
      </c>
      <c r="D7" s="1" t="s">
        <v>19</v>
      </c>
      <c r="E7" s="2" t="s">
        <v>209</v>
      </c>
      <c r="F7" s="1" t="str">
        <f>D7</f>
        <v>-</v>
      </c>
      <c r="G7" s="1" t="s">
        <v>210</v>
      </c>
      <c r="H7" s="41" t="s">
        <v>223</v>
      </c>
      <c r="J7" s="42"/>
      <c r="M7" s="43"/>
    </row>
    <row r="8" spans="2:13" ht="16">
      <c r="B8" s="39">
        <v>78</v>
      </c>
      <c r="C8" s="44" t="s">
        <v>326</v>
      </c>
      <c r="D8" s="1" t="s">
        <v>19</v>
      </c>
      <c r="E8" s="45" t="s">
        <v>330</v>
      </c>
      <c r="F8" s="1" t="str">
        <f>D8</f>
        <v>-</v>
      </c>
      <c r="G8" s="46" t="s">
        <v>330</v>
      </c>
      <c r="H8" s="41" t="s">
        <v>223</v>
      </c>
      <c r="J8" s="42"/>
      <c r="M8" s="43"/>
    </row>
    <row r="9" spans="2:13">
      <c r="B9" s="39">
        <v>42</v>
      </c>
      <c r="C9" s="27" t="s">
        <v>174</v>
      </c>
      <c r="D9" s="1" t="s">
        <v>19</v>
      </c>
      <c r="E9" s="2" t="s">
        <v>209</v>
      </c>
      <c r="F9" s="1" t="str">
        <f>D9</f>
        <v>-</v>
      </c>
      <c r="G9" s="1" t="s">
        <v>210</v>
      </c>
      <c r="H9" s="41" t="s">
        <v>222</v>
      </c>
      <c r="J9" s="42"/>
      <c r="M9" s="43"/>
    </row>
    <row r="10" spans="2:13">
      <c r="B10" s="39">
        <v>50</v>
      </c>
      <c r="C10" s="27" t="s">
        <v>182</v>
      </c>
      <c r="D10" s="1" t="s">
        <v>19</v>
      </c>
      <c r="E10" s="2" t="s">
        <v>209</v>
      </c>
      <c r="F10" s="1" t="str">
        <f>D10</f>
        <v>-</v>
      </c>
      <c r="G10" s="1" t="s">
        <v>210</v>
      </c>
      <c r="H10" s="41" t="s">
        <v>222</v>
      </c>
      <c r="J10" s="42"/>
      <c r="M10" s="43"/>
    </row>
    <row r="11" spans="2:13">
      <c r="B11" s="39">
        <v>25</v>
      </c>
      <c r="C11" s="27" t="s">
        <v>153</v>
      </c>
      <c r="D11" s="1" t="s">
        <v>154</v>
      </c>
      <c r="E11" s="2" t="s">
        <v>152</v>
      </c>
      <c r="F11" s="1" t="s">
        <v>90</v>
      </c>
      <c r="G11" s="1" t="s">
        <v>160</v>
      </c>
      <c r="H11" s="41" t="s">
        <v>223</v>
      </c>
      <c r="J11" s="42"/>
      <c r="M11" s="43"/>
    </row>
    <row r="12" spans="2:13">
      <c r="B12" s="39">
        <v>70</v>
      </c>
      <c r="C12" s="27" t="s">
        <v>202</v>
      </c>
      <c r="D12" s="1" t="s">
        <v>19</v>
      </c>
      <c r="E12" s="2" t="s">
        <v>209</v>
      </c>
      <c r="F12" s="1" t="str">
        <f>D12</f>
        <v>-</v>
      </c>
      <c r="G12" s="1" t="s">
        <v>210</v>
      </c>
      <c r="H12" s="41" t="s">
        <v>223</v>
      </c>
      <c r="J12" s="42"/>
      <c r="M12" s="43"/>
    </row>
    <row r="13" spans="2:13">
      <c r="B13" s="39">
        <v>28</v>
      </c>
      <c r="C13" s="27" t="s">
        <v>161</v>
      </c>
      <c r="D13" s="1" t="s">
        <v>212</v>
      </c>
      <c r="E13" s="2" t="s">
        <v>162</v>
      </c>
      <c r="F13" s="1" t="s">
        <v>163</v>
      </c>
      <c r="G13" s="1" t="s">
        <v>167</v>
      </c>
      <c r="H13" s="41" t="s">
        <v>222</v>
      </c>
      <c r="J13" s="42"/>
      <c r="M13" s="43"/>
    </row>
    <row r="14" spans="2:13">
      <c r="B14" s="39">
        <v>63</v>
      </c>
      <c r="C14" s="27" t="s">
        <v>195</v>
      </c>
      <c r="D14" s="1" t="s">
        <v>19</v>
      </c>
      <c r="E14" s="2" t="s">
        <v>209</v>
      </c>
      <c r="F14" s="1" t="str">
        <f>D14</f>
        <v>-</v>
      </c>
      <c r="G14" s="1" t="s">
        <v>210</v>
      </c>
      <c r="H14" s="41" t="s">
        <v>223</v>
      </c>
      <c r="J14" s="42"/>
      <c r="M14" s="43"/>
    </row>
    <row r="15" spans="2:13">
      <c r="B15" s="39">
        <v>7</v>
      </c>
      <c r="C15" s="27" t="s">
        <v>105</v>
      </c>
      <c r="D15" s="1" t="s">
        <v>106</v>
      </c>
      <c r="E15" s="2" t="s">
        <v>107</v>
      </c>
      <c r="F15" s="1" t="s">
        <v>101</v>
      </c>
      <c r="G15" s="1" t="s">
        <v>160</v>
      </c>
      <c r="H15" s="41" t="s">
        <v>222</v>
      </c>
      <c r="J15" s="42"/>
      <c r="M15" s="43"/>
    </row>
    <row r="16" spans="2:13">
      <c r="B16" s="39">
        <v>58</v>
      </c>
      <c r="C16" s="27" t="s">
        <v>190</v>
      </c>
      <c r="D16" s="1" t="s">
        <v>19</v>
      </c>
      <c r="E16" s="2" t="s">
        <v>209</v>
      </c>
      <c r="F16" s="1" t="str">
        <f>D16</f>
        <v>-</v>
      </c>
      <c r="G16" s="1" t="s">
        <v>210</v>
      </c>
      <c r="H16" s="41" t="s">
        <v>222</v>
      </c>
      <c r="J16" s="42"/>
      <c r="M16" s="43"/>
    </row>
    <row r="17" spans="2:13">
      <c r="B17" s="39">
        <v>84</v>
      </c>
      <c r="C17" s="27" t="s">
        <v>440</v>
      </c>
      <c r="D17" s="1" t="s">
        <v>443</v>
      </c>
      <c r="E17" s="2" t="s">
        <v>441</v>
      </c>
      <c r="F17" s="1" t="s">
        <v>442</v>
      </c>
      <c r="G17" s="1" t="s">
        <v>160</v>
      </c>
      <c r="H17" s="41" t="s">
        <v>223</v>
      </c>
      <c r="J17" s="42"/>
      <c r="M17" s="43"/>
    </row>
    <row r="18" spans="2:13">
      <c r="B18" s="39">
        <v>68</v>
      </c>
      <c r="C18" s="27" t="s">
        <v>200</v>
      </c>
      <c r="D18" s="1" t="s">
        <v>19</v>
      </c>
      <c r="E18" s="2" t="s">
        <v>209</v>
      </c>
      <c r="F18" s="1" t="str">
        <f>D18</f>
        <v>-</v>
      </c>
      <c r="G18" s="1" t="s">
        <v>210</v>
      </c>
      <c r="H18" s="41" t="s">
        <v>223</v>
      </c>
      <c r="J18" s="42"/>
      <c r="M18" s="43"/>
    </row>
    <row r="19" spans="2:13">
      <c r="B19" s="39">
        <v>73</v>
      </c>
      <c r="C19" s="27" t="s">
        <v>205</v>
      </c>
      <c r="D19" s="1" t="s">
        <v>19</v>
      </c>
      <c r="E19" s="2" t="s">
        <v>209</v>
      </c>
      <c r="F19" s="1" t="str">
        <f>D19</f>
        <v>-</v>
      </c>
      <c r="G19" s="1" t="s">
        <v>210</v>
      </c>
      <c r="H19" s="41" t="s">
        <v>223</v>
      </c>
      <c r="J19" s="42"/>
      <c r="M19" s="43"/>
    </row>
    <row r="20" spans="2:13" ht="16">
      <c r="B20" s="39">
        <v>32</v>
      </c>
      <c r="C20" s="44" t="s">
        <v>320</v>
      </c>
      <c r="D20" s="1" t="s">
        <v>19</v>
      </c>
      <c r="E20" s="45" t="s">
        <v>324</v>
      </c>
      <c r="F20" s="1" t="str">
        <f>D20</f>
        <v>-</v>
      </c>
      <c r="G20" s="45" t="s">
        <v>324</v>
      </c>
      <c r="H20" s="41" t="s">
        <v>223</v>
      </c>
      <c r="J20" s="42"/>
      <c r="M20" s="43"/>
    </row>
    <row r="21" spans="2:13">
      <c r="B21" s="39">
        <v>24</v>
      </c>
      <c r="C21" s="27" t="s">
        <v>150</v>
      </c>
      <c r="D21" s="1" t="s">
        <v>151</v>
      </c>
      <c r="E21" s="2" t="s">
        <v>152</v>
      </c>
      <c r="F21" s="1" t="s">
        <v>90</v>
      </c>
      <c r="G21" s="1" t="s">
        <v>160</v>
      </c>
      <c r="H21" s="41" t="s">
        <v>222</v>
      </c>
      <c r="J21" s="42"/>
      <c r="M21" s="43"/>
    </row>
    <row r="22" spans="2:13">
      <c r="B22" s="39">
        <v>2</v>
      </c>
      <c r="C22" s="27" t="s">
        <v>87</v>
      </c>
      <c r="D22" s="1" t="s">
        <v>88</v>
      </c>
      <c r="E22" s="2" t="s">
        <v>89</v>
      </c>
      <c r="F22" s="1" t="s">
        <v>90</v>
      </c>
      <c r="G22" s="1" t="s">
        <v>160</v>
      </c>
      <c r="H22" s="41" t="s">
        <v>222</v>
      </c>
      <c r="J22" s="42"/>
      <c r="M22" s="43"/>
    </row>
    <row r="23" spans="2:13">
      <c r="B23" s="39">
        <v>39</v>
      </c>
      <c r="C23" s="27" t="s">
        <v>171</v>
      </c>
      <c r="D23" s="1" t="s">
        <v>19</v>
      </c>
      <c r="E23" s="2" t="s">
        <v>209</v>
      </c>
      <c r="F23" s="1" t="str">
        <f t="shared" ref="F23:F29" si="0">D23</f>
        <v>-</v>
      </c>
      <c r="G23" s="1" t="s">
        <v>210</v>
      </c>
      <c r="H23" s="41" t="s">
        <v>222</v>
      </c>
      <c r="J23" s="42"/>
      <c r="M23" s="43"/>
    </row>
    <row r="24" spans="2:13">
      <c r="B24" s="39">
        <v>71</v>
      </c>
      <c r="C24" s="27" t="s">
        <v>203</v>
      </c>
      <c r="D24" s="1" t="s">
        <v>19</v>
      </c>
      <c r="E24" s="2" t="s">
        <v>209</v>
      </c>
      <c r="F24" s="1" t="str">
        <f t="shared" si="0"/>
        <v>-</v>
      </c>
      <c r="G24" s="1" t="s">
        <v>210</v>
      </c>
      <c r="H24" s="41" t="s">
        <v>222</v>
      </c>
      <c r="J24" s="42"/>
      <c r="M24" s="43"/>
    </row>
    <row r="25" spans="2:13">
      <c r="B25" s="39">
        <v>48</v>
      </c>
      <c r="C25" s="27" t="s">
        <v>180</v>
      </c>
      <c r="D25" s="1" t="s">
        <v>19</v>
      </c>
      <c r="E25" s="2" t="s">
        <v>209</v>
      </c>
      <c r="F25" s="1" t="str">
        <f t="shared" si="0"/>
        <v>-</v>
      </c>
      <c r="G25" s="1" t="s">
        <v>210</v>
      </c>
      <c r="H25" s="41" t="s">
        <v>223</v>
      </c>
      <c r="J25" s="42"/>
      <c r="M25" s="43"/>
    </row>
    <row r="26" spans="2:13">
      <c r="B26" s="39">
        <v>36</v>
      </c>
      <c r="C26" s="27" t="s">
        <v>168</v>
      </c>
      <c r="D26" s="1" t="s">
        <v>19</v>
      </c>
      <c r="E26" s="2" t="s">
        <v>209</v>
      </c>
      <c r="F26" s="1" t="str">
        <f t="shared" si="0"/>
        <v>-</v>
      </c>
      <c r="G26" s="1" t="s">
        <v>210</v>
      </c>
      <c r="H26" s="41" t="s">
        <v>222</v>
      </c>
      <c r="J26" s="42"/>
      <c r="M26" s="43"/>
    </row>
    <row r="27" spans="2:13" ht="16">
      <c r="B27" s="39">
        <v>34</v>
      </c>
      <c r="C27" s="44" t="s">
        <v>322</v>
      </c>
      <c r="D27" s="1" t="s">
        <v>19</v>
      </c>
      <c r="E27" s="45" t="s">
        <v>324</v>
      </c>
      <c r="F27" s="1" t="str">
        <f t="shared" si="0"/>
        <v>-</v>
      </c>
      <c r="G27" s="45" t="s">
        <v>324</v>
      </c>
      <c r="H27" s="41" t="s">
        <v>223</v>
      </c>
      <c r="J27" s="42"/>
      <c r="M27" s="43"/>
    </row>
    <row r="28" spans="2:13" ht="16">
      <c r="B28" s="39">
        <v>35</v>
      </c>
      <c r="C28" s="44" t="s">
        <v>323</v>
      </c>
      <c r="D28" s="1" t="s">
        <v>19</v>
      </c>
      <c r="E28" s="45" t="s">
        <v>324</v>
      </c>
      <c r="F28" s="1" t="str">
        <f t="shared" si="0"/>
        <v>-</v>
      </c>
      <c r="G28" s="45" t="s">
        <v>324</v>
      </c>
      <c r="H28" s="41" t="s">
        <v>223</v>
      </c>
      <c r="J28" s="42"/>
      <c r="M28" s="43"/>
    </row>
    <row r="29" spans="2:13">
      <c r="B29" s="39">
        <v>75</v>
      </c>
      <c r="C29" s="27" t="s">
        <v>207</v>
      </c>
      <c r="D29" s="1" t="s">
        <v>19</v>
      </c>
      <c r="E29" s="2" t="s">
        <v>209</v>
      </c>
      <c r="F29" s="1" t="str">
        <f t="shared" si="0"/>
        <v>-</v>
      </c>
      <c r="G29" s="1" t="s">
        <v>210</v>
      </c>
      <c r="H29" s="41" t="s">
        <v>223</v>
      </c>
      <c r="J29" s="42"/>
      <c r="M29" s="43"/>
    </row>
    <row r="30" spans="2:13">
      <c r="B30" s="39">
        <v>16</v>
      </c>
      <c r="C30" s="27" t="s">
        <v>131</v>
      </c>
      <c r="D30" s="1" t="s">
        <v>132</v>
      </c>
      <c r="E30" s="2" t="s">
        <v>122</v>
      </c>
      <c r="F30" s="1" t="s">
        <v>101</v>
      </c>
      <c r="G30" s="1" t="s">
        <v>160</v>
      </c>
      <c r="H30" s="41" t="s">
        <v>223</v>
      </c>
      <c r="J30" s="42"/>
      <c r="M30" s="43"/>
    </row>
    <row r="31" spans="2:13" ht="16">
      <c r="B31" s="39">
        <v>33</v>
      </c>
      <c r="C31" s="44" t="s">
        <v>321</v>
      </c>
      <c r="D31" s="1" t="s">
        <v>19</v>
      </c>
      <c r="E31" s="45" t="s">
        <v>324</v>
      </c>
      <c r="F31" s="1" t="str">
        <f>D31</f>
        <v>-</v>
      </c>
      <c r="G31" s="45" t="s">
        <v>324</v>
      </c>
      <c r="H31" s="41" t="s">
        <v>222</v>
      </c>
      <c r="J31" s="42"/>
      <c r="M31" s="43"/>
    </row>
    <row r="32" spans="2:13">
      <c r="B32" s="39">
        <v>1</v>
      </c>
      <c r="C32" s="27" t="s">
        <v>83</v>
      </c>
      <c r="D32" s="1" t="s">
        <v>84</v>
      </c>
      <c r="E32" s="2" t="s">
        <v>85</v>
      </c>
      <c r="F32" s="1" t="s">
        <v>86</v>
      </c>
      <c r="G32" s="1" t="s">
        <v>160</v>
      </c>
      <c r="H32" s="41" t="s">
        <v>220</v>
      </c>
      <c r="J32" s="42"/>
      <c r="M32" s="43"/>
    </row>
    <row r="33" spans="2:13">
      <c r="B33" s="39">
        <v>15</v>
      </c>
      <c r="C33" s="27" t="s">
        <v>129</v>
      </c>
      <c r="D33" s="1" t="s">
        <v>130</v>
      </c>
      <c r="E33" s="2" t="s">
        <v>122</v>
      </c>
      <c r="F33" s="1" t="s">
        <v>101</v>
      </c>
      <c r="G33" s="1" t="s">
        <v>160</v>
      </c>
      <c r="H33" s="41" t="s">
        <v>223</v>
      </c>
      <c r="J33" s="42"/>
      <c r="M33" s="43"/>
    </row>
    <row r="34" spans="2:13">
      <c r="B34" s="39">
        <v>5</v>
      </c>
      <c r="C34" s="27" t="s">
        <v>98</v>
      </c>
      <c r="D34" s="1" t="s">
        <v>99</v>
      </c>
      <c r="E34" s="2" t="s">
        <v>100</v>
      </c>
      <c r="F34" s="1" t="s">
        <v>101</v>
      </c>
      <c r="G34" s="1" t="s">
        <v>160</v>
      </c>
      <c r="H34" s="41" t="s">
        <v>222</v>
      </c>
      <c r="J34" s="42"/>
      <c r="M34" s="43"/>
    </row>
    <row r="35" spans="2:13">
      <c r="B35" s="39">
        <v>27</v>
      </c>
      <c r="C35" s="27" t="s">
        <v>157</v>
      </c>
      <c r="D35" s="1" t="s">
        <v>158</v>
      </c>
      <c r="E35" s="2" t="s">
        <v>159</v>
      </c>
      <c r="F35" s="1" t="s">
        <v>90</v>
      </c>
      <c r="G35" s="1" t="s">
        <v>160</v>
      </c>
      <c r="H35" s="41" t="s">
        <v>223</v>
      </c>
      <c r="J35" s="42"/>
      <c r="M35" s="43"/>
    </row>
    <row r="36" spans="2:13">
      <c r="B36" s="39">
        <v>23</v>
      </c>
      <c r="C36" s="27" t="s">
        <v>148</v>
      </c>
      <c r="D36" s="1" t="s">
        <v>149</v>
      </c>
      <c r="E36" s="2" t="s">
        <v>135</v>
      </c>
      <c r="F36" s="1" t="s">
        <v>94</v>
      </c>
      <c r="G36" s="1" t="s">
        <v>160</v>
      </c>
      <c r="H36" s="41" t="s">
        <v>223</v>
      </c>
      <c r="J36" s="42"/>
      <c r="M36" s="43"/>
    </row>
    <row r="37" spans="2:13">
      <c r="B37" s="39">
        <v>69</v>
      </c>
      <c r="C37" s="27" t="s">
        <v>201</v>
      </c>
      <c r="D37" s="1" t="s">
        <v>19</v>
      </c>
      <c r="E37" s="2" t="s">
        <v>209</v>
      </c>
      <c r="F37" s="1" t="str">
        <f>D37</f>
        <v>-</v>
      </c>
      <c r="G37" s="1" t="s">
        <v>210</v>
      </c>
      <c r="H37" s="41" t="s">
        <v>223</v>
      </c>
      <c r="J37" s="42"/>
      <c r="M37" s="43"/>
    </row>
    <row r="38" spans="2:13">
      <c r="B38" s="39">
        <v>51</v>
      </c>
      <c r="C38" s="27" t="s">
        <v>183</v>
      </c>
      <c r="D38" s="1" t="s">
        <v>19</v>
      </c>
      <c r="E38" s="2" t="s">
        <v>209</v>
      </c>
      <c r="F38" s="1" t="str">
        <f>D38</f>
        <v>-</v>
      </c>
      <c r="G38" s="1" t="s">
        <v>210</v>
      </c>
      <c r="H38" s="41" t="s">
        <v>222</v>
      </c>
      <c r="J38" s="42"/>
      <c r="M38" s="43"/>
    </row>
    <row r="39" spans="2:13">
      <c r="B39" s="39">
        <v>85</v>
      </c>
      <c r="C39" s="160" t="s">
        <v>332</v>
      </c>
      <c r="D39" s="1" t="s">
        <v>19</v>
      </c>
      <c r="E39" s="2" t="s">
        <v>19</v>
      </c>
      <c r="F39" s="1" t="s">
        <v>19</v>
      </c>
      <c r="G39" s="1" t="s">
        <v>19</v>
      </c>
      <c r="H39" s="41" t="s">
        <v>19</v>
      </c>
      <c r="J39" s="42"/>
      <c r="M39" s="43"/>
    </row>
    <row r="40" spans="2:13">
      <c r="B40" s="39">
        <v>20</v>
      </c>
      <c r="C40" s="27" t="s">
        <v>142</v>
      </c>
      <c r="D40" s="1" t="s">
        <v>143</v>
      </c>
      <c r="E40" s="2" t="s">
        <v>144</v>
      </c>
      <c r="F40" s="1" t="s">
        <v>101</v>
      </c>
      <c r="G40" s="1" t="s">
        <v>160</v>
      </c>
      <c r="H40" s="41" t="s">
        <v>222</v>
      </c>
      <c r="J40" s="42"/>
      <c r="M40" s="43"/>
    </row>
    <row r="41" spans="2:13">
      <c r="B41" s="39">
        <v>53</v>
      </c>
      <c r="C41" s="27" t="s">
        <v>185</v>
      </c>
      <c r="D41" s="1" t="s">
        <v>19</v>
      </c>
      <c r="E41" s="2" t="s">
        <v>209</v>
      </c>
      <c r="F41" s="1" t="str">
        <f>D41</f>
        <v>-</v>
      </c>
      <c r="G41" s="1" t="s">
        <v>210</v>
      </c>
      <c r="H41" s="41" t="s">
        <v>222</v>
      </c>
      <c r="J41" s="42"/>
      <c r="M41" s="43"/>
    </row>
    <row r="42" spans="2:13">
      <c r="B42" s="39">
        <v>19</v>
      </c>
      <c r="C42" s="27" t="s">
        <v>139</v>
      </c>
      <c r="D42" s="1" t="s">
        <v>140</v>
      </c>
      <c r="E42" s="2" t="s">
        <v>141</v>
      </c>
      <c r="F42" s="1" t="s">
        <v>90</v>
      </c>
      <c r="G42" s="1" t="s">
        <v>160</v>
      </c>
      <c r="H42" s="41" t="s">
        <v>222</v>
      </c>
      <c r="J42" s="42"/>
      <c r="M42" s="43"/>
    </row>
    <row r="43" spans="2:13" ht="16">
      <c r="B43" s="39">
        <v>31</v>
      </c>
      <c r="C43" s="44" t="s">
        <v>319</v>
      </c>
      <c r="D43" s="1" t="s">
        <v>19</v>
      </c>
      <c r="E43" s="45" t="s">
        <v>324</v>
      </c>
      <c r="F43" s="1" t="str">
        <f>D43</f>
        <v>-</v>
      </c>
      <c r="G43" s="45" t="s">
        <v>324</v>
      </c>
      <c r="H43" s="41" t="s">
        <v>222</v>
      </c>
      <c r="J43" s="42"/>
      <c r="M43" s="43"/>
    </row>
    <row r="44" spans="2:13" ht="17">
      <c r="B44" s="39">
        <v>81</v>
      </c>
      <c r="C44" s="47" t="s">
        <v>329</v>
      </c>
      <c r="D44" s="1" t="s">
        <v>19</v>
      </c>
      <c r="E44" s="45" t="s">
        <v>330</v>
      </c>
      <c r="F44" s="1" t="str">
        <f>D44</f>
        <v>-</v>
      </c>
      <c r="G44" s="46" t="s">
        <v>330</v>
      </c>
      <c r="H44" s="41" t="s">
        <v>223</v>
      </c>
      <c r="J44" s="42"/>
      <c r="M44" s="43"/>
    </row>
    <row r="45" spans="2:13">
      <c r="B45" s="39">
        <v>65</v>
      </c>
      <c r="C45" s="27" t="s">
        <v>197</v>
      </c>
      <c r="D45" s="1" t="s">
        <v>19</v>
      </c>
      <c r="E45" s="2" t="s">
        <v>209</v>
      </c>
      <c r="F45" s="1" t="str">
        <f>D45</f>
        <v>-</v>
      </c>
      <c r="G45" s="1" t="s">
        <v>210</v>
      </c>
      <c r="H45" s="41" t="s">
        <v>222</v>
      </c>
      <c r="J45" s="42"/>
      <c r="M45" s="43"/>
    </row>
    <row r="46" spans="2:13">
      <c r="B46" s="39">
        <v>26</v>
      </c>
      <c r="C46" s="27" t="s">
        <v>155</v>
      </c>
      <c r="D46" s="1" t="s">
        <v>156</v>
      </c>
      <c r="E46" s="2" t="s">
        <v>135</v>
      </c>
      <c r="F46" s="1" t="s">
        <v>94</v>
      </c>
      <c r="G46" s="1" t="s">
        <v>160</v>
      </c>
      <c r="H46" s="41" t="s">
        <v>223</v>
      </c>
      <c r="J46" s="42"/>
      <c r="M46" s="43"/>
    </row>
    <row r="47" spans="2:13">
      <c r="B47" s="39">
        <v>60</v>
      </c>
      <c r="C47" s="27" t="s">
        <v>192</v>
      </c>
      <c r="D47" s="1" t="s">
        <v>19</v>
      </c>
      <c r="E47" s="2" t="s">
        <v>209</v>
      </c>
      <c r="F47" s="1" t="str">
        <f>D47</f>
        <v>-</v>
      </c>
      <c r="G47" s="1" t="s">
        <v>210</v>
      </c>
      <c r="H47" s="41" t="s">
        <v>222</v>
      </c>
      <c r="J47" s="42"/>
      <c r="M47" s="43"/>
    </row>
    <row r="48" spans="2:13">
      <c r="B48" s="39">
        <v>47</v>
      </c>
      <c r="C48" s="27" t="s">
        <v>179</v>
      </c>
      <c r="D48" s="1" t="s">
        <v>19</v>
      </c>
      <c r="E48" s="2" t="s">
        <v>209</v>
      </c>
      <c r="F48" s="1" t="str">
        <f>D48</f>
        <v>-</v>
      </c>
      <c r="G48" s="1" t="s">
        <v>210</v>
      </c>
      <c r="H48" s="41" t="s">
        <v>223</v>
      </c>
      <c r="J48" s="42"/>
      <c r="M48" s="43"/>
    </row>
    <row r="49" spans="2:13">
      <c r="B49" s="39">
        <v>74</v>
      </c>
      <c r="C49" s="27" t="s">
        <v>206</v>
      </c>
      <c r="D49" s="1" t="s">
        <v>19</v>
      </c>
      <c r="E49" s="2" t="s">
        <v>209</v>
      </c>
      <c r="F49" s="1" t="str">
        <f>D49</f>
        <v>-</v>
      </c>
      <c r="G49" s="1" t="s">
        <v>210</v>
      </c>
      <c r="H49" s="41" t="s">
        <v>223</v>
      </c>
      <c r="J49" s="42"/>
      <c r="M49" s="43"/>
    </row>
    <row r="50" spans="2:13">
      <c r="B50" s="39">
        <v>9</v>
      </c>
      <c r="C50" s="27" t="s">
        <v>112</v>
      </c>
      <c r="D50" s="1" t="s">
        <v>113</v>
      </c>
      <c r="E50" s="2" t="s">
        <v>114</v>
      </c>
      <c r="F50" s="1" t="s">
        <v>111</v>
      </c>
      <c r="G50" s="1" t="s">
        <v>160</v>
      </c>
      <c r="H50" s="41" t="s">
        <v>222</v>
      </c>
      <c r="J50" s="42"/>
      <c r="M50" s="43"/>
    </row>
    <row r="51" spans="2:13">
      <c r="B51" s="39">
        <v>56</v>
      </c>
      <c r="C51" s="27" t="s">
        <v>188</v>
      </c>
      <c r="D51" s="1" t="s">
        <v>19</v>
      </c>
      <c r="E51" s="2" t="s">
        <v>209</v>
      </c>
      <c r="F51" s="1" t="str">
        <f t="shared" ref="F51:F56" si="1">D51</f>
        <v>-</v>
      </c>
      <c r="G51" s="1" t="s">
        <v>210</v>
      </c>
      <c r="H51" s="41" t="s">
        <v>222</v>
      </c>
      <c r="J51" s="42"/>
      <c r="M51" s="43"/>
    </row>
    <row r="52" spans="2:13">
      <c r="B52" s="39">
        <v>45</v>
      </c>
      <c r="C52" s="27" t="s">
        <v>177</v>
      </c>
      <c r="D52" s="1" t="s">
        <v>19</v>
      </c>
      <c r="E52" s="2" t="s">
        <v>209</v>
      </c>
      <c r="F52" s="1" t="str">
        <f t="shared" si="1"/>
        <v>-</v>
      </c>
      <c r="G52" s="1" t="s">
        <v>210</v>
      </c>
      <c r="H52" s="41" t="s">
        <v>222</v>
      </c>
      <c r="J52" s="42"/>
      <c r="M52" s="43"/>
    </row>
    <row r="53" spans="2:13">
      <c r="B53" s="39">
        <v>38</v>
      </c>
      <c r="C53" s="27" t="s">
        <v>170</v>
      </c>
      <c r="D53" s="1" t="s">
        <v>19</v>
      </c>
      <c r="E53" s="2" t="s">
        <v>209</v>
      </c>
      <c r="F53" s="1" t="str">
        <f t="shared" si="1"/>
        <v>-</v>
      </c>
      <c r="G53" s="1" t="s">
        <v>210</v>
      </c>
      <c r="H53" s="41" t="s">
        <v>222</v>
      </c>
      <c r="J53" s="42"/>
      <c r="M53" s="43"/>
    </row>
    <row r="54" spans="2:13">
      <c r="B54" s="39">
        <v>43</v>
      </c>
      <c r="C54" s="27" t="s">
        <v>175</v>
      </c>
      <c r="D54" s="1" t="s">
        <v>19</v>
      </c>
      <c r="E54" s="2" t="s">
        <v>209</v>
      </c>
      <c r="F54" s="1" t="str">
        <f t="shared" si="1"/>
        <v>-</v>
      </c>
      <c r="G54" s="1" t="s">
        <v>210</v>
      </c>
      <c r="H54" s="41" t="s">
        <v>222</v>
      </c>
      <c r="J54" s="42"/>
      <c r="M54" s="43"/>
    </row>
    <row r="55" spans="2:13">
      <c r="B55" s="39">
        <v>64</v>
      </c>
      <c r="C55" s="27" t="s">
        <v>196</v>
      </c>
      <c r="D55" s="1" t="s">
        <v>19</v>
      </c>
      <c r="E55" s="2" t="s">
        <v>209</v>
      </c>
      <c r="F55" s="1" t="str">
        <f t="shared" si="1"/>
        <v>-</v>
      </c>
      <c r="G55" s="1" t="s">
        <v>210</v>
      </c>
      <c r="H55" s="41" t="s">
        <v>222</v>
      </c>
      <c r="J55" s="42"/>
      <c r="M55" s="43"/>
    </row>
    <row r="56" spans="2:13">
      <c r="B56" s="39">
        <v>41</v>
      </c>
      <c r="C56" s="27" t="s">
        <v>173</v>
      </c>
      <c r="D56" s="1" t="s">
        <v>19</v>
      </c>
      <c r="E56" s="2" t="s">
        <v>209</v>
      </c>
      <c r="F56" s="1" t="str">
        <f t="shared" si="1"/>
        <v>-</v>
      </c>
      <c r="G56" s="1" t="s">
        <v>210</v>
      </c>
      <c r="H56" s="41" t="s">
        <v>222</v>
      </c>
      <c r="J56" s="42"/>
      <c r="M56" s="43"/>
    </row>
    <row r="57" spans="2:13">
      <c r="B57" s="39">
        <v>21</v>
      </c>
      <c r="C57" s="27" t="s">
        <v>145</v>
      </c>
      <c r="D57" s="1" t="s">
        <v>146</v>
      </c>
      <c r="E57" s="2" t="s">
        <v>122</v>
      </c>
      <c r="F57" s="1" t="s">
        <v>101</v>
      </c>
      <c r="G57" s="1" t="s">
        <v>160</v>
      </c>
      <c r="H57" s="41" t="s">
        <v>222</v>
      </c>
      <c r="J57" s="42"/>
      <c r="M57" s="43"/>
    </row>
    <row r="58" spans="2:13">
      <c r="B58" s="39">
        <v>61</v>
      </c>
      <c r="C58" s="27" t="s">
        <v>193</v>
      </c>
      <c r="D58" s="1" t="s">
        <v>19</v>
      </c>
      <c r="E58" s="2" t="s">
        <v>209</v>
      </c>
      <c r="F58" s="1" t="str">
        <f>D58</f>
        <v>-</v>
      </c>
      <c r="G58" s="1" t="s">
        <v>210</v>
      </c>
      <c r="H58" s="41" t="s">
        <v>222</v>
      </c>
      <c r="J58" s="42"/>
      <c r="M58" s="43"/>
    </row>
    <row r="59" spans="2:13" ht="17">
      <c r="B59" s="39">
        <v>80</v>
      </c>
      <c r="C59" s="47" t="s">
        <v>328</v>
      </c>
      <c r="D59" s="1" t="s">
        <v>19</v>
      </c>
      <c r="E59" s="45" t="s">
        <v>330</v>
      </c>
      <c r="F59" s="1" t="str">
        <f>D59</f>
        <v>-</v>
      </c>
      <c r="G59" s="46" t="s">
        <v>330</v>
      </c>
      <c r="H59" s="41" t="s">
        <v>223</v>
      </c>
      <c r="J59" s="42"/>
      <c r="M59" s="43"/>
    </row>
    <row r="60" spans="2:13">
      <c r="B60" s="39">
        <v>29</v>
      </c>
      <c r="C60" s="27" t="s">
        <v>164</v>
      </c>
      <c r="D60" s="1" t="s">
        <v>213</v>
      </c>
      <c r="E60" s="2" t="s">
        <v>162</v>
      </c>
      <c r="F60" s="1" t="s">
        <v>163</v>
      </c>
      <c r="G60" s="1" t="s">
        <v>167</v>
      </c>
      <c r="H60" s="41" t="s">
        <v>222</v>
      </c>
      <c r="J60" s="42"/>
      <c r="M60" s="43"/>
    </row>
    <row r="61" spans="2:13">
      <c r="B61" s="39">
        <v>6</v>
      </c>
      <c r="C61" s="27" t="s">
        <v>102</v>
      </c>
      <c r="D61" s="1" t="s">
        <v>103</v>
      </c>
      <c r="E61" s="2" t="s">
        <v>104</v>
      </c>
      <c r="F61" s="1" t="s">
        <v>101</v>
      </c>
      <c r="G61" s="1" t="s">
        <v>160</v>
      </c>
      <c r="H61" s="41" t="s">
        <v>222</v>
      </c>
      <c r="J61" s="42"/>
      <c r="M61" s="43"/>
    </row>
    <row r="62" spans="2:13">
      <c r="B62" s="39">
        <v>13</v>
      </c>
      <c r="C62" s="27" t="s">
        <v>123</v>
      </c>
      <c r="D62" s="1" t="s">
        <v>124</v>
      </c>
      <c r="E62" s="2" t="s">
        <v>125</v>
      </c>
      <c r="F62" s="1" t="s">
        <v>90</v>
      </c>
      <c r="G62" s="1" t="s">
        <v>160</v>
      </c>
      <c r="H62" s="41" t="s">
        <v>223</v>
      </c>
      <c r="J62" s="42"/>
      <c r="M62" s="43"/>
    </row>
    <row r="63" spans="2:13">
      <c r="B63" s="39">
        <v>49</v>
      </c>
      <c r="C63" s="27" t="s">
        <v>181</v>
      </c>
      <c r="D63" s="1" t="s">
        <v>19</v>
      </c>
      <c r="E63" s="2" t="s">
        <v>209</v>
      </c>
      <c r="F63" s="1" t="str">
        <f>D63</f>
        <v>-</v>
      </c>
      <c r="G63" s="1" t="s">
        <v>210</v>
      </c>
      <c r="H63" s="41" t="s">
        <v>223</v>
      </c>
      <c r="J63" s="42"/>
      <c r="M63" s="43"/>
    </row>
    <row r="64" spans="2:13">
      <c r="B64" s="39">
        <v>55</v>
      </c>
      <c r="C64" s="27" t="s">
        <v>187</v>
      </c>
      <c r="D64" s="1" t="s">
        <v>19</v>
      </c>
      <c r="E64" s="2" t="s">
        <v>209</v>
      </c>
      <c r="F64" s="1" t="str">
        <f>D64</f>
        <v>-</v>
      </c>
      <c r="G64" s="1" t="s">
        <v>210</v>
      </c>
      <c r="H64" s="41" t="s">
        <v>222</v>
      </c>
      <c r="J64" s="42"/>
      <c r="M64" s="43"/>
    </row>
    <row r="65" spans="2:13">
      <c r="B65" s="39">
        <v>37</v>
      </c>
      <c r="C65" s="27" t="s">
        <v>169</v>
      </c>
      <c r="D65" s="1" t="s">
        <v>19</v>
      </c>
      <c r="E65" s="2" t="s">
        <v>209</v>
      </c>
      <c r="F65" s="1" t="str">
        <f>D65</f>
        <v>-</v>
      </c>
      <c r="G65" s="1" t="s">
        <v>210</v>
      </c>
      <c r="H65" s="41" t="s">
        <v>222</v>
      </c>
      <c r="J65" s="42"/>
      <c r="M65" s="43"/>
    </row>
    <row r="66" spans="2:13">
      <c r="B66" s="39">
        <v>14</v>
      </c>
      <c r="C66" s="27" t="s">
        <v>126</v>
      </c>
      <c r="D66" s="1" t="s">
        <v>127</v>
      </c>
      <c r="E66" s="2" t="s">
        <v>128</v>
      </c>
      <c r="F66" s="1" t="s">
        <v>94</v>
      </c>
      <c r="G66" s="1" t="s">
        <v>160</v>
      </c>
      <c r="H66" s="41" t="s">
        <v>223</v>
      </c>
      <c r="J66" s="42"/>
      <c r="M66" s="43"/>
    </row>
    <row r="67" spans="2:13">
      <c r="B67" s="39">
        <v>44</v>
      </c>
      <c r="C67" s="27" t="s">
        <v>176</v>
      </c>
      <c r="D67" s="1" t="s">
        <v>19</v>
      </c>
      <c r="E67" s="2" t="s">
        <v>209</v>
      </c>
      <c r="F67" s="1" t="str">
        <f>D67</f>
        <v>-</v>
      </c>
      <c r="G67" s="1" t="s">
        <v>210</v>
      </c>
      <c r="H67" s="41" t="s">
        <v>223</v>
      </c>
      <c r="J67" s="42"/>
      <c r="M67" s="43"/>
    </row>
    <row r="68" spans="2:13">
      <c r="B68" s="39">
        <v>62</v>
      </c>
      <c r="C68" s="27" t="s">
        <v>194</v>
      </c>
      <c r="D68" s="1" t="s">
        <v>19</v>
      </c>
      <c r="E68" s="2" t="s">
        <v>209</v>
      </c>
      <c r="F68" s="1" t="str">
        <f>D68</f>
        <v>-</v>
      </c>
      <c r="G68" s="1" t="s">
        <v>210</v>
      </c>
      <c r="H68" s="41" t="s">
        <v>223</v>
      </c>
      <c r="J68" s="42"/>
      <c r="M68" s="43"/>
    </row>
    <row r="69" spans="2:13">
      <c r="B69" s="39">
        <v>40</v>
      </c>
      <c r="C69" s="27" t="s">
        <v>172</v>
      </c>
      <c r="D69" s="1" t="s">
        <v>19</v>
      </c>
      <c r="E69" s="2" t="s">
        <v>209</v>
      </c>
      <c r="F69" s="1" t="str">
        <f>D69</f>
        <v>-</v>
      </c>
      <c r="G69" s="1" t="s">
        <v>210</v>
      </c>
      <c r="H69" s="41" t="s">
        <v>222</v>
      </c>
      <c r="J69" s="42"/>
      <c r="M69" s="43"/>
    </row>
    <row r="70" spans="2:13">
      <c r="B70" s="39">
        <v>22</v>
      </c>
      <c r="C70" s="27" t="s">
        <v>147</v>
      </c>
      <c r="D70" s="1" t="s">
        <v>211</v>
      </c>
      <c r="E70" s="2" t="s">
        <v>125</v>
      </c>
      <c r="F70" s="1" t="s">
        <v>94</v>
      </c>
      <c r="G70" s="1" t="s">
        <v>160</v>
      </c>
      <c r="H70" s="41" t="s">
        <v>222</v>
      </c>
      <c r="J70" s="42"/>
      <c r="M70" s="43"/>
    </row>
    <row r="71" spans="2:13">
      <c r="B71" s="39">
        <v>30</v>
      </c>
      <c r="C71" s="27" t="s">
        <v>165</v>
      </c>
      <c r="D71" s="1" t="s">
        <v>214</v>
      </c>
      <c r="E71" s="2" t="s">
        <v>166</v>
      </c>
      <c r="F71" s="1" t="s">
        <v>163</v>
      </c>
      <c r="G71" s="1" t="s">
        <v>167</v>
      </c>
      <c r="H71" s="41" t="s">
        <v>222</v>
      </c>
      <c r="J71" s="42"/>
      <c r="M71" s="43"/>
    </row>
    <row r="72" spans="2:13">
      <c r="B72" s="39">
        <v>17</v>
      </c>
      <c r="C72" s="27" t="s">
        <v>133</v>
      </c>
      <c r="D72" s="1" t="s">
        <v>134</v>
      </c>
      <c r="E72" s="2" t="s">
        <v>135</v>
      </c>
      <c r="F72" s="1" t="s">
        <v>90</v>
      </c>
      <c r="G72" s="1" t="s">
        <v>160</v>
      </c>
      <c r="H72" s="41" t="s">
        <v>222</v>
      </c>
      <c r="J72" s="42"/>
      <c r="M72" s="43"/>
    </row>
    <row r="73" spans="2:13">
      <c r="B73" s="39">
        <v>54</v>
      </c>
      <c r="C73" s="27" t="s">
        <v>186</v>
      </c>
      <c r="D73" s="1" t="s">
        <v>19</v>
      </c>
      <c r="E73" s="2" t="s">
        <v>209</v>
      </c>
      <c r="F73" s="1" t="str">
        <f>D73</f>
        <v>-</v>
      </c>
      <c r="G73" s="1" t="s">
        <v>210</v>
      </c>
      <c r="H73" s="41" t="s">
        <v>222</v>
      </c>
      <c r="J73" s="42"/>
      <c r="M73" s="43"/>
    </row>
    <row r="74" spans="2:13">
      <c r="B74" s="39">
        <v>11</v>
      </c>
      <c r="C74" s="27" t="s">
        <v>117</v>
      </c>
      <c r="D74" s="1" t="s">
        <v>118</v>
      </c>
      <c r="E74" s="2" t="s">
        <v>93</v>
      </c>
      <c r="F74" s="1" t="s">
        <v>119</v>
      </c>
      <c r="G74" s="1" t="s">
        <v>160</v>
      </c>
      <c r="H74" s="41" t="s">
        <v>222</v>
      </c>
      <c r="J74" s="42"/>
      <c r="M74" s="43"/>
    </row>
    <row r="75" spans="2:13" ht="16">
      <c r="B75" s="39">
        <v>77</v>
      </c>
      <c r="C75" s="44" t="s">
        <v>325</v>
      </c>
      <c r="D75" s="1" t="s">
        <v>19</v>
      </c>
      <c r="E75" s="45" t="s">
        <v>330</v>
      </c>
      <c r="F75" s="1" t="str">
        <f>D75</f>
        <v>-</v>
      </c>
      <c r="G75" s="46" t="s">
        <v>330</v>
      </c>
      <c r="H75" s="41" t="s">
        <v>223</v>
      </c>
      <c r="J75" s="42"/>
      <c r="M75" s="43"/>
    </row>
    <row r="76" spans="2:13">
      <c r="B76" s="39">
        <v>76</v>
      </c>
      <c r="C76" s="27" t="s">
        <v>208</v>
      </c>
      <c r="D76" s="1" t="s">
        <v>19</v>
      </c>
      <c r="E76" s="48" t="s">
        <v>209</v>
      </c>
      <c r="F76" s="1" t="str">
        <f>D76</f>
        <v>-</v>
      </c>
      <c r="G76" s="1" t="s">
        <v>210</v>
      </c>
      <c r="H76" s="41" t="s">
        <v>222</v>
      </c>
      <c r="J76" s="42"/>
      <c r="M76" s="43"/>
    </row>
    <row r="77" spans="2:13" ht="16">
      <c r="B77" s="39">
        <v>79</v>
      </c>
      <c r="C77" s="44" t="s">
        <v>327</v>
      </c>
      <c r="D77" s="1" t="s">
        <v>19</v>
      </c>
      <c r="E77" s="45" t="s">
        <v>330</v>
      </c>
      <c r="F77" s="1" t="str">
        <f>D77</f>
        <v>-</v>
      </c>
      <c r="G77" s="46" t="s">
        <v>330</v>
      </c>
      <c r="H77" s="41" t="s">
        <v>223</v>
      </c>
      <c r="J77" s="42"/>
      <c r="M77" s="43"/>
    </row>
    <row r="78" spans="2:13">
      <c r="B78" s="39">
        <v>3</v>
      </c>
      <c r="C78" s="27" t="s">
        <v>91</v>
      </c>
      <c r="D78" s="1" t="s">
        <v>92</v>
      </c>
      <c r="E78" s="2" t="s">
        <v>93</v>
      </c>
      <c r="F78" s="1" t="s">
        <v>94</v>
      </c>
      <c r="G78" s="1" t="s">
        <v>160</v>
      </c>
      <c r="H78" s="41" t="s">
        <v>222</v>
      </c>
      <c r="J78" s="42"/>
      <c r="M78" s="43"/>
    </row>
    <row r="79" spans="2:13">
      <c r="B79" s="39">
        <v>57</v>
      </c>
      <c r="C79" s="27" t="s">
        <v>189</v>
      </c>
      <c r="D79" s="1" t="s">
        <v>19</v>
      </c>
      <c r="E79" s="2" t="s">
        <v>209</v>
      </c>
      <c r="F79" s="1" t="str">
        <f>D79</f>
        <v>-</v>
      </c>
      <c r="G79" s="1" t="s">
        <v>210</v>
      </c>
      <c r="H79" s="41" t="s">
        <v>222</v>
      </c>
      <c r="J79" s="42"/>
      <c r="M79" s="43"/>
    </row>
    <row r="80" spans="2:13" ht="16" thickBot="1">
      <c r="B80" s="39">
        <v>83</v>
      </c>
      <c r="C80" s="160" t="s">
        <v>331</v>
      </c>
      <c r="D80" s="1" t="s">
        <v>19</v>
      </c>
      <c r="E80" s="1" t="s">
        <v>19</v>
      </c>
      <c r="F80" s="1" t="str">
        <f>D80</f>
        <v>-</v>
      </c>
      <c r="G80" s="1" t="str">
        <f>E80</f>
        <v>-</v>
      </c>
      <c r="H80" s="49" t="s">
        <v>222</v>
      </c>
      <c r="J80" s="50"/>
      <c r="K80" s="51"/>
      <c r="L80" s="51"/>
      <c r="M80" s="52"/>
    </row>
    <row r="81" spans="2:8">
      <c r="B81" s="39">
        <v>8</v>
      </c>
      <c r="C81" s="27" t="s">
        <v>108</v>
      </c>
      <c r="D81" s="1" t="s">
        <v>109</v>
      </c>
      <c r="E81" s="2" t="s">
        <v>110</v>
      </c>
      <c r="F81" s="1" t="s">
        <v>111</v>
      </c>
      <c r="G81" s="1" t="s">
        <v>160</v>
      </c>
      <c r="H81" s="41" t="s">
        <v>222</v>
      </c>
    </row>
    <row r="82" spans="2:8">
      <c r="B82" s="39">
        <v>46</v>
      </c>
      <c r="C82" s="27" t="s">
        <v>178</v>
      </c>
      <c r="D82" s="1" t="s">
        <v>19</v>
      </c>
      <c r="E82" s="2" t="s">
        <v>209</v>
      </c>
      <c r="F82" s="1" t="str">
        <f>D82</f>
        <v>-</v>
      </c>
      <c r="G82" s="1" t="s">
        <v>210</v>
      </c>
      <c r="H82" s="41" t="s">
        <v>223</v>
      </c>
    </row>
    <row r="83" spans="2:8">
      <c r="B83" s="39">
        <v>59</v>
      </c>
      <c r="C83" s="27" t="s">
        <v>191</v>
      </c>
      <c r="D83" s="1" t="s">
        <v>19</v>
      </c>
      <c r="E83" s="2" t="s">
        <v>209</v>
      </c>
      <c r="F83" s="1" t="str">
        <f>D83</f>
        <v>-</v>
      </c>
      <c r="G83" s="1" t="s">
        <v>210</v>
      </c>
      <c r="H83" s="41" t="s">
        <v>222</v>
      </c>
    </row>
    <row r="84" spans="2:8">
      <c r="B84" s="39">
        <v>52</v>
      </c>
      <c r="C84" s="27" t="s">
        <v>184</v>
      </c>
      <c r="D84" s="1" t="s">
        <v>19</v>
      </c>
      <c r="E84" s="2" t="s">
        <v>209</v>
      </c>
      <c r="F84" s="1" t="str">
        <f>D84</f>
        <v>-</v>
      </c>
      <c r="G84" s="1" t="s">
        <v>210</v>
      </c>
      <c r="H84" s="41" t="s">
        <v>222</v>
      </c>
    </row>
    <row r="85" spans="2:8">
      <c r="B85" s="39">
        <v>72</v>
      </c>
      <c r="C85" s="27" t="s">
        <v>204</v>
      </c>
      <c r="D85" s="1" t="s">
        <v>19</v>
      </c>
      <c r="E85" s="2" t="s">
        <v>209</v>
      </c>
      <c r="F85" s="1" t="str">
        <f>D85</f>
        <v>-</v>
      </c>
      <c r="G85" s="1" t="s">
        <v>210</v>
      </c>
      <c r="H85" s="41" t="s">
        <v>223</v>
      </c>
    </row>
    <row r="86" spans="2:8">
      <c r="B86" s="39">
        <v>18</v>
      </c>
      <c r="C86" s="27" t="s">
        <v>136</v>
      </c>
      <c r="D86" s="1" t="s">
        <v>137</v>
      </c>
      <c r="E86" s="2" t="s">
        <v>138</v>
      </c>
      <c r="F86" s="1" t="s">
        <v>101</v>
      </c>
      <c r="G86" s="1" t="s">
        <v>160</v>
      </c>
      <c r="H86" s="41" t="s">
        <v>222</v>
      </c>
    </row>
    <row r="87" spans="2:8">
      <c r="B87" s="39">
        <v>12</v>
      </c>
      <c r="C87" s="27" t="s">
        <v>120</v>
      </c>
      <c r="D87" s="1" t="s">
        <v>121</v>
      </c>
      <c r="E87" s="2" t="s">
        <v>122</v>
      </c>
      <c r="F87" s="1" t="s">
        <v>94</v>
      </c>
      <c r="G87" s="1" t="s">
        <v>160</v>
      </c>
      <c r="H87" s="41" t="s">
        <v>223</v>
      </c>
    </row>
    <row r="88" spans="2:8">
      <c r="B88" s="39">
        <v>10</v>
      </c>
      <c r="C88" s="27" t="s">
        <v>115</v>
      </c>
      <c r="D88" s="1" t="s">
        <v>116</v>
      </c>
      <c r="E88" s="2" t="s">
        <v>93</v>
      </c>
      <c r="F88" s="1" t="s">
        <v>111</v>
      </c>
      <c r="G88" s="1" t="s">
        <v>160</v>
      </c>
      <c r="H88" s="41" t="s">
        <v>222</v>
      </c>
    </row>
    <row r="89" spans="2:8">
      <c r="B89" s="39">
        <v>66</v>
      </c>
      <c r="C89" s="27" t="s">
        <v>198</v>
      </c>
      <c r="D89" s="1" t="s">
        <v>19</v>
      </c>
      <c r="E89" s="2" t="s">
        <v>209</v>
      </c>
      <c r="F89" s="1" t="str">
        <f>D89</f>
        <v>-</v>
      </c>
      <c r="G89" s="1" t="s">
        <v>210</v>
      </c>
      <c r="H89" s="41" t="s">
        <v>223</v>
      </c>
    </row>
    <row r="90" spans="2:8">
      <c r="C90" s="160" t="s">
        <v>478</v>
      </c>
      <c r="H90" s="41" t="s">
        <v>220</v>
      </c>
    </row>
    <row r="91" spans="2:8">
      <c r="C91" s="160" t="s">
        <v>480</v>
      </c>
      <c r="H91" s="41" t="s">
        <v>222</v>
      </c>
    </row>
    <row r="92" spans="2:8">
      <c r="C92" s="160" t="s">
        <v>481</v>
      </c>
      <c r="H92" s="41" t="s">
        <v>222</v>
      </c>
    </row>
    <row r="93" spans="2:8">
      <c r="C93" s="160" t="s">
        <v>222</v>
      </c>
      <c r="H93" s="41" t="s">
        <v>222</v>
      </c>
    </row>
    <row r="94" spans="2:8">
      <c r="C94" s="160" t="s">
        <v>223</v>
      </c>
      <c r="H94" s="41" t="s">
        <v>223</v>
      </c>
    </row>
    <row r="95" spans="2:8">
      <c r="C95" s="160" t="s">
        <v>482</v>
      </c>
      <c r="H95" s="41" t="s">
        <v>222</v>
      </c>
    </row>
    <row r="96" spans="2:8">
      <c r="C96" s="160" t="s">
        <v>483</v>
      </c>
      <c r="H96" s="41" t="s">
        <v>222</v>
      </c>
    </row>
    <row r="97" spans="3:8">
      <c r="C97" s="160" t="s">
        <v>484</v>
      </c>
      <c r="H97" s="41" t="s">
        <v>222</v>
      </c>
    </row>
    <row r="98" spans="3:8">
      <c r="C98" s="160" t="s">
        <v>485</v>
      </c>
      <c r="H98" s="41" t="s">
        <v>222</v>
      </c>
    </row>
    <row r="99" spans="3:8">
      <c r="C99" s="160" t="s">
        <v>491</v>
      </c>
      <c r="H99" s="41" t="s">
        <v>221</v>
      </c>
    </row>
    <row r="100" spans="3:8">
      <c r="C100" s="160" t="s">
        <v>494</v>
      </c>
      <c r="D100" s="1" t="s">
        <v>19</v>
      </c>
      <c r="E100" s="2" t="s">
        <v>324</v>
      </c>
      <c r="F100" s="1" t="s">
        <v>19</v>
      </c>
      <c r="G100" s="1" t="s">
        <v>324</v>
      </c>
      <c r="H100" s="41" t="s">
        <v>223</v>
      </c>
    </row>
    <row r="101" spans="3:8">
      <c r="C101" s="160"/>
      <c r="H101" s="41"/>
    </row>
    <row r="102" spans="3:8">
      <c r="C102" s="160"/>
      <c r="H102" s="41"/>
    </row>
    <row r="103" spans="3:8">
      <c r="C103" s="160"/>
      <c r="H103" s="41"/>
    </row>
    <row r="104" spans="3:8">
      <c r="C104" s="160"/>
      <c r="H104" s="41"/>
    </row>
    <row r="105" spans="3:8">
      <c r="C105" s="160"/>
      <c r="H105" s="41"/>
    </row>
    <row r="106" spans="3:8">
      <c r="C106" s="160"/>
      <c r="H106" s="41"/>
    </row>
    <row r="107" spans="3:8">
      <c r="C107" s="160"/>
      <c r="H107" s="41"/>
    </row>
    <row r="108" spans="3:8">
      <c r="C108" s="160"/>
      <c r="H108" s="41"/>
    </row>
    <row r="109" spans="3:8">
      <c r="C109" s="160"/>
      <c r="H109" s="41"/>
    </row>
    <row r="110" spans="3:8">
      <c r="C110" s="160"/>
      <c r="H110" s="41"/>
    </row>
  </sheetData>
  <autoFilter ref="B4:H80" xr:uid="{C9D39541-E28D-4462-9ECA-AC727A079C18}">
    <sortState xmlns:xlrd2="http://schemas.microsoft.com/office/spreadsheetml/2017/richdata2" ref="B5:H89">
      <sortCondition ref="C4:C80"/>
    </sortState>
  </autoFilter>
  <phoneticPr fontId="17" type="noConversion"/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1ABACB-6A71-44EA-969B-71B7BE650015}">
          <x14:formula1>
            <xm:f>Bantuan!$C$8:$C$12</xm:f>
          </x14:formula1>
          <xm:sqref>H5:H110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110F1-EE11-4A61-B5B1-9B77872C2E16}">
  <sheetPr>
    <pageSetUpPr fitToPage="1"/>
  </sheetPr>
  <dimension ref="A1:O504"/>
  <sheetViews>
    <sheetView showGridLines="0" view="pageBreakPreview" topLeftCell="A399" zoomScaleNormal="100" zoomScaleSheetLayoutView="100" workbookViewId="0">
      <selection activeCell="H428" sqref="H428"/>
    </sheetView>
  </sheetViews>
  <sheetFormatPr baseColWidth="10" defaultColWidth="8.83203125" defaultRowHeight="14"/>
  <cols>
    <col min="1" max="1" width="4.83203125" style="53" bestFit="1" customWidth="1"/>
    <col min="2" max="2" width="21.5" style="53" customWidth="1"/>
    <col min="3" max="3" width="2.1640625" style="53" customWidth="1"/>
    <col min="4" max="4" width="14" style="53" customWidth="1"/>
    <col min="5" max="5" width="6.6640625" style="53" customWidth="1"/>
    <col min="6" max="6" width="12.1640625" style="53" customWidth="1"/>
    <col min="7" max="7" width="7.83203125" style="54" customWidth="1"/>
    <col min="8" max="8" width="5.1640625" style="54" customWidth="1"/>
    <col min="9" max="9" width="7.1640625" style="54" customWidth="1"/>
    <col min="10" max="10" width="13.83203125" style="53" customWidth="1"/>
    <col min="11" max="11" width="6" style="53" customWidth="1"/>
    <col min="12" max="12" width="15.1640625" style="54" bestFit="1" customWidth="1"/>
    <col min="13" max="13" width="28.83203125" style="56" bestFit="1" customWidth="1"/>
    <col min="14" max="14" width="30.1640625" style="56" customWidth="1"/>
    <col min="15" max="15" width="13.1640625" style="53" customWidth="1"/>
    <col min="16" max="16384" width="8.83203125" style="53"/>
  </cols>
  <sheetData>
    <row r="1" spans="1:15" ht="31" thickBot="1">
      <c r="L1" s="60" t="s">
        <v>501</v>
      </c>
      <c r="M1" s="200"/>
      <c r="N1" s="208"/>
    </row>
    <row r="2" spans="1:15" ht="15" thickBot="1">
      <c r="L2" s="195">
        <v>45715</v>
      </c>
      <c r="M2" s="201"/>
      <c r="N2" s="209"/>
    </row>
    <row r="3" spans="1:15" ht="16" thickBot="1">
      <c r="L3" s="60" t="s">
        <v>224</v>
      </c>
      <c r="M3" s="60" t="s">
        <v>225</v>
      </c>
      <c r="N3" s="60" t="s">
        <v>231</v>
      </c>
      <c r="O3" s="60" t="str">
        <f>H25</f>
        <v>NUP</v>
      </c>
    </row>
    <row r="4" spans="1:15" ht="15" thickBot="1">
      <c r="L4" s="68"/>
      <c r="M4" s="68" t="s">
        <v>95</v>
      </c>
      <c r="N4" s="69"/>
      <c r="O4" s="60"/>
    </row>
    <row r="5" spans="1:15" ht="37" customHeight="1">
      <c r="M5" s="57"/>
      <c r="N5" s="57"/>
    </row>
    <row r="6" spans="1:15">
      <c r="A6" s="210" t="s">
        <v>228</v>
      </c>
      <c r="B6" s="211"/>
      <c r="C6" s="211"/>
      <c r="D6" s="211"/>
      <c r="E6" s="211"/>
      <c r="F6" s="211"/>
      <c r="G6" s="211"/>
      <c r="H6" s="211"/>
      <c r="I6" s="211"/>
      <c r="J6" s="211"/>
      <c r="K6" s="58"/>
      <c r="L6" s="58"/>
      <c r="M6" s="55"/>
      <c r="N6" s="55"/>
    </row>
    <row r="7" spans="1:15">
      <c r="B7" s="212"/>
      <c r="D7" s="248" t="s">
        <v>469</v>
      </c>
      <c r="E7" s="248" t="str">
        <f>IFERROR(VLOOKUP(M4,Bantuan!C27:D53,2,FALSE),"")</f>
        <v/>
      </c>
      <c r="F7" s="247" t="str">
        <f>Bantuan!A11</f>
        <v>/3.4/PL.02/ 02/ 2025</v>
      </c>
      <c r="G7" s="53"/>
      <c r="H7" s="53"/>
      <c r="I7" s="53"/>
      <c r="M7" s="55"/>
      <c r="N7" s="55"/>
    </row>
    <row r="8" spans="1:15">
      <c r="M8" s="55"/>
      <c r="N8" s="55"/>
    </row>
    <row r="9" spans="1:15" ht="27.25" customHeight="1">
      <c r="A9" s="213" t="str">
        <f>Bantuan!A17&amp;Bantuan!A20</f>
        <v>Pada hari ini  Kamis tanggal Dua Puluh Tujuh bulan  Februari tahun Dua Ribu Dua Puluh Lima, kami yang bertanda tangan dibawah ini masing-masing pihak menyatakan sebagai berikut :</v>
      </c>
      <c r="B9" s="213"/>
      <c r="C9" s="213"/>
      <c r="D9" s="213"/>
      <c r="E9" s="213"/>
      <c r="F9" s="213"/>
      <c r="G9" s="213"/>
      <c r="H9" s="213"/>
      <c r="I9" s="213"/>
      <c r="J9" s="213"/>
      <c r="K9" s="202"/>
      <c r="L9" s="59"/>
      <c r="M9" s="55"/>
      <c r="N9" s="55"/>
    </row>
    <row r="10" spans="1:15" ht="5.25" customHeight="1">
      <c r="A10" s="202"/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59"/>
      <c r="M10" s="55"/>
      <c r="N10" s="55"/>
    </row>
    <row r="11" spans="1:15">
      <c r="A11" s="214" t="s">
        <v>229</v>
      </c>
      <c r="B11" s="53" t="s">
        <v>12</v>
      </c>
      <c r="C11" s="54" t="s">
        <v>230</v>
      </c>
      <c r="D11" s="203" t="s">
        <v>87</v>
      </c>
      <c r="E11" s="203"/>
      <c r="F11" s="203"/>
      <c r="M11" s="55"/>
      <c r="N11" s="55"/>
    </row>
    <row r="12" spans="1:15">
      <c r="A12" s="54"/>
      <c r="B12" s="53" t="s">
        <v>80</v>
      </c>
      <c r="C12" s="54" t="s">
        <v>230</v>
      </c>
      <c r="D12" s="203" t="str">
        <f>VLOOKUP($D$11,Pegawai!$C$5:$E$110,2,FALSE)</f>
        <v>19810504 200801 1 016</v>
      </c>
      <c r="E12" s="203"/>
      <c r="F12" s="203"/>
      <c r="M12" s="55"/>
      <c r="N12" s="55"/>
    </row>
    <row r="13" spans="1:15">
      <c r="A13" s="54"/>
      <c r="B13" s="53" t="s">
        <v>232</v>
      </c>
      <c r="C13" s="54" t="s">
        <v>230</v>
      </c>
      <c r="D13" s="203" t="str">
        <f>VLOOKUP($D$11,Pegawai!$C$5:$E$110,3,FALSE)</f>
        <v>Kepala Sub Bagian Tata Usaha</v>
      </c>
      <c r="E13" s="203"/>
      <c r="F13" s="203"/>
      <c r="M13" s="55"/>
      <c r="N13" s="55"/>
    </row>
    <row r="14" spans="1:15">
      <c r="A14" s="54"/>
      <c r="B14" s="53" t="s">
        <v>15</v>
      </c>
      <c r="C14" s="54" t="s">
        <v>230</v>
      </c>
      <c r="D14" s="53" t="s">
        <v>233</v>
      </c>
      <c r="M14" s="55"/>
      <c r="N14" s="55"/>
    </row>
    <row r="15" spans="1:15">
      <c r="A15" s="54"/>
      <c r="B15" s="53" t="s">
        <v>444</v>
      </c>
    </row>
    <row r="16" spans="1:15" ht="9.25" customHeight="1">
      <c r="A16" s="54"/>
    </row>
    <row r="17" spans="1:14">
      <c r="A17" s="215" t="s">
        <v>234</v>
      </c>
      <c r="B17" s="53" t="s">
        <v>12</v>
      </c>
      <c r="C17" s="54" t="s">
        <v>230</v>
      </c>
      <c r="D17" s="203" t="str">
        <f>VLOOKUP($M$4,Pegawai!$C$4:$E$110,1,FALSE)</f>
        <v>Acep Hidayat</v>
      </c>
      <c r="E17" s="203"/>
      <c r="F17" s="203"/>
      <c r="G17" s="58"/>
      <c r="H17" s="58"/>
      <c r="I17" s="58"/>
      <c r="J17" s="203"/>
      <c r="K17" s="203"/>
    </row>
    <row r="18" spans="1:14">
      <c r="B18" s="53" t="s">
        <v>80</v>
      </c>
      <c r="C18" s="54" t="s">
        <v>230</v>
      </c>
      <c r="D18" s="203" t="str">
        <f>VLOOKUP($M$4,Pegawai!$C$4:$E$110,2,FALSE)</f>
        <v>19680104 199302 1 001</v>
      </c>
      <c r="E18" s="203"/>
      <c r="F18" s="203"/>
    </row>
    <row r="19" spans="1:14">
      <c r="B19" s="53" t="s">
        <v>232</v>
      </c>
      <c r="C19" s="54" t="s">
        <v>230</v>
      </c>
      <c r="D19" s="203" t="str">
        <f>VLOOKUP($M$4,Pegawai!$C$4:$E$110,3,FALSE)</f>
        <v>Verifikator Keuangan</v>
      </c>
      <c r="E19" s="203"/>
      <c r="F19" s="203"/>
    </row>
    <row r="20" spans="1:14">
      <c r="B20" s="53" t="s">
        <v>15</v>
      </c>
      <c r="C20" s="54" t="s">
        <v>230</v>
      </c>
      <c r="D20" s="53" t="s">
        <v>233</v>
      </c>
    </row>
    <row r="21" spans="1:14">
      <c r="B21" s="53" t="s">
        <v>445</v>
      </c>
    </row>
    <row r="22" spans="1:14" ht="5.75" customHeight="1"/>
    <row r="23" spans="1:14" ht="30.25" customHeight="1">
      <c r="A23" s="213" t="s">
        <v>476</v>
      </c>
      <c r="B23" s="213"/>
      <c r="C23" s="213"/>
      <c r="D23" s="213"/>
      <c r="E23" s="213"/>
      <c r="F23" s="213"/>
      <c r="G23" s="213"/>
      <c r="H23" s="213"/>
      <c r="I23" s="213"/>
      <c r="J23" s="213"/>
      <c r="K23" s="202"/>
      <c r="L23" s="59"/>
    </row>
    <row r="24" spans="1:14" ht="5.25" customHeight="1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59"/>
    </row>
    <row r="25" spans="1:14" s="54" customFormat="1" ht="22.25" customHeight="1" thickBot="1">
      <c r="A25" s="216" t="s">
        <v>235</v>
      </c>
      <c r="B25" s="216" t="s">
        <v>236</v>
      </c>
      <c r="C25" s="217"/>
      <c r="D25" s="218"/>
      <c r="E25" s="218" t="s">
        <v>239</v>
      </c>
      <c r="F25" s="219"/>
      <c r="G25" s="216" t="s">
        <v>240</v>
      </c>
      <c r="H25" s="216" t="s">
        <v>9</v>
      </c>
      <c r="I25" s="216" t="s">
        <v>237</v>
      </c>
      <c r="J25" s="216" t="s">
        <v>238</v>
      </c>
      <c r="K25" s="249"/>
      <c r="L25" s="250" t="s">
        <v>224</v>
      </c>
      <c r="M25" s="250" t="s">
        <v>225</v>
      </c>
      <c r="N25" s="250" t="s">
        <v>231</v>
      </c>
    </row>
    <row r="26" spans="1:14" s="106" customFormat="1" ht="29" thickTop="1">
      <c r="A26" s="220">
        <f>SUBTOTAL(3,B26:$B$26)</f>
        <v>1</v>
      </c>
      <c r="B26" s="221" t="str">
        <f>Aset!E3</f>
        <v>Mini Bus ( Penumpang 14 Orang Kebawah )</v>
      </c>
      <c r="C26" s="222"/>
      <c r="D26" s="223" t="str">
        <f>Aset!F3</f>
        <v>TOYOTA RUSH</v>
      </c>
      <c r="E26" s="223"/>
      <c r="F26" s="224"/>
      <c r="G26" s="221">
        <v>1</v>
      </c>
      <c r="H26" s="221">
        <f>Aset!D3</f>
        <v>2</v>
      </c>
      <c r="I26" s="221" t="str">
        <f>LEFT(Aset!G3,4)</f>
        <v>2014</v>
      </c>
      <c r="J26" s="221"/>
      <c r="K26" s="204"/>
      <c r="L26" s="251" t="str">
        <f>Aset!I3</f>
        <v xml:space="preserve">Kendaraan Dinas </v>
      </c>
      <c r="M26" s="252" t="str">
        <f>Aset!J3</f>
        <v>Irwan Prabowo, ST, MMSi</v>
      </c>
      <c r="N26" s="252" t="str">
        <f>Aset!K3</f>
        <v>Ruang Staff 1</v>
      </c>
    </row>
    <row r="27" spans="1:14" s="106" customFormat="1" ht="28">
      <c r="A27" s="225">
        <f>SUBTOTAL(3,B$26:$B27)</f>
        <v>2</v>
      </c>
      <c r="B27" s="226" t="str">
        <f>Aset!E4</f>
        <v>Mini Bus ( Penumpang 14 Orang Kebawah )</v>
      </c>
      <c r="C27" s="227"/>
      <c r="D27" s="228" t="str">
        <f>Aset!F4</f>
        <v>TOYOTA RUSH</v>
      </c>
      <c r="E27" s="228"/>
      <c r="F27" s="229"/>
      <c r="G27" s="226">
        <v>1</v>
      </c>
      <c r="H27" s="226">
        <f>Aset!D4</f>
        <v>3</v>
      </c>
      <c r="I27" s="226" t="str">
        <f>LEFT(Aset!G4,4)</f>
        <v>2014</v>
      </c>
      <c r="J27" s="226"/>
      <c r="K27" s="204"/>
      <c r="L27" s="251" t="str">
        <f>Aset!I4</f>
        <v xml:space="preserve">Kendaraan Dinas </v>
      </c>
      <c r="M27" s="252" t="str">
        <f>Aset!J4</f>
        <v>Daniel Fransiskus Pinem</v>
      </c>
      <c r="N27" s="252" t="str">
        <f>Aset!K4</f>
        <v>Ruang Staff 1</v>
      </c>
    </row>
    <row r="28" spans="1:14" s="106" customFormat="1" ht="28">
      <c r="A28" s="225">
        <f>SUBTOTAL(3,B$26:$B28)</f>
        <v>3</v>
      </c>
      <c r="B28" s="226" t="str">
        <f>Aset!E5</f>
        <v>Mini Bus ( Penumpang 14 Orang Kebawah )</v>
      </c>
      <c r="C28" s="227"/>
      <c r="D28" s="228" t="str">
        <f>Aset!F5</f>
        <v>RUSH 1500 G AT</v>
      </c>
      <c r="E28" s="228"/>
      <c r="F28" s="229"/>
      <c r="G28" s="226">
        <v>1</v>
      </c>
      <c r="H28" s="226">
        <f>Aset!D5</f>
        <v>4</v>
      </c>
      <c r="I28" s="226" t="str">
        <f>LEFT(Aset!G5,4)</f>
        <v>2013</v>
      </c>
      <c r="J28" s="226"/>
      <c r="K28" s="204"/>
      <c r="L28" s="251" t="str">
        <f>Aset!I5</f>
        <v xml:space="preserve">Kendaraan Dinas </v>
      </c>
      <c r="M28" s="252" t="str">
        <f>Aset!J5</f>
        <v>Daniel Fransiskus Pinem</v>
      </c>
      <c r="N28" s="252" t="str">
        <f>Aset!K5</f>
        <v>Ruang Staff 1</v>
      </c>
    </row>
    <row r="29" spans="1:14" s="106" customFormat="1" ht="28">
      <c r="A29" s="225">
        <f>SUBTOTAL(3,B$26:$B29)</f>
        <v>4</v>
      </c>
      <c r="B29" s="226" t="str">
        <f>Aset!E6</f>
        <v>Mini Bus ( Penumpang 14 Orang Kebawah )</v>
      </c>
      <c r="C29" s="227"/>
      <c r="D29" s="228" t="str">
        <f>Aset!F6</f>
        <v>TOYOTA RUSH</v>
      </c>
      <c r="E29" s="228"/>
      <c r="F29" s="229"/>
      <c r="G29" s="226">
        <v>1</v>
      </c>
      <c r="H29" s="226">
        <f>Aset!D6</f>
        <v>5</v>
      </c>
      <c r="I29" s="226" t="str">
        <f>LEFT(Aset!G6,4)</f>
        <v>2014</v>
      </c>
      <c r="J29" s="226"/>
      <c r="K29" s="204"/>
      <c r="L29" s="251" t="str">
        <f>Aset!I6</f>
        <v xml:space="preserve">Kendaraan Dinas </v>
      </c>
      <c r="M29" s="252" t="str">
        <f>Aset!J6</f>
        <v>Daniel Fransiskus Pinem</v>
      </c>
      <c r="N29" s="252" t="str">
        <f>Aset!K6</f>
        <v>Ruang Staff 1</v>
      </c>
    </row>
    <row r="30" spans="1:14" s="106" customFormat="1" ht="15">
      <c r="A30" s="225">
        <f>SUBTOTAL(3,B$26:$B30)</f>
        <v>5</v>
      </c>
      <c r="B30" s="226" t="str">
        <f>Aset!E7</f>
        <v>Sepeda Motor</v>
      </c>
      <c r="C30" s="227"/>
      <c r="D30" s="228" t="str">
        <f>Aset!F7</f>
        <v>HONDA SUPRA X 125</v>
      </c>
      <c r="E30" s="228"/>
      <c r="F30" s="229"/>
      <c r="G30" s="226">
        <v>1</v>
      </c>
      <c r="H30" s="226">
        <f>Aset!D7</f>
        <v>1</v>
      </c>
      <c r="I30" s="226" t="str">
        <f>LEFT(Aset!G7,4)</f>
        <v>2006</v>
      </c>
      <c r="J30" s="226"/>
      <c r="K30" s="204"/>
      <c r="L30" s="251" t="str">
        <f>Aset!I7</f>
        <v xml:space="preserve">Kendaraan Dinas </v>
      </c>
      <c r="M30" s="252" t="str">
        <f>Aset!J7</f>
        <v>Andi Ismail Munandar Pasau</v>
      </c>
      <c r="N30" s="252" t="str">
        <f>Aset!K7</f>
        <v>Ruang Staff 1</v>
      </c>
    </row>
    <row r="31" spans="1:14" s="106" customFormat="1" ht="15">
      <c r="A31" s="225">
        <f>SUBTOTAL(3,B$26:$B31)</f>
        <v>6</v>
      </c>
      <c r="B31" s="226" t="str">
        <f>Aset!E8</f>
        <v>Sepeda Motor</v>
      </c>
      <c r="C31" s="227"/>
      <c r="D31" s="228" t="str">
        <f>Aset!F8</f>
        <v>HONDA SUPRA X 125</v>
      </c>
      <c r="E31" s="228"/>
      <c r="F31" s="229"/>
      <c r="G31" s="226">
        <v>1</v>
      </c>
      <c r="H31" s="226">
        <f>Aset!D8</f>
        <v>2</v>
      </c>
      <c r="I31" s="226" t="str">
        <f>LEFT(Aset!G8,4)</f>
        <v>2006</v>
      </c>
      <c r="J31" s="226"/>
      <c r="K31" s="204"/>
      <c r="L31" s="251" t="str">
        <f>Aset!I8</f>
        <v xml:space="preserve">Kendaraan Dinas </v>
      </c>
      <c r="M31" s="252" t="str">
        <f>Aset!J8</f>
        <v>Widi Puji Hartadi, A.Md</v>
      </c>
      <c r="N31" s="252" t="str">
        <f>Aset!K8</f>
        <v>Ruang Staff 1</v>
      </c>
    </row>
    <row r="32" spans="1:14" s="106" customFormat="1" ht="15">
      <c r="A32" s="225">
        <f>SUBTOTAL(3,B$26:$B32)</f>
        <v>7</v>
      </c>
      <c r="B32" s="226" t="str">
        <f>Aset!E9</f>
        <v>Mesin Penghitung Uang</v>
      </c>
      <c r="C32" s="227"/>
      <c r="D32" s="228" t="str">
        <f>Aset!F9</f>
        <v>NewMark Banknote Counter MW 1502</v>
      </c>
      <c r="E32" s="228"/>
      <c r="F32" s="229"/>
      <c r="G32" s="226">
        <v>1</v>
      </c>
      <c r="H32" s="226">
        <f>Aset!D9</f>
        <v>1</v>
      </c>
      <c r="I32" s="226" t="str">
        <f>LEFT(Aset!G9,4)</f>
        <v>2020</v>
      </c>
      <c r="J32" s="226"/>
      <c r="K32" s="204"/>
      <c r="L32" s="251" t="str">
        <f>Aset!I9</f>
        <v>DBR</v>
      </c>
      <c r="M32" s="252" t="str">
        <f>Aset!J9</f>
        <v>-</v>
      </c>
      <c r="N32" s="252" t="str">
        <f>Aset!K9</f>
        <v>-</v>
      </c>
    </row>
    <row r="33" spans="1:14" s="106" customFormat="1" ht="15">
      <c r="A33" s="225">
        <f>SUBTOTAL(3,B$26:$B33)</f>
        <v>8</v>
      </c>
      <c r="B33" s="226" t="str">
        <f>Aset!E10</f>
        <v>Filing Cabinet Besi</v>
      </c>
      <c r="C33" s="227"/>
      <c r="D33" s="228" t="str">
        <f>Aset!F10</f>
        <v>Krisbow</v>
      </c>
      <c r="E33" s="228"/>
      <c r="F33" s="229"/>
      <c r="G33" s="226">
        <v>1</v>
      </c>
      <c r="H33" s="226">
        <f>Aset!D10</f>
        <v>62</v>
      </c>
      <c r="I33" s="226" t="str">
        <f>LEFT(Aset!G10,4)</f>
        <v>2023</v>
      </c>
      <c r="J33" s="226"/>
      <c r="K33" s="204"/>
      <c r="L33" s="251" t="str">
        <f>Aset!I10</f>
        <v>DBR</v>
      </c>
      <c r="M33" s="252" t="str">
        <f>Aset!J10</f>
        <v>-</v>
      </c>
      <c r="N33" s="252" t="str">
        <f>Aset!K10</f>
        <v>-</v>
      </c>
    </row>
    <row r="34" spans="1:14" s="106" customFormat="1" ht="15">
      <c r="A34" s="225">
        <f>SUBTOTAL(3,B$26:$B34)</f>
        <v>9</v>
      </c>
      <c r="B34" s="226" t="str">
        <f>Aset!E11</f>
        <v>Brandkas</v>
      </c>
      <c r="C34" s="227"/>
      <c r="D34" s="228" t="str">
        <f>Aset!F11</f>
        <v>Fire Safe Big Bolt</v>
      </c>
      <c r="E34" s="228"/>
      <c r="F34" s="229"/>
      <c r="G34" s="226">
        <v>1</v>
      </c>
      <c r="H34" s="226">
        <f>Aset!D11</f>
        <v>1</v>
      </c>
      <c r="I34" s="226" t="str">
        <f>LEFT(Aset!G11,4)</f>
        <v>2019</v>
      </c>
      <c r="J34" s="226"/>
      <c r="K34" s="204"/>
      <c r="L34" s="251" t="str">
        <f>Aset!I11</f>
        <v>DBR</v>
      </c>
      <c r="M34" s="252" t="str">
        <f>Aset!J11</f>
        <v>-</v>
      </c>
      <c r="N34" s="252" t="str">
        <f>Aset!K11</f>
        <v>-</v>
      </c>
    </row>
    <row r="35" spans="1:14" s="106" customFormat="1" ht="15">
      <c r="A35" s="225">
        <f>SUBTOTAL(3,B$26:$B35)</f>
        <v>10</v>
      </c>
      <c r="B35" s="226" t="str">
        <f>Aset!E12</f>
        <v>Box Camera</v>
      </c>
      <c r="C35" s="227"/>
      <c r="D35" s="228" t="str">
        <f>Aset!F12</f>
        <v>Dry Box 150L GP2-150L</v>
      </c>
      <c r="E35" s="228"/>
      <c r="F35" s="229"/>
      <c r="G35" s="226">
        <v>1</v>
      </c>
      <c r="H35" s="226">
        <f>Aset!D12</f>
        <v>2</v>
      </c>
      <c r="I35" s="226" t="str">
        <f>LEFT(Aset!G12,4)</f>
        <v>2020</v>
      </c>
      <c r="J35" s="226"/>
      <c r="K35" s="204"/>
      <c r="L35" s="251" t="str">
        <f>Aset!I12</f>
        <v>DBR</v>
      </c>
      <c r="M35" s="252" t="str">
        <f>Aset!J12</f>
        <v>-</v>
      </c>
      <c r="N35" s="252" t="str">
        <f>Aset!K12</f>
        <v>-</v>
      </c>
    </row>
    <row r="36" spans="1:14" s="106" customFormat="1" ht="15">
      <c r="A36" s="225">
        <f>SUBTOTAL(3,B$26:$B36)</f>
        <v>11</v>
      </c>
      <c r="B36" s="226" t="str">
        <f>Aset!E13</f>
        <v>Sice</v>
      </c>
      <c r="C36" s="227"/>
      <c r="D36" s="228" t="str">
        <f>Aset!F13</f>
        <v>Sofa dan Meja Tamu Lokal</v>
      </c>
      <c r="E36" s="228"/>
      <c r="F36" s="229"/>
      <c r="G36" s="226">
        <v>1</v>
      </c>
      <c r="H36" s="226">
        <f>Aset!D13</f>
        <v>1</v>
      </c>
      <c r="I36" s="226" t="str">
        <f>LEFT(Aset!G13,4)</f>
        <v>2017</v>
      </c>
      <c r="J36" s="226"/>
      <c r="K36" s="204"/>
      <c r="L36" s="251" t="str">
        <f>Aset!I13</f>
        <v>DBR</v>
      </c>
      <c r="M36" s="252" t="str">
        <f>Aset!J13</f>
        <v>-</v>
      </c>
      <c r="N36" s="252" t="str">
        <f>Aset!K13</f>
        <v>-</v>
      </c>
    </row>
    <row r="37" spans="1:14" s="106" customFormat="1" ht="15">
      <c r="A37" s="225">
        <f>SUBTOTAL(3,B$26:$B37)</f>
        <v>12</v>
      </c>
      <c r="B37" s="226" t="str">
        <f>Aset!E14</f>
        <v>Sice</v>
      </c>
      <c r="C37" s="227"/>
      <c r="D37" s="228" t="str">
        <f>Aset!F14</f>
        <v>Sofa ruang konsultasi</v>
      </c>
      <c r="E37" s="228"/>
      <c r="F37" s="229"/>
      <c r="G37" s="226">
        <v>1</v>
      </c>
      <c r="H37" s="226">
        <f>Aset!D14</f>
        <v>3</v>
      </c>
      <c r="I37" s="226" t="str">
        <f>LEFT(Aset!G14,4)</f>
        <v>2018</v>
      </c>
      <c r="J37" s="226"/>
      <c r="K37" s="204"/>
      <c r="L37" s="251" t="str">
        <f>Aset!I14</f>
        <v>DBR</v>
      </c>
      <c r="M37" s="252" t="str">
        <f>Aset!J14</f>
        <v>-</v>
      </c>
      <c r="N37" s="252" t="str">
        <f>Aset!K14</f>
        <v>-</v>
      </c>
    </row>
    <row r="38" spans="1:14" s="106" customFormat="1" ht="15">
      <c r="A38" s="225">
        <f>SUBTOTAL(3,B$26:$B38)</f>
        <v>13</v>
      </c>
      <c r="B38" s="226" t="str">
        <f>Aset!E15</f>
        <v>Handy Cam</v>
      </c>
      <c r="C38" s="227"/>
      <c r="D38" s="228" t="str">
        <f>Aset!F15</f>
        <v>Sony PJ410Internal</v>
      </c>
      <c r="E38" s="228"/>
      <c r="F38" s="229"/>
      <c r="G38" s="226">
        <v>1</v>
      </c>
      <c r="H38" s="226">
        <f>Aset!D15</f>
        <v>1</v>
      </c>
      <c r="I38" s="226" t="str">
        <f>LEFT(Aset!G15,4)</f>
        <v>2017</v>
      </c>
      <c r="J38" s="226"/>
      <c r="K38" s="204"/>
      <c r="L38" s="251" t="str">
        <f>Aset!I15</f>
        <v>Non DBR</v>
      </c>
      <c r="M38" s="252" t="str">
        <f>Aset!J15</f>
        <v>-</v>
      </c>
      <c r="N38" s="252" t="str">
        <f>Aset!K15</f>
        <v>-</v>
      </c>
    </row>
    <row r="39" spans="1:14" s="106" customFormat="1" ht="15">
      <c r="A39" s="225">
        <f>SUBTOTAL(3,B$26:$B39)</f>
        <v>14</v>
      </c>
      <c r="B39" s="226" t="str">
        <f>Aset!E16</f>
        <v>Camera Conference</v>
      </c>
      <c r="C39" s="227"/>
      <c r="D39" s="228" t="str">
        <f>Aset!F16</f>
        <v>Rally System LOGITECH Code 960-001217</v>
      </c>
      <c r="E39" s="228"/>
      <c r="F39" s="229"/>
      <c r="G39" s="226">
        <v>1</v>
      </c>
      <c r="H39" s="226">
        <f>Aset!D16</f>
        <v>1</v>
      </c>
      <c r="I39" s="226" t="str">
        <f>LEFT(Aset!G16,4)</f>
        <v>2020</v>
      </c>
      <c r="J39" s="226"/>
      <c r="K39" s="204"/>
      <c r="L39" s="251" t="str">
        <f>Aset!I16</f>
        <v>Non DBR</v>
      </c>
      <c r="M39" s="252" t="str">
        <f>Aset!J16</f>
        <v>-</v>
      </c>
      <c r="N39" s="252" t="str">
        <f>Aset!K16</f>
        <v>-</v>
      </c>
    </row>
    <row r="40" spans="1:14" s="106" customFormat="1" ht="15">
      <c r="A40" s="225">
        <f>SUBTOTAL(3,B$26:$B40)</f>
        <v>15</v>
      </c>
      <c r="B40" s="226" t="str">
        <f>Aset!E17</f>
        <v>Camera Conference</v>
      </c>
      <c r="C40" s="227"/>
      <c r="D40" s="228" t="str">
        <f>Aset!F17</f>
        <v>Group Video Conferencing System LOGITECH Code 960-</v>
      </c>
      <c r="E40" s="228"/>
      <c r="F40" s="229"/>
      <c r="G40" s="226">
        <v>1</v>
      </c>
      <c r="H40" s="226">
        <f>Aset!D17</f>
        <v>2</v>
      </c>
      <c r="I40" s="226" t="str">
        <f>LEFT(Aset!G17,4)</f>
        <v>2020</v>
      </c>
      <c r="J40" s="226"/>
      <c r="K40" s="204"/>
      <c r="L40" s="251" t="str">
        <f>Aset!I17</f>
        <v>Non DBR</v>
      </c>
      <c r="M40" s="252" t="str">
        <f>Aset!J17</f>
        <v>-</v>
      </c>
      <c r="N40" s="252" t="str">
        <f>Aset!K17</f>
        <v>-</v>
      </c>
    </row>
    <row r="41" spans="1:14" s="106" customFormat="1" ht="15">
      <c r="A41" s="225">
        <f>SUBTOTAL(3,B$26:$B41)</f>
        <v>16</v>
      </c>
      <c r="B41" s="226" t="str">
        <f>Aset!E18</f>
        <v>Camera Conference</v>
      </c>
      <c r="C41" s="227"/>
      <c r="D41" s="228" t="str">
        <f>Aset!F18</f>
        <v>Group Video Conferencing System LOGITECH Code 960-</v>
      </c>
      <c r="E41" s="228"/>
      <c r="F41" s="229"/>
      <c r="G41" s="226">
        <v>1</v>
      </c>
      <c r="H41" s="226">
        <f>Aset!D18</f>
        <v>3</v>
      </c>
      <c r="I41" s="226" t="str">
        <f>LEFT(Aset!G18,4)</f>
        <v>2020</v>
      </c>
      <c r="J41" s="226"/>
      <c r="K41" s="204"/>
      <c r="L41" s="251" t="str">
        <f>Aset!I18</f>
        <v>Non DBR</v>
      </c>
      <c r="M41" s="252" t="str">
        <f>Aset!J18</f>
        <v>-</v>
      </c>
      <c r="N41" s="252" t="str">
        <f>Aset!K18</f>
        <v>-</v>
      </c>
    </row>
    <row r="42" spans="1:14" s="106" customFormat="1" ht="15">
      <c r="A42" s="225">
        <f>SUBTOTAL(3,B$26:$B42)</f>
        <v>17</v>
      </c>
      <c r="B42" s="226" t="str">
        <f>Aset!E19</f>
        <v>Refrigerator</v>
      </c>
      <c r="C42" s="227"/>
      <c r="D42" s="228" t="str">
        <f>Aset!F19</f>
        <v>Kulkas Portable MIDEA HS 65</v>
      </c>
      <c r="E42" s="228"/>
      <c r="F42" s="229"/>
      <c r="G42" s="226">
        <v>1</v>
      </c>
      <c r="H42" s="226">
        <f>Aset!D19</f>
        <v>2</v>
      </c>
      <c r="I42" s="226" t="str">
        <f>LEFT(Aset!G19,4)</f>
        <v>2019</v>
      </c>
      <c r="J42" s="226"/>
      <c r="K42" s="204"/>
      <c r="L42" s="251" t="str">
        <f>Aset!I19</f>
        <v>DBR</v>
      </c>
      <c r="M42" s="252" t="str">
        <f>Aset!J19</f>
        <v>-</v>
      </c>
      <c r="N42" s="252" t="str">
        <f>Aset!K19</f>
        <v>-</v>
      </c>
    </row>
    <row r="43" spans="1:14" s="106" customFormat="1" ht="15">
      <c r="A43" s="225">
        <f>SUBTOTAL(3,B$26:$B43)</f>
        <v>18</v>
      </c>
      <c r="B43" s="226" t="str">
        <f>Aset!E20</f>
        <v>Digital Camera</v>
      </c>
      <c r="C43" s="227"/>
      <c r="D43" s="228" t="str">
        <f>Aset!F20</f>
        <v>Canon EOS 6D Mark II DSLR</v>
      </c>
      <c r="E43" s="228"/>
      <c r="F43" s="229"/>
      <c r="G43" s="226">
        <v>1</v>
      </c>
      <c r="H43" s="226">
        <f>Aset!D20</f>
        <v>1</v>
      </c>
      <c r="I43" s="226" t="str">
        <f>LEFT(Aset!G20,4)</f>
        <v>2019</v>
      </c>
      <c r="J43" s="226"/>
      <c r="K43" s="204"/>
      <c r="L43" s="251" t="str">
        <f>Aset!I20</f>
        <v>Non DBR</v>
      </c>
      <c r="M43" s="252" t="str">
        <f>Aset!J20</f>
        <v>-</v>
      </c>
      <c r="N43" s="252" t="str">
        <f>Aset!K20</f>
        <v>-</v>
      </c>
    </row>
    <row r="44" spans="1:14" s="106" customFormat="1" ht="15">
      <c r="A44" s="225">
        <f>SUBTOTAL(3,B$26:$B44)</f>
        <v>19</v>
      </c>
      <c r="B44" s="226" t="str">
        <f>Aset!E21</f>
        <v>P.C Unit</v>
      </c>
      <c r="C44" s="227"/>
      <c r="D44" s="228" t="str">
        <f>Aset!F21</f>
        <v>Acer Veriton Z4 AIO - Core i5 (VZ4/0032)8G 512GB SSD 23.8 Display W11Home</v>
      </c>
      <c r="E44" s="228"/>
      <c r="F44" s="229"/>
      <c r="G44" s="226">
        <v>1</v>
      </c>
      <c r="H44" s="226">
        <f>Aset!D21</f>
        <v>397</v>
      </c>
      <c r="I44" s="226" t="str">
        <f>LEFT(Aset!G21,4)</f>
        <v>2023</v>
      </c>
      <c r="J44" s="226"/>
      <c r="K44" s="204"/>
      <c r="L44" s="251" t="str">
        <f>Aset!I21</f>
        <v>DBR</v>
      </c>
      <c r="M44" s="252" t="str">
        <f>Aset!J21</f>
        <v>Dewi Suryaningsih</v>
      </c>
      <c r="N44" s="252" t="str">
        <f>Aset!K21</f>
        <v>Ruang Staff 1</v>
      </c>
    </row>
    <row r="45" spans="1:14" s="106" customFormat="1" ht="15">
      <c r="A45" s="225">
        <f>SUBTOTAL(3,B$26:$B45)</f>
        <v>20</v>
      </c>
      <c r="B45" s="226" t="str">
        <f>Aset!E22</f>
        <v>P.C Unit</v>
      </c>
      <c r="C45" s="227"/>
      <c r="D45" s="228" t="str">
        <f>Aset!F22</f>
        <v>Acer Veriton Z4 AIO - Core i5 (VZ4/0032)8G 512GB SSD 23.8 Display W11Home</v>
      </c>
      <c r="E45" s="228"/>
      <c r="F45" s="229"/>
      <c r="G45" s="226">
        <v>1</v>
      </c>
      <c r="H45" s="226">
        <f>Aset!D22</f>
        <v>398</v>
      </c>
      <c r="I45" s="226" t="str">
        <f>LEFT(Aset!G22,4)</f>
        <v>2023</v>
      </c>
      <c r="J45" s="226"/>
      <c r="K45" s="204"/>
      <c r="L45" s="251" t="str">
        <f>Aset!I22</f>
        <v>DBR</v>
      </c>
      <c r="M45" s="252" t="str">
        <f>Aset!J22</f>
        <v>Erlina Farmalindah</v>
      </c>
      <c r="N45" s="252" t="str">
        <f>Aset!K22</f>
        <v>Ruang Staff 1</v>
      </c>
    </row>
    <row r="46" spans="1:14" s="106" customFormat="1" ht="15">
      <c r="A46" s="225">
        <f>SUBTOTAL(3,B$26:$B46)</f>
        <v>21</v>
      </c>
      <c r="B46" s="226" t="str">
        <f>Aset!E23</f>
        <v>P.C Unit</v>
      </c>
      <c r="C46" s="227"/>
      <c r="D46" s="228" t="str">
        <f>Aset!F23</f>
        <v>Acer Veriton Z4 AIO - Core i5 (VZ4/0032)8G 512GB SSD 23.8 Display W11Home</v>
      </c>
      <c r="E46" s="228"/>
      <c r="F46" s="229"/>
      <c r="G46" s="226">
        <v>1</v>
      </c>
      <c r="H46" s="226">
        <f>Aset!D23</f>
        <v>399</v>
      </c>
      <c r="I46" s="226" t="str">
        <f>LEFT(Aset!G23,4)</f>
        <v>2023</v>
      </c>
      <c r="J46" s="226"/>
      <c r="K46" s="204"/>
      <c r="L46" s="251" t="str">
        <f>Aset!I23</f>
        <v>DBR</v>
      </c>
      <c r="M46" s="252" t="str">
        <f>Aset!J23</f>
        <v>Mona L Yani Eryana Sianipar</v>
      </c>
      <c r="N46" s="252" t="str">
        <f>Aset!K23</f>
        <v>Ruang Staff 1</v>
      </c>
    </row>
    <row r="47" spans="1:14" s="106" customFormat="1" ht="15">
      <c r="A47" s="225">
        <f>SUBTOTAL(3,B$26:$B47)</f>
        <v>22</v>
      </c>
      <c r="B47" s="226" t="str">
        <f>Aset!E24</f>
        <v>P.C Unit</v>
      </c>
      <c r="C47" s="227"/>
      <c r="D47" s="228" t="str">
        <f>Aset!F24</f>
        <v>Acer Veriton Z4 AIO - Core i5 (VZ4/0032)8G 512GB SSD 23.8 Display W11Home</v>
      </c>
      <c r="E47" s="228"/>
      <c r="F47" s="229"/>
      <c r="G47" s="226">
        <v>1</v>
      </c>
      <c r="H47" s="226">
        <f>Aset!D24</f>
        <v>400</v>
      </c>
      <c r="I47" s="226" t="str">
        <f>LEFT(Aset!G24,4)</f>
        <v>2023</v>
      </c>
      <c r="J47" s="226"/>
      <c r="K47" s="204"/>
      <c r="L47" s="251" t="str">
        <f>Aset!I24</f>
        <v>DBR</v>
      </c>
      <c r="M47" s="252" t="str">
        <f>Aset!J24</f>
        <v>Ratna Indraswari</v>
      </c>
      <c r="N47" s="252" t="str">
        <f>Aset!K24</f>
        <v>Ruang Staff 1</v>
      </c>
    </row>
    <row r="48" spans="1:14" s="106" customFormat="1" ht="15">
      <c r="A48" s="225">
        <f>SUBTOTAL(3,B$26:$B48)</f>
        <v>23</v>
      </c>
      <c r="B48" s="226" t="str">
        <f>Aset!E25</f>
        <v>P.C Unit</v>
      </c>
      <c r="C48" s="227"/>
      <c r="D48" s="228" t="str">
        <f>Aset!F25</f>
        <v>Acer Veriton Z4 AIO - Core i5 (VZ4/0032)8G 512GB SSD 23.8 Display W11Home</v>
      </c>
      <c r="E48" s="228"/>
      <c r="F48" s="229"/>
      <c r="G48" s="226">
        <v>1</v>
      </c>
      <c r="H48" s="226">
        <f>Aset!D25</f>
        <v>401</v>
      </c>
      <c r="I48" s="226" t="str">
        <f>LEFT(Aset!G25,4)</f>
        <v>2023</v>
      </c>
      <c r="J48" s="226"/>
      <c r="K48" s="204"/>
      <c r="L48" s="251" t="str">
        <f>Aset!I25</f>
        <v>DBR</v>
      </c>
      <c r="M48" s="252" t="str">
        <f>Aset!J25</f>
        <v>Friesca Julyana, S.SI</v>
      </c>
      <c r="N48" s="252" t="str">
        <f>Aset!K25</f>
        <v>Ruang Staff 1</v>
      </c>
    </row>
    <row r="49" spans="1:14" s="106" customFormat="1" ht="15">
      <c r="A49" s="225">
        <f>SUBTOTAL(3,B$26:$B49)</f>
        <v>24</v>
      </c>
      <c r="B49" s="226" t="str">
        <f>Aset!E26</f>
        <v>P.C Unit</v>
      </c>
      <c r="C49" s="227"/>
      <c r="D49" s="228" t="str">
        <f>Aset!F26</f>
        <v>Acer Veriton Z4 AIO - Core i5 (VZ4/0032)8G 512GB SSD 23.8 Display W11Home</v>
      </c>
      <c r="E49" s="228"/>
      <c r="F49" s="229"/>
      <c r="G49" s="226">
        <v>1</v>
      </c>
      <c r="H49" s="226">
        <f>Aset!D26</f>
        <v>402</v>
      </c>
      <c r="I49" s="226" t="str">
        <f>LEFT(Aset!G26,4)</f>
        <v>2023</v>
      </c>
      <c r="J49" s="226"/>
      <c r="K49" s="204"/>
      <c r="L49" s="251" t="str">
        <f>Aset!I26</f>
        <v>DBR</v>
      </c>
      <c r="M49" s="252" t="str">
        <f>Aset!J26</f>
        <v>Prabasari</v>
      </c>
      <c r="N49" s="252" t="str">
        <f>Aset!K26</f>
        <v>Ruang Staff 1</v>
      </c>
    </row>
    <row r="50" spans="1:14" s="106" customFormat="1" ht="15">
      <c r="A50" s="225">
        <f>SUBTOTAL(3,B$26:$B50)</f>
        <v>25</v>
      </c>
      <c r="B50" s="226" t="str">
        <f>Aset!E27</f>
        <v>P.C Unit</v>
      </c>
      <c r="C50" s="227"/>
      <c r="D50" s="228" t="str">
        <f>Aset!F27</f>
        <v>Acer Veriton Z4 AIO - Core i5 (VZ4/0032)8G 512GB SSD 23.8 Display W11Home</v>
      </c>
      <c r="E50" s="228"/>
      <c r="F50" s="229"/>
      <c r="G50" s="226">
        <v>1</v>
      </c>
      <c r="H50" s="226">
        <f>Aset!D27</f>
        <v>403</v>
      </c>
      <c r="I50" s="226" t="str">
        <f>LEFT(Aset!G27,4)</f>
        <v>2023</v>
      </c>
      <c r="J50" s="226"/>
      <c r="K50" s="204"/>
      <c r="L50" s="251" t="str">
        <f>Aset!I27</f>
        <v>DBR</v>
      </c>
      <c r="M50" s="252" t="str">
        <f>Aset!J27</f>
        <v>Acep Hidayat</v>
      </c>
      <c r="N50" s="252" t="str">
        <f>Aset!K27</f>
        <v>Ruang Staff 1</v>
      </c>
    </row>
    <row r="51" spans="1:14" s="106" customFormat="1" ht="15">
      <c r="A51" s="225">
        <f>SUBTOTAL(3,B$26:$B51)</f>
        <v>26</v>
      </c>
      <c r="B51" s="226" t="str">
        <f>Aset!E28</f>
        <v>P.C Unit</v>
      </c>
      <c r="C51" s="227"/>
      <c r="D51" s="228" t="str">
        <f>Aset!F28</f>
        <v>Acer Veriton Z4 AIO - Core i5 (VZ4/0032)8G 512GB SSD 23.8 Display W11Home</v>
      </c>
      <c r="E51" s="228"/>
      <c r="F51" s="229"/>
      <c r="G51" s="226">
        <v>1</v>
      </c>
      <c r="H51" s="226">
        <f>Aset!D28</f>
        <v>404</v>
      </c>
      <c r="I51" s="226" t="str">
        <f>LEFT(Aset!G28,4)</f>
        <v>2023</v>
      </c>
      <c r="J51" s="226"/>
      <c r="K51" s="204"/>
      <c r="L51" s="251" t="str">
        <f>Aset!I28</f>
        <v>DBR</v>
      </c>
      <c r="M51" s="252" t="str">
        <f>Aset!J28</f>
        <v>Andi Ismail Munandar Pasau</v>
      </c>
      <c r="N51" s="252" t="str">
        <f>Aset!K28</f>
        <v>Ruang Staff 1</v>
      </c>
    </row>
    <row r="52" spans="1:14" s="106" customFormat="1" ht="15">
      <c r="A52" s="225">
        <f>SUBTOTAL(3,B$26:$B52)</f>
        <v>27</v>
      </c>
      <c r="B52" s="226" t="str">
        <f>Aset!E29</f>
        <v>P.C Unit</v>
      </c>
      <c r="C52" s="227"/>
      <c r="D52" s="228" t="str">
        <f>Aset!F29</f>
        <v>Acer Veriton Z4 AIO - Core i5 (VZ4/0032)8G 512GB SSD 23.8 Display W11Home</v>
      </c>
      <c r="E52" s="228"/>
      <c r="F52" s="229"/>
      <c r="G52" s="226">
        <v>1</v>
      </c>
      <c r="H52" s="226">
        <f>Aset!D29</f>
        <v>405</v>
      </c>
      <c r="I52" s="226" t="str">
        <f>LEFT(Aset!G29,4)</f>
        <v>2023</v>
      </c>
      <c r="J52" s="226"/>
      <c r="K52" s="204"/>
      <c r="L52" s="251" t="str">
        <f>Aset!I29</f>
        <v>DBR</v>
      </c>
      <c r="M52" s="252" t="str">
        <f>Aset!J29</f>
        <v>Nasdo Yulian, S.Sos</v>
      </c>
      <c r="N52" s="252" t="str">
        <f>Aset!K29</f>
        <v>Ruang Staff 1</v>
      </c>
    </row>
    <row r="53" spans="1:14" s="106" customFormat="1" ht="15">
      <c r="A53" s="225">
        <f>SUBTOTAL(3,B$26:$B53)</f>
        <v>28</v>
      </c>
      <c r="B53" s="226" t="str">
        <f>Aset!E30</f>
        <v>P.C Unit</v>
      </c>
      <c r="C53" s="227"/>
      <c r="D53" s="228" t="str">
        <f>Aset!F30</f>
        <v>Acer Veriton Z4 AIO - Core i5 (VZ4/0032)8G 512GB SSD 23.8 Display W11Home</v>
      </c>
      <c r="E53" s="228"/>
      <c r="F53" s="229"/>
      <c r="G53" s="226">
        <v>1</v>
      </c>
      <c r="H53" s="226">
        <f>Aset!D30</f>
        <v>406</v>
      </c>
      <c r="I53" s="226" t="str">
        <f>LEFT(Aset!G30,4)</f>
        <v>2023</v>
      </c>
      <c r="J53" s="226"/>
      <c r="K53" s="204"/>
      <c r="L53" s="251" t="str">
        <f>Aset!I30</f>
        <v>DBR</v>
      </c>
      <c r="M53" s="252" t="str">
        <f>Aset!J30</f>
        <v>Safwatamal Al Zinji, A.Md.Ak</v>
      </c>
      <c r="N53" s="252" t="str">
        <f>Aset!K30</f>
        <v>Ruang Staff 1</v>
      </c>
    </row>
    <row r="54" spans="1:14" s="106" customFormat="1" ht="15">
      <c r="A54" s="225">
        <f>SUBTOTAL(3,B$26:$B54)</f>
        <v>29</v>
      </c>
      <c r="B54" s="226" t="str">
        <f>Aset!E31</f>
        <v>P.C Unit</v>
      </c>
      <c r="C54" s="227"/>
      <c r="D54" s="228" t="str">
        <f>Aset!F31</f>
        <v>Acer Veriton Z4 AIO - Core i5 (VZ4/0032)8G 512GB SSD 23.8 Display W11Home</v>
      </c>
      <c r="E54" s="228"/>
      <c r="F54" s="229"/>
      <c r="G54" s="226">
        <v>1</v>
      </c>
      <c r="H54" s="226">
        <f>Aset!D31</f>
        <v>407</v>
      </c>
      <c r="I54" s="226" t="str">
        <f>LEFT(Aset!G31,4)</f>
        <v>2023</v>
      </c>
      <c r="J54" s="226"/>
      <c r="K54" s="204"/>
      <c r="L54" s="251" t="str">
        <f>Aset!I31</f>
        <v>DBR</v>
      </c>
      <c r="M54" s="252" t="str">
        <f>Aset!J31</f>
        <v>Agung Maulana</v>
      </c>
      <c r="N54" s="252" t="str">
        <f>Aset!K31</f>
        <v>Ruang Staff 1</v>
      </c>
    </row>
    <row r="55" spans="1:14" s="106" customFormat="1" ht="15">
      <c r="A55" s="225">
        <f>SUBTOTAL(3,B$26:$B55)</f>
        <v>30</v>
      </c>
      <c r="B55" s="226" t="str">
        <f>Aset!E32</f>
        <v>P.C Unit</v>
      </c>
      <c r="C55" s="227"/>
      <c r="D55" s="228" t="str">
        <f>Aset!F32</f>
        <v>Acer Veriton Z4 AIO - Core i5 (VZ4/0032)8G 512GB SSD 23.8 Display W11Home</v>
      </c>
      <c r="E55" s="228"/>
      <c r="F55" s="229"/>
      <c r="G55" s="226">
        <v>1</v>
      </c>
      <c r="H55" s="226">
        <f>Aset!D32</f>
        <v>408</v>
      </c>
      <c r="I55" s="226" t="str">
        <f>LEFT(Aset!G32,4)</f>
        <v>2023</v>
      </c>
      <c r="J55" s="226"/>
      <c r="K55" s="204"/>
      <c r="L55" s="251" t="str">
        <f>Aset!I32</f>
        <v>DBR</v>
      </c>
      <c r="M55" s="252" t="str">
        <f>Aset!J32</f>
        <v>Dede Nurazmi</v>
      </c>
      <c r="N55" s="252" t="str">
        <f>Aset!K32</f>
        <v>Ruang Staff 1</v>
      </c>
    </row>
    <row r="56" spans="1:14" s="106" customFormat="1" ht="15">
      <c r="A56" s="225">
        <f>SUBTOTAL(3,B$26:$B56)</f>
        <v>31</v>
      </c>
      <c r="B56" s="226" t="str">
        <f>Aset!E33</f>
        <v>P.C Unit</v>
      </c>
      <c r="C56" s="227"/>
      <c r="D56" s="228" t="str">
        <f>Aset!F33</f>
        <v>Acer Veriton Z4 AIO - Core i5 (VZ4/0032)8G 512GB SSD 23.8 Display W11Home</v>
      </c>
      <c r="E56" s="228"/>
      <c r="F56" s="229"/>
      <c r="G56" s="226">
        <v>1</v>
      </c>
      <c r="H56" s="226">
        <f>Aset!D33</f>
        <v>409</v>
      </c>
      <c r="I56" s="226" t="str">
        <f>LEFT(Aset!G33,4)</f>
        <v>2023</v>
      </c>
      <c r="J56" s="226"/>
      <c r="K56" s="204"/>
      <c r="L56" s="251" t="str">
        <f>Aset!I33</f>
        <v>DBR</v>
      </c>
      <c r="M56" s="252" t="str">
        <f>Aset!J33</f>
        <v>Sukiat</v>
      </c>
      <c r="N56" s="252" t="str">
        <f>Aset!K33</f>
        <v>Ruang Staff 1</v>
      </c>
    </row>
    <row r="57" spans="1:14" s="106" customFormat="1" ht="15">
      <c r="A57" s="225">
        <f>SUBTOTAL(3,B$26:$B57)</f>
        <v>32</v>
      </c>
      <c r="B57" s="226" t="str">
        <f>Aset!E34</f>
        <v>P.C Unit</v>
      </c>
      <c r="C57" s="227"/>
      <c r="D57" s="228" t="str">
        <f>Aset!F34</f>
        <v>Acer Veriton Z4 AIO - Core i5 (VZ4/0032)8G 512GB SSD 23.8 Display W11Home</v>
      </c>
      <c r="E57" s="228"/>
      <c r="F57" s="229"/>
      <c r="G57" s="226">
        <v>1</v>
      </c>
      <c r="H57" s="226">
        <f>Aset!D34</f>
        <v>410</v>
      </c>
      <c r="I57" s="226" t="str">
        <f>LEFT(Aset!G34,4)</f>
        <v>2023</v>
      </c>
      <c r="J57" s="226"/>
      <c r="K57" s="204"/>
      <c r="L57" s="251" t="str">
        <f>Aset!I34</f>
        <v>DBR</v>
      </c>
      <c r="M57" s="252" t="str">
        <f>Aset!J34</f>
        <v>Muhammad Akmal Kamil</v>
      </c>
      <c r="N57" s="252" t="str">
        <f>Aset!K34</f>
        <v>Ruang Staff 1</v>
      </c>
    </row>
    <row r="58" spans="1:14" s="106" customFormat="1" ht="15">
      <c r="A58" s="225">
        <f>SUBTOTAL(3,B$26:$B58)</f>
        <v>33</v>
      </c>
      <c r="B58" s="226" t="str">
        <f>Aset!E35</f>
        <v>P.C Unit</v>
      </c>
      <c r="C58" s="227"/>
      <c r="D58" s="228" t="str">
        <f>Aset!F35</f>
        <v>Acer Veriton Z4 AIO - Core i5 (VZ4/0032)8G 512GB SSD 23.8 Display W11Home</v>
      </c>
      <c r="E58" s="228"/>
      <c r="F58" s="229"/>
      <c r="G58" s="226">
        <v>1</v>
      </c>
      <c r="H58" s="226">
        <f>Aset!D35</f>
        <v>411</v>
      </c>
      <c r="I58" s="226" t="str">
        <f>LEFT(Aset!G35,4)</f>
        <v>2023</v>
      </c>
      <c r="J58" s="226"/>
      <c r="K58" s="204"/>
      <c r="L58" s="251" t="str">
        <f>Aset!I35</f>
        <v>DBR</v>
      </c>
      <c r="M58" s="252" t="str">
        <f>Aset!J35</f>
        <v>-</v>
      </c>
      <c r="N58" s="252" t="str">
        <f>Aset!K35</f>
        <v>-</v>
      </c>
    </row>
    <row r="59" spans="1:14" s="106" customFormat="1" ht="15">
      <c r="A59" s="225">
        <f>SUBTOTAL(3,B$26:$B59)</f>
        <v>34</v>
      </c>
      <c r="B59" s="226" t="str">
        <f>Aset!E36</f>
        <v>P.C Unit</v>
      </c>
      <c r="C59" s="227"/>
      <c r="D59" s="228" t="str">
        <f>Aset!F36</f>
        <v>Acer Veriton Z4 AIO - Core i5 (VZ4/0032)8G 512GB SSD 23.8 Display W11Home</v>
      </c>
      <c r="E59" s="228"/>
      <c r="F59" s="229"/>
      <c r="G59" s="226">
        <v>1</v>
      </c>
      <c r="H59" s="226">
        <f>Aset!D36</f>
        <v>412</v>
      </c>
      <c r="I59" s="226" t="str">
        <f>LEFT(Aset!G36,4)</f>
        <v>2023</v>
      </c>
      <c r="J59" s="226"/>
      <c r="K59" s="204"/>
      <c r="L59" s="251" t="str">
        <f>Aset!I36</f>
        <v>DBR</v>
      </c>
      <c r="M59" s="252" t="str">
        <f>Aset!J36</f>
        <v>Muhammad Ihsan Radhitya</v>
      </c>
      <c r="N59" s="252" t="str">
        <f>Aset!K36</f>
        <v>Ruang Staff 1</v>
      </c>
    </row>
    <row r="60" spans="1:14" s="106" customFormat="1" ht="15">
      <c r="A60" s="225">
        <f>SUBTOTAL(3,B$26:$B60)</f>
        <v>35</v>
      </c>
      <c r="B60" s="226" t="str">
        <f>Aset!E37</f>
        <v>P.C Unit</v>
      </c>
      <c r="C60" s="227"/>
      <c r="D60" s="228" t="str">
        <f>Aset!F37</f>
        <v>Acer Veriton Z4 AIO - Core i5 (VZ4/0032)8G 512GB SSD 23.8 Display W11Home</v>
      </c>
      <c r="E60" s="228"/>
      <c r="F60" s="229"/>
      <c r="G60" s="226">
        <v>1</v>
      </c>
      <c r="H60" s="226">
        <f>Aset!D37</f>
        <v>413</v>
      </c>
      <c r="I60" s="226" t="str">
        <f>LEFT(Aset!G37,4)</f>
        <v>2023</v>
      </c>
      <c r="J60" s="226"/>
      <c r="K60" s="204"/>
      <c r="L60" s="251" t="str">
        <f>Aset!I37</f>
        <v>DBR</v>
      </c>
      <c r="M60" s="252" t="str">
        <f>Aset!J37</f>
        <v>Defi Diwana</v>
      </c>
      <c r="N60" s="252" t="str">
        <f>Aset!K37</f>
        <v>Ruang Staff 1</v>
      </c>
    </row>
    <row r="61" spans="1:14" s="106" customFormat="1" ht="15">
      <c r="A61" s="225">
        <f>SUBTOTAL(3,B$26:$B61)</f>
        <v>36</v>
      </c>
      <c r="B61" s="226" t="str">
        <f>Aset!E38</f>
        <v>P.C Unit</v>
      </c>
      <c r="C61" s="227"/>
      <c r="D61" s="228" t="str">
        <f>Aset!F38</f>
        <v>Acer Veriton Z4 AIO - Core i5 (VZ4/0032)8G 512GB SSD 23.8 Display W11Home</v>
      </c>
      <c r="E61" s="228"/>
      <c r="F61" s="229"/>
      <c r="G61" s="226">
        <v>1</v>
      </c>
      <c r="H61" s="226">
        <f>Aset!D38</f>
        <v>414</v>
      </c>
      <c r="I61" s="226" t="str">
        <f>LEFT(Aset!G38,4)</f>
        <v>2023</v>
      </c>
      <c r="J61" s="226"/>
      <c r="K61" s="204"/>
      <c r="L61" s="251" t="str">
        <f>Aset!I38</f>
        <v>DBR</v>
      </c>
      <c r="M61" s="252" t="str">
        <f>Aset!J38</f>
        <v>Tuti Herawati</v>
      </c>
      <c r="N61" s="252" t="str">
        <f>Aset!K38</f>
        <v>Ruang Staff 1</v>
      </c>
    </row>
    <row r="62" spans="1:14" s="106" customFormat="1" ht="15">
      <c r="A62" s="225">
        <f>SUBTOTAL(3,B$26:$B62)</f>
        <v>37</v>
      </c>
      <c r="B62" s="226" t="str">
        <f>Aset!E39</f>
        <v>P.C Unit</v>
      </c>
      <c r="C62" s="227"/>
      <c r="D62" s="228" t="str">
        <f>Aset!F39</f>
        <v>Acer Veriton Z4 AIO - Core i5 (VZ4/0032)8G 512GB SSD 23.8 Display W11Home</v>
      </c>
      <c r="E62" s="228"/>
      <c r="F62" s="229"/>
      <c r="G62" s="226">
        <v>1</v>
      </c>
      <c r="H62" s="226">
        <f>Aset!D39</f>
        <v>415</v>
      </c>
      <c r="I62" s="226" t="str">
        <f>LEFT(Aset!G39,4)</f>
        <v>2023</v>
      </c>
      <c r="J62" s="226"/>
      <c r="K62" s="204"/>
      <c r="L62" s="251" t="str">
        <f>Aset!I39</f>
        <v>DBR</v>
      </c>
      <c r="M62" s="252" t="str">
        <f>Aset!J39</f>
        <v>Muhammad Ricky Praditya</v>
      </c>
      <c r="N62" s="252" t="str">
        <f>Aset!K39</f>
        <v>Ruang Staff 1</v>
      </c>
    </row>
    <row r="63" spans="1:14" s="106" customFormat="1" ht="15">
      <c r="A63" s="225">
        <f>SUBTOTAL(3,B$26:$B63)</f>
        <v>38</v>
      </c>
      <c r="B63" s="226" t="str">
        <f>Aset!E40</f>
        <v>P.C Unit</v>
      </c>
      <c r="C63" s="227"/>
      <c r="D63" s="228" t="str">
        <f>Aset!F40</f>
        <v>Acer Veriton Z4 AIO - Core i5 (VZ4/0032)8G 512GB SSD 23.8 Display W11Home</v>
      </c>
      <c r="E63" s="228"/>
      <c r="F63" s="229"/>
      <c r="G63" s="226">
        <v>1</v>
      </c>
      <c r="H63" s="226">
        <f>Aset!D40</f>
        <v>416</v>
      </c>
      <c r="I63" s="226" t="str">
        <f>LEFT(Aset!G40,4)</f>
        <v>2023</v>
      </c>
      <c r="J63" s="226"/>
      <c r="K63" s="204"/>
      <c r="L63" s="251" t="str">
        <f>Aset!I40</f>
        <v>DBR</v>
      </c>
      <c r="M63" s="252" t="str">
        <f>Aset!J40</f>
        <v>Kukuh Primayoga</v>
      </c>
      <c r="N63" s="252" t="str">
        <f>Aset!K40</f>
        <v>Ruang Staff 1</v>
      </c>
    </row>
    <row r="64" spans="1:14" s="106" customFormat="1" ht="15">
      <c r="A64" s="225">
        <f>SUBTOTAL(3,B$26:$B64)</f>
        <v>39</v>
      </c>
      <c r="B64" s="226" t="str">
        <f>Aset!E41</f>
        <v>P.C Unit</v>
      </c>
      <c r="C64" s="227"/>
      <c r="D64" s="228" t="str">
        <f>Aset!F41</f>
        <v>Acer Veriton Z4 AIO - Core i5 (VZ4/0032)8G 512GB SSD 23.8 Display W11Home</v>
      </c>
      <c r="E64" s="228"/>
      <c r="F64" s="229"/>
      <c r="G64" s="226">
        <v>1</v>
      </c>
      <c r="H64" s="226">
        <f>Aset!D41</f>
        <v>417</v>
      </c>
      <c r="I64" s="226" t="str">
        <f>LEFT(Aset!G41,4)</f>
        <v>2023</v>
      </c>
      <c r="J64" s="226"/>
      <c r="K64" s="204"/>
      <c r="L64" s="251" t="str">
        <f>Aset!I41</f>
        <v>DBR</v>
      </c>
      <c r="M64" s="252" t="str">
        <f>Aset!J41</f>
        <v>Jaka Suryadi</v>
      </c>
      <c r="N64" s="252" t="str">
        <f>Aset!K41</f>
        <v>Ruang Staff 1</v>
      </c>
    </row>
    <row r="65" spans="1:14" s="106" customFormat="1" ht="15">
      <c r="A65" s="225">
        <f>SUBTOTAL(3,B$26:$B65)</f>
        <v>40</v>
      </c>
      <c r="B65" s="226" t="str">
        <f>Aset!E42</f>
        <v>P.C Unit</v>
      </c>
      <c r="C65" s="227"/>
      <c r="D65" s="228" t="str">
        <f>Aset!F42</f>
        <v>Acer Veriton Z4 AIO - Core i5 (VZ4/0032)8G 512GB SSD 23.8 Display W11Home</v>
      </c>
      <c r="E65" s="228"/>
      <c r="F65" s="229"/>
      <c r="G65" s="226">
        <v>1</v>
      </c>
      <c r="H65" s="226">
        <f>Aset!D42</f>
        <v>418</v>
      </c>
      <c r="I65" s="226" t="str">
        <f>LEFT(Aset!G42,4)</f>
        <v>2023</v>
      </c>
      <c r="J65" s="226"/>
      <c r="K65" s="204"/>
      <c r="L65" s="251" t="str">
        <f>Aset!I42</f>
        <v>DBR</v>
      </c>
      <c r="M65" s="252" t="str">
        <f>Aset!J42</f>
        <v>-</v>
      </c>
      <c r="N65" s="252" t="str">
        <f>Aset!K42</f>
        <v>-</v>
      </c>
    </row>
    <row r="66" spans="1:14" s="106" customFormat="1" ht="15">
      <c r="A66" s="225">
        <f>SUBTOTAL(3,B$26:$B66)</f>
        <v>41</v>
      </c>
      <c r="B66" s="226" t="str">
        <f>Aset!E43</f>
        <v>P.C Unit</v>
      </c>
      <c r="C66" s="227"/>
      <c r="D66" s="228" t="str">
        <f>Aset!F43</f>
        <v>Acer Veriton Z4 AIO - Core i5 (VZ4/0032)8G 512GB SSD 23.8 Display W11Home</v>
      </c>
      <c r="E66" s="228"/>
      <c r="F66" s="229"/>
      <c r="G66" s="226">
        <v>1</v>
      </c>
      <c r="H66" s="226">
        <f>Aset!D43</f>
        <v>419</v>
      </c>
      <c r="I66" s="226" t="str">
        <f>LEFT(Aset!G43,4)</f>
        <v>2023</v>
      </c>
      <c r="J66" s="226"/>
      <c r="K66" s="204"/>
      <c r="L66" s="251" t="str">
        <f>Aset!I43</f>
        <v>DBR</v>
      </c>
      <c r="M66" s="252" t="str">
        <f>Aset!J43</f>
        <v>Muhammad Dedat Hizbul Islami</v>
      </c>
      <c r="N66" s="252" t="str">
        <f>Aset!K43</f>
        <v>Ruang Staff 1</v>
      </c>
    </row>
    <row r="67" spans="1:14" s="106" customFormat="1" ht="15">
      <c r="A67" s="225">
        <f>SUBTOTAL(3,B$26:$B67)</f>
        <v>42</v>
      </c>
      <c r="B67" s="226" t="str">
        <f>Aset!E44</f>
        <v>P.C Unit</v>
      </c>
      <c r="C67" s="227"/>
      <c r="D67" s="228" t="str">
        <f>Aset!F44</f>
        <v>Acer Veriton Z4 AIO - Core i5 (VZ4/0032)8G 512GB SSD 23.8 Display W11Home</v>
      </c>
      <c r="E67" s="228"/>
      <c r="F67" s="229"/>
      <c r="G67" s="226">
        <v>1</v>
      </c>
      <c r="H67" s="226">
        <f>Aset!D44</f>
        <v>420</v>
      </c>
      <c r="I67" s="226" t="str">
        <f>LEFT(Aset!G44,4)</f>
        <v>2023</v>
      </c>
      <c r="J67" s="226"/>
      <c r="K67" s="204"/>
      <c r="L67" s="251" t="str">
        <f>Aset!I44</f>
        <v>DBR</v>
      </c>
      <c r="M67" s="252" t="str">
        <f>Aset!J44</f>
        <v>Vita Melati Dharmala, S. Stat</v>
      </c>
      <c r="N67" s="252" t="str">
        <f>Aset!K44</f>
        <v>Ruang Staff 1</v>
      </c>
    </row>
    <row r="68" spans="1:14" s="106" customFormat="1" ht="15">
      <c r="A68" s="225">
        <f>SUBTOTAL(3,B$26:$B68)</f>
        <v>43</v>
      </c>
      <c r="B68" s="226" t="str">
        <f>Aset!E45</f>
        <v>P.C Unit</v>
      </c>
      <c r="C68" s="227"/>
      <c r="D68" s="228" t="str">
        <f>Aset!F45</f>
        <v>Acer Veriton Z4 AIO - Core i5 (VZ4/0032)8G 512GB SSD 23.8 Display W11Home</v>
      </c>
      <c r="E68" s="228"/>
      <c r="F68" s="229"/>
      <c r="G68" s="226">
        <v>1</v>
      </c>
      <c r="H68" s="226">
        <f>Aset!D45</f>
        <v>421</v>
      </c>
      <c r="I68" s="226" t="str">
        <f>LEFT(Aset!G45,4)</f>
        <v>2023</v>
      </c>
      <c r="J68" s="226"/>
      <c r="K68" s="204"/>
      <c r="L68" s="251" t="str">
        <f>Aset!I45</f>
        <v>DBR</v>
      </c>
      <c r="M68" s="252" t="str">
        <f>Aset!J45</f>
        <v>-</v>
      </c>
      <c r="N68" s="252" t="str">
        <f>Aset!K45</f>
        <v>-</v>
      </c>
    </row>
    <row r="69" spans="1:14" s="106" customFormat="1" ht="15">
      <c r="A69" s="225">
        <f>SUBTOTAL(3,B$26:$B69)</f>
        <v>44</v>
      </c>
      <c r="B69" s="226" t="str">
        <f>Aset!E46</f>
        <v>P.C Unit</v>
      </c>
      <c r="C69" s="227"/>
      <c r="D69" s="228" t="str">
        <f>Aset!F46</f>
        <v>Acer Veriton Z4 AIO - Core i5 (VZ4/0032)8G 512GB SSD 23.8 Display W11Home</v>
      </c>
      <c r="E69" s="228"/>
      <c r="F69" s="229"/>
      <c r="G69" s="226">
        <v>1</v>
      </c>
      <c r="H69" s="226">
        <f>Aset!D46</f>
        <v>422</v>
      </c>
      <c r="I69" s="226" t="str">
        <f>LEFT(Aset!G46,4)</f>
        <v>2023</v>
      </c>
      <c r="J69" s="226"/>
      <c r="K69" s="204"/>
      <c r="L69" s="251" t="str">
        <f>Aset!I46</f>
        <v>DBR</v>
      </c>
      <c r="M69" s="252" t="str">
        <f>Aset!J46</f>
        <v>Rakhmat Rizal</v>
      </c>
      <c r="N69" s="252" t="str">
        <f>Aset!K46</f>
        <v>Ruang Staff 2</v>
      </c>
    </row>
    <row r="70" spans="1:14" s="106" customFormat="1" ht="15">
      <c r="A70" s="225">
        <f>SUBTOTAL(3,B$26:$B70)</f>
        <v>45</v>
      </c>
      <c r="B70" s="226" t="str">
        <f>Aset!E47</f>
        <v>P.C Unit</v>
      </c>
      <c r="C70" s="227"/>
      <c r="D70" s="228" t="str">
        <f>Aset!F47</f>
        <v>Acer Veriton Z4 AIO - Core i5 (VZ4/0032)8G 512GB SSD 23.8 Display W11Home</v>
      </c>
      <c r="E70" s="228"/>
      <c r="F70" s="229"/>
      <c r="G70" s="226">
        <v>1</v>
      </c>
      <c r="H70" s="226">
        <f>Aset!D47</f>
        <v>423</v>
      </c>
      <c r="I70" s="226" t="str">
        <f>LEFT(Aset!G47,4)</f>
        <v>2023</v>
      </c>
      <c r="J70" s="226"/>
      <c r="K70" s="204"/>
      <c r="L70" s="251" t="str">
        <f>Aset!I47</f>
        <v>DBR</v>
      </c>
      <c r="M70" s="252" t="str">
        <f>Aset!J47</f>
        <v>Anto Roy</v>
      </c>
      <c r="N70" s="252" t="str">
        <f>Aset!K47</f>
        <v>Ruang Staff 1</v>
      </c>
    </row>
    <row r="71" spans="1:14" s="106" customFormat="1" ht="15">
      <c r="A71" s="225">
        <f>SUBTOTAL(3,B$26:$B71)</f>
        <v>46</v>
      </c>
      <c r="B71" s="226" t="str">
        <f>Aset!E48</f>
        <v>P.C Unit</v>
      </c>
      <c r="C71" s="227"/>
      <c r="D71" s="228" t="str">
        <f>Aset!F48</f>
        <v>Acer Veriton Z4 AIO - Core i5 (VZ4/0032)8G 512GB SSD 23.8 Display W11Home</v>
      </c>
      <c r="E71" s="228"/>
      <c r="F71" s="229"/>
      <c r="G71" s="226">
        <v>1</v>
      </c>
      <c r="H71" s="226">
        <f>Aset!D48</f>
        <v>424</v>
      </c>
      <c r="I71" s="226" t="str">
        <f>LEFT(Aset!G48,4)</f>
        <v>2023</v>
      </c>
      <c r="J71" s="226"/>
      <c r="K71" s="204"/>
      <c r="L71" s="251" t="str">
        <f>Aset!I48</f>
        <v>DBR</v>
      </c>
      <c r="M71" s="252" t="str">
        <f>Aset!J48</f>
        <v>Styawan Widanarko</v>
      </c>
      <c r="N71" s="252" t="str">
        <f>Aset!K48</f>
        <v>Ruang Staff 1</v>
      </c>
    </row>
    <row r="72" spans="1:14" s="106" customFormat="1" ht="15">
      <c r="A72" s="225">
        <f>SUBTOTAL(3,B$26:$B72)</f>
        <v>47</v>
      </c>
      <c r="B72" s="226" t="str">
        <f>Aset!E49</f>
        <v>P.C Unit</v>
      </c>
      <c r="C72" s="227"/>
      <c r="D72" s="228" t="str">
        <f>Aset!F49</f>
        <v>Acer Veriton Z4 AIO - Core i5 (VZ4/0032)8G 512GB SSD 23.8 Display W11Home</v>
      </c>
      <c r="E72" s="228"/>
      <c r="F72" s="229"/>
      <c r="G72" s="226">
        <v>1</v>
      </c>
      <c r="H72" s="226">
        <f>Aset!D49</f>
        <v>425</v>
      </c>
      <c r="I72" s="226" t="str">
        <f>LEFT(Aset!G49,4)</f>
        <v>2023</v>
      </c>
      <c r="J72" s="226"/>
      <c r="K72" s="204"/>
      <c r="L72" s="251" t="str">
        <f>Aset!I49</f>
        <v>DBR</v>
      </c>
      <c r="M72" s="252" t="str">
        <f>Aset!J49</f>
        <v>Uduy Siman Sukmana</v>
      </c>
      <c r="N72" s="252" t="str">
        <f>Aset!K49</f>
        <v>Ruang Staff 1</v>
      </c>
    </row>
    <row r="73" spans="1:14" s="106" customFormat="1" ht="15">
      <c r="A73" s="225">
        <f>SUBTOTAL(3,B$26:$B73)</f>
        <v>48</v>
      </c>
      <c r="B73" s="226" t="str">
        <f>Aset!E50</f>
        <v>P.C Unit</v>
      </c>
      <c r="C73" s="227"/>
      <c r="D73" s="228" t="str">
        <f>Aset!F50</f>
        <v>Acer Veriton Z4 AIO - Core i5 (VZ4/0032)8G 512GB SSD 23.8 Display W11Home</v>
      </c>
      <c r="E73" s="228"/>
      <c r="F73" s="229"/>
      <c r="G73" s="226">
        <v>1</v>
      </c>
      <c r="H73" s="226">
        <f>Aset!D50</f>
        <v>426</v>
      </c>
      <c r="I73" s="226" t="str">
        <f>LEFT(Aset!G50,4)</f>
        <v>2023</v>
      </c>
      <c r="J73" s="226"/>
      <c r="K73" s="204"/>
      <c r="L73" s="251" t="str">
        <f>Aset!I50</f>
        <v>DBR</v>
      </c>
      <c r="M73" s="252" t="str">
        <f>Aset!J50</f>
        <v>Heti Yulianti</v>
      </c>
      <c r="N73" s="252" t="str">
        <f>Aset!K50</f>
        <v>Ruang Staff 1</v>
      </c>
    </row>
    <row r="74" spans="1:14" s="106" customFormat="1" ht="15">
      <c r="A74" s="225">
        <f>SUBTOTAL(3,B$26:$B74)</f>
        <v>49</v>
      </c>
      <c r="B74" s="226" t="str">
        <f>Aset!E51</f>
        <v>P.C Unit</v>
      </c>
      <c r="C74" s="227"/>
      <c r="D74" s="228" t="str">
        <f>Aset!F51</f>
        <v>Acer Veriton Z4 AIO - Core i5 (VZ4/0032)8G 512GB SSD 23.8 Display W11Home</v>
      </c>
      <c r="E74" s="228"/>
      <c r="F74" s="229"/>
      <c r="G74" s="226">
        <v>1</v>
      </c>
      <c r="H74" s="226">
        <f>Aset!D51</f>
        <v>427</v>
      </c>
      <c r="I74" s="226" t="str">
        <f>LEFT(Aset!G51,4)</f>
        <v>2023</v>
      </c>
      <c r="J74" s="226"/>
      <c r="K74" s="204"/>
      <c r="L74" s="251" t="str">
        <f>Aset!I51</f>
        <v>DBR</v>
      </c>
      <c r="M74" s="252" t="str">
        <f>Aset!J51</f>
        <v>Husnu Lestari, A.Md</v>
      </c>
      <c r="N74" s="252" t="str">
        <f>Aset!K51</f>
        <v>Ruang Staff 1</v>
      </c>
    </row>
    <row r="75" spans="1:14" s="106" customFormat="1" ht="15">
      <c r="A75" s="225">
        <f>SUBTOTAL(3,B$26:$B75)</f>
        <v>50</v>
      </c>
      <c r="B75" s="226" t="str">
        <f>Aset!E52</f>
        <v>P.C Unit</v>
      </c>
      <c r="C75" s="227"/>
      <c r="D75" s="228" t="str">
        <f>Aset!F52</f>
        <v>Acer Veriton Z4 AIO - Core i5 (VZ4/0032)8G 512GB SSD 23.8 Display W11Home</v>
      </c>
      <c r="E75" s="228"/>
      <c r="F75" s="229"/>
      <c r="G75" s="226">
        <v>1</v>
      </c>
      <c r="H75" s="226">
        <f>Aset!D52</f>
        <v>428</v>
      </c>
      <c r="I75" s="226" t="str">
        <f>LEFT(Aset!G52,4)</f>
        <v>2023</v>
      </c>
      <c r="J75" s="226"/>
      <c r="K75" s="204"/>
      <c r="L75" s="251" t="str">
        <f>Aset!I52</f>
        <v>DBR</v>
      </c>
      <c r="M75" s="252" t="str">
        <f>Aset!J52</f>
        <v>Ismaini Sitompul</v>
      </c>
      <c r="N75" s="252" t="str">
        <f>Aset!K52</f>
        <v>Ruang Staff 1</v>
      </c>
    </row>
    <row r="76" spans="1:14" s="106" customFormat="1" ht="15">
      <c r="A76" s="225">
        <f>SUBTOTAL(3,B$26:$B76)</f>
        <v>51</v>
      </c>
      <c r="B76" s="226" t="str">
        <f>Aset!E53</f>
        <v>P.C Unit</v>
      </c>
      <c r="C76" s="227"/>
      <c r="D76" s="228" t="str">
        <f>Aset!F53</f>
        <v>Acer Veriton Z4 AIO - Core i5 (VZ4/0032)8G 512GB SSD 23.8 Display W11Home</v>
      </c>
      <c r="E76" s="228"/>
      <c r="F76" s="229"/>
      <c r="G76" s="226">
        <v>1</v>
      </c>
      <c r="H76" s="226">
        <f>Aset!D53</f>
        <v>429</v>
      </c>
      <c r="I76" s="226" t="str">
        <f>LEFT(Aset!G53,4)</f>
        <v>2023</v>
      </c>
      <c r="J76" s="226"/>
      <c r="K76" s="204"/>
      <c r="L76" s="251" t="str">
        <f>Aset!I53</f>
        <v>DBR</v>
      </c>
      <c r="M76" s="252" t="str">
        <f>Aset!J53</f>
        <v>Insyirah</v>
      </c>
      <c r="N76" s="252" t="str">
        <f>Aset!K53</f>
        <v>Ruang Staff 1</v>
      </c>
    </row>
    <row r="77" spans="1:14" s="106" customFormat="1" ht="15">
      <c r="A77" s="225">
        <f>SUBTOTAL(3,B$26:$B77)</f>
        <v>52</v>
      </c>
      <c r="B77" s="226" t="str">
        <f>Aset!E54</f>
        <v>P.C Unit</v>
      </c>
      <c r="C77" s="227"/>
      <c r="D77" s="228" t="str">
        <f>Aset!F54</f>
        <v>Acer Veriton Z4 AIO - Core i5 (VZ4/0032)8G 512GB SSD 23.8 Display W11Home</v>
      </c>
      <c r="E77" s="228"/>
      <c r="F77" s="229"/>
      <c r="G77" s="226">
        <v>1</v>
      </c>
      <c r="H77" s="226">
        <f>Aset!D54</f>
        <v>430</v>
      </c>
      <c r="I77" s="226" t="str">
        <f>LEFT(Aset!G54,4)</f>
        <v>2023</v>
      </c>
      <c r="J77" s="226"/>
      <c r="K77" s="204"/>
      <c r="L77" s="251" t="str">
        <f>Aset!I54</f>
        <v>DBR</v>
      </c>
      <c r="M77" s="252" t="str">
        <f>Aset!J54</f>
        <v>Ratna Suharyati</v>
      </c>
      <c r="N77" s="252" t="str">
        <f>Aset!K54</f>
        <v>Ruang Staff 1</v>
      </c>
    </row>
    <row r="78" spans="1:14" s="106" customFormat="1" ht="15">
      <c r="A78" s="225">
        <f>SUBTOTAL(3,B$26:$B78)</f>
        <v>53</v>
      </c>
      <c r="B78" s="226" t="str">
        <f>Aset!E55</f>
        <v>P.C Unit</v>
      </c>
      <c r="C78" s="227"/>
      <c r="D78" s="228" t="str">
        <f>Aset!F55</f>
        <v>Acer Veriton Z4 AIO - Core i5 (VZ4/0032)8G 512GB SSD 23.8 Display W11Home</v>
      </c>
      <c r="E78" s="228"/>
      <c r="F78" s="229"/>
      <c r="G78" s="226">
        <v>1</v>
      </c>
      <c r="H78" s="226">
        <f>Aset!D55</f>
        <v>431</v>
      </c>
      <c r="I78" s="226" t="str">
        <f>LEFT(Aset!G55,4)</f>
        <v>2023</v>
      </c>
      <c r="J78" s="226"/>
      <c r="K78" s="204"/>
      <c r="L78" s="251" t="str">
        <f>Aset!I55</f>
        <v>DBR</v>
      </c>
      <c r="M78" s="252" t="str">
        <f>Aset!J55</f>
        <v>Rosari Talenta Devy</v>
      </c>
      <c r="N78" s="252" t="str">
        <f>Aset!K55</f>
        <v>Ruang Staff 1</v>
      </c>
    </row>
    <row r="79" spans="1:14" s="106" customFormat="1" ht="15">
      <c r="A79" s="225">
        <f>SUBTOTAL(3,B$26:$B79)</f>
        <v>54</v>
      </c>
      <c r="B79" s="226" t="str">
        <f>Aset!E56</f>
        <v>P.C Unit</v>
      </c>
      <c r="C79" s="227"/>
      <c r="D79" s="228" t="str">
        <f>Aset!F56</f>
        <v>Acer Veriton Z4 AIO - Core i5 (VZ4/0032)8G 512GB SSD 23.8 Display W11Home</v>
      </c>
      <c r="E79" s="228"/>
      <c r="F79" s="229"/>
      <c r="G79" s="226">
        <v>1</v>
      </c>
      <c r="H79" s="226">
        <f>Aset!D56</f>
        <v>432</v>
      </c>
      <c r="I79" s="226" t="str">
        <f>LEFT(Aset!G56,4)</f>
        <v>2023</v>
      </c>
      <c r="J79" s="226"/>
      <c r="K79" s="204"/>
      <c r="L79" s="251" t="str">
        <f>Aset!I56</f>
        <v>DBR</v>
      </c>
      <c r="M79" s="252" t="str">
        <f>Aset!J56</f>
        <v xml:space="preserve">Ressa Gunawan Rusmana </v>
      </c>
      <c r="N79" s="252" t="str">
        <f>Aset!K56</f>
        <v>Ruang Staff 1</v>
      </c>
    </row>
    <row r="80" spans="1:14" s="106" customFormat="1" ht="15">
      <c r="A80" s="225">
        <f>SUBTOTAL(3,B$26:$B80)</f>
        <v>55</v>
      </c>
      <c r="B80" s="226" t="str">
        <f>Aset!E57</f>
        <v>P.C Unit</v>
      </c>
      <c r="C80" s="227"/>
      <c r="D80" s="228" t="str">
        <f>Aset!F57</f>
        <v>Acer Veriton Z4 AIO - Core i5 (VZ4/0032)8G 512GB SSD 23.8 Display W11Home</v>
      </c>
      <c r="E80" s="228"/>
      <c r="F80" s="229"/>
      <c r="G80" s="226">
        <v>1</v>
      </c>
      <c r="H80" s="226">
        <f>Aset!D57</f>
        <v>433</v>
      </c>
      <c r="I80" s="226" t="str">
        <f>LEFT(Aset!G57,4)</f>
        <v>2023</v>
      </c>
      <c r="J80" s="226"/>
      <c r="K80" s="204"/>
      <c r="L80" s="251" t="str">
        <f>Aset!I57</f>
        <v>DBR</v>
      </c>
      <c r="M80" s="252" t="str">
        <f>Aset!J57</f>
        <v>Nahda Afifa Afdi Agam Puteri</v>
      </c>
      <c r="N80" s="252" t="str">
        <f>Aset!K57</f>
        <v>Ruang Staff 1</v>
      </c>
    </row>
    <row r="81" spans="1:14" s="106" customFormat="1" ht="15">
      <c r="A81" s="225">
        <f>SUBTOTAL(3,B$26:$B81)</f>
        <v>56</v>
      </c>
      <c r="B81" s="226" t="str">
        <f>Aset!E58</f>
        <v>P.C Unit</v>
      </c>
      <c r="C81" s="227"/>
      <c r="D81" s="228" t="str">
        <f>Aset!F58</f>
        <v>Acer Veriton Z4 AIO - Core i5 (VZ4/0032)8G 512GB SSD 23.8 Display W11Home</v>
      </c>
      <c r="E81" s="228"/>
      <c r="F81" s="229"/>
      <c r="G81" s="226">
        <v>1</v>
      </c>
      <c r="H81" s="226">
        <f>Aset!D58</f>
        <v>434</v>
      </c>
      <c r="I81" s="226" t="str">
        <f>LEFT(Aset!G58,4)</f>
        <v>2023</v>
      </c>
      <c r="J81" s="226"/>
      <c r="K81" s="204"/>
      <c r="L81" s="251" t="str">
        <f>Aset!I58</f>
        <v>DBR</v>
      </c>
      <c r="M81" s="252" t="str">
        <f>Aset!J58</f>
        <v>Pandji Harumandjati</v>
      </c>
      <c r="N81" s="252" t="str">
        <f>Aset!K58</f>
        <v>Ruang Staff 1</v>
      </c>
    </row>
    <row r="82" spans="1:14" s="106" customFormat="1" ht="15">
      <c r="A82" s="225">
        <f>SUBTOTAL(3,B$26:$B82)</f>
        <v>57</v>
      </c>
      <c r="B82" s="226" t="str">
        <f>Aset!E59</f>
        <v>P.C Unit</v>
      </c>
      <c r="C82" s="227"/>
      <c r="D82" s="228" t="str">
        <f>Aset!F59</f>
        <v>Acer Veriton Z4 AIO - Core i5 (VZ4/0032)8G 512GB SSD 23.8 Display W11Home</v>
      </c>
      <c r="E82" s="228"/>
      <c r="F82" s="229"/>
      <c r="G82" s="226">
        <v>1</v>
      </c>
      <c r="H82" s="226">
        <f>Aset!D59</f>
        <v>435</v>
      </c>
      <c r="I82" s="226" t="str">
        <f>LEFT(Aset!G59,4)</f>
        <v>2023</v>
      </c>
      <c r="J82" s="226"/>
      <c r="K82" s="204"/>
      <c r="L82" s="251" t="str">
        <f>Aset!I59</f>
        <v>DBR</v>
      </c>
      <c r="M82" s="252" t="str">
        <f>Aset!J59</f>
        <v>Ali Sain Imu</v>
      </c>
      <c r="N82" s="252" t="str">
        <f>Aset!K59</f>
        <v>Ruang Staff 1</v>
      </c>
    </row>
    <row r="83" spans="1:14" s="106" customFormat="1" ht="15">
      <c r="A83" s="225">
        <f>SUBTOTAL(3,B$26:$B83)</f>
        <v>58</v>
      </c>
      <c r="B83" s="226" t="str">
        <f>Aset!E60</f>
        <v>P.C Unit</v>
      </c>
      <c r="C83" s="227"/>
      <c r="D83" s="228" t="str">
        <f>Aset!F60</f>
        <v>Acer Veriton Z4 AIO - Core i5 (VZ4/0032)8G 512GB SSD 23.8 Display W11Home</v>
      </c>
      <c r="E83" s="228"/>
      <c r="F83" s="229"/>
      <c r="G83" s="226">
        <v>1</v>
      </c>
      <c r="H83" s="226">
        <f>Aset!D60</f>
        <v>436</v>
      </c>
      <c r="I83" s="226" t="str">
        <f>LEFT(Aset!G60,4)</f>
        <v>2023</v>
      </c>
      <c r="J83" s="226"/>
      <c r="K83" s="204"/>
      <c r="L83" s="251" t="str">
        <f>Aset!I60</f>
        <v>DBR</v>
      </c>
      <c r="M83" s="252" t="str">
        <f>Aset!J60</f>
        <v>Lukmanul Hakim</v>
      </c>
      <c r="N83" s="252" t="str">
        <f>Aset!K60</f>
        <v>Ruang Staff 1</v>
      </c>
    </row>
    <row r="84" spans="1:14" s="106" customFormat="1" ht="28">
      <c r="A84" s="225">
        <f>SUBTOTAL(3,B$26:$B84)</f>
        <v>59</v>
      </c>
      <c r="B84" s="226" t="str">
        <f>Aset!E61</f>
        <v>P.C Unit</v>
      </c>
      <c r="C84" s="227"/>
      <c r="D84" s="228" t="str">
        <f>Aset!F61</f>
        <v>Acer Veriton Z4 AIO - Core i5 (VZ4/0032)8G 512GB SSD 23.8 Display W11Home</v>
      </c>
      <c r="E84" s="228"/>
      <c r="F84" s="229"/>
      <c r="G84" s="226">
        <v>1</v>
      </c>
      <c r="H84" s="226">
        <f>Aset!D61</f>
        <v>437</v>
      </c>
      <c r="I84" s="226" t="str">
        <f>LEFT(Aset!G61,4)</f>
        <v>2023</v>
      </c>
      <c r="J84" s="226"/>
      <c r="K84" s="204"/>
      <c r="L84" s="251" t="str">
        <f>Aset!I61</f>
        <v>DBR</v>
      </c>
      <c r="M84" s="252" t="str">
        <f>Aset!J61</f>
        <v>Muhammad Imam Saputra, S.Tr.Sos</v>
      </c>
      <c r="N84" s="252" t="str">
        <f>Aset!K61</f>
        <v>Ruang Staff 1</v>
      </c>
    </row>
    <row r="85" spans="1:14" s="106" customFormat="1" ht="15">
      <c r="A85" s="225">
        <f>SUBTOTAL(3,B$26:$B85)</f>
        <v>60</v>
      </c>
      <c r="B85" s="226" t="str">
        <f>Aset!E62</f>
        <v>P.C Unit</v>
      </c>
      <c r="C85" s="227"/>
      <c r="D85" s="228" t="str">
        <f>Aset!F62</f>
        <v>Acer Veriton Z4 AIO - Core i5 (VZ4/0032)8G 512GB SSD 23.8 Display W11Home</v>
      </c>
      <c r="E85" s="228"/>
      <c r="F85" s="229"/>
      <c r="G85" s="226">
        <v>1</v>
      </c>
      <c r="H85" s="226">
        <f>Aset!D62</f>
        <v>438</v>
      </c>
      <c r="I85" s="226" t="str">
        <f>LEFT(Aset!G62,4)</f>
        <v>2023</v>
      </c>
      <c r="J85" s="226"/>
      <c r="K85" s="204"/>
      <c r="L85" s="251" t="str">
        <f>Aset!I62</f>
        <v>DBR</v>
      </c>
      <c r="M85" s="252" t="str">
        <f>Aset!J62</f>
        <v>-</v>
      </c>
      <c r="N85" s="252" t="str">
        <f>Aset!K62</f>
        <v>-</v>
      </c>
    </row>
    <row r="86" spans="1:14" s="106" customFormat="1" ht="15">
      <c r="A86" s="225">
        <f>SUBTOTAL(3,B$26:$B86)</f>
        <v>61</v>
      </c>
      <c r="B86" s="226" t="str">
        <f>Aset!E63</f>
        <v>P.C Unit</v>
      </c>
      <c r="C86" s="227"/>
      <c r="D86" s="228" t="str">
        <f>Aset!F63</f>
        <v>Acer Veriton Z4 AIO - Core i5 (VZ4/0032)8G 512GB SSD 23.8 Display W11Home</v>
      </c>
      <c r="E86" s="228"/>
      <c r="F86" s="229"/>
      <c r="G86" s="226">
        <v>1</v>
      </c>
      <c r="H86" s="226">
        <f>Aset!D63</f>
        <v>439</v>
      </c>
      <c r="I86" s="226" t="str">
        <f>LEFT(Aset!G63,4)</f>
        <v>2023</v>
      </c>
      <c r="J86" s="226"/>
      <c r="K86" s="204"/>
      <c r="L86" s="251" t="str">
        <f>Aset!I63</f>
        <v>DBR</v>
      </c>
      <c r="M86" s="252" t="str">
        <f>Aset!J63</f>
        <v>Irwan Prabowo, ST, MMSi</v>
      </c>
      <c r="N86" s="252" t="str">
        <f>Aset!K63</f>
        <v>Ruang Staff 1</v>
      </c>
    </row>
    <row r="87" spans="1:14" s="106" customFormat="1" ht="15">
      <c r="A87" s="225">
        <f>SUBTOTAL(3,B$26:$B87)</f>
        <v>62</v>
      </c>
      <c r="B87" s="226" t="str">
        <f>Aset!E64</f>
        <v>P.C Unit</v>
      </c>
      <c r="C87" s="227"/>
      <c r="D87" s="228" t="str">
        <f>Aset!F64</f>
        <v>Acer Veriton Z4 AIO - Core i5 (VZ4/0032)8G 512GB SSD 23.8 Display W11Home</v>
      </c>
      <c r="E87" s="228"/>
      <c r="F87" s="229"/>
      <c r="G87" s="226">
        <v>1</v>
      </c>
      <c r="H87" s="226">
        <f>Aset!D64</f>
        <v>440</v>
      </c>
      <c r="I87" s="226" t="str">
        <f>LEFT(Aset!G64,4)</f>
        <v>2023</v>
      </c>
      <c r="J87" s="226"/>
      <c r="K87" s="204"/>
      <c r="L87" s="251" t="str">
        <f>Aset!I64</f>
        <v>DBR</v>
      </c>
      <c r="M87" s="252" t="str">
        <f>Aset!J64</f>
        <v>-</v>
      </c>
      <c r="N87" s="252" t="str">
        <f>Aset!K64</f>
        <v>-</v>
      </c>
    </row>
    <row r="88" spans="1:14" s="106" customFormat="1" ht="15">
      <c r="A88" s="225">
        <f>SUBTOTAL(3,B$26:$B88)</f>
        <v>63</v>
      </c>
      <c r="B88" s="226" t="str">
        <f>Aset!E65</f>
        <v>P.C Unit</v>
      </c>
      <c r="C88" s="227"/>
      <c r="D88" s="228" t="str">
        <f>Aset!F65</f>
        <v>Acer Veriton Z4 AIO - Core i5 (VZ4/0032)8G 512GB SSD 23.8 Display W11Home</v>
      </c>
      <c r="E88" s="228"/>
      <c r="F88" s="229"/>
      <c r="G88" s="226">
        <v>1</v>
      </c>
      <c r="H88" s="226">
        <f>Aset!D65</f>
        <v>441</v>
      </c>
      <c r="I88" s="226" t="str">
        <f>LEFT(Aset!G65,4)</f>
        <v>2023</v>
      </c>
      <c r="J88" s="226"/>
      <c r="K88" s="204"/>
      <c r="L88" s="251" t="str">
        <f>Aset!I65</f>
        <v>DBR</v>
      </c>
      <c r="M88" s="252" t="str">
        <f>Aset!J65</f>
        <v>-</v>
      </c>
      <c r="N88" s="252" t="str">
        <f>Aset!K65</f>
        <v>-</v>
      </c>
    </row>
    <row r="89" spans="1:14" s="106" customFormat="1" ht="15">
      <c r="A89" s="225">
        <f>SUBTOTAL(3,B$26:$B89)</f>
        <v>64</v>
      </c>
      <c r="B89" s="226" t="str">
        <f>Aset!E66</f>
        <v>P.C Unit</v>
      </c>
      <c r="C89" s="227"/>
      <c r="D89" s="228" t="str">
        <f>Aset!F66</f>
        <v>Acer Veriton Z4 AIO - Core i5 (VZ4/0032)8G 512GB SSD 23.8 Display W11Home</v>
      </c>
      <c r="E89" s="228"/>
      <c r="F89" s="229"/>
      <c r="G89" s="226">
        <v>1</v>
      </c>
      <c r="H89" s="226">
        <f>Aset!D66</f>
        <v>442</v>
      </c>
      <c r="I89" s="226" t="str">
        <f>LEFT(Aset!G66,4)</f>
        <v>2023</v>
      </c>
      <c r="J89" s="226"/>
      <c r="K89" s="204"/>
      <c r="L89" s="251" t="str">
        <f>Aset!I66</f>
        <v>DBR</v>
      </c>
      <c r="M89" s="252" t="str">
        <f>Aset!J66</f>
        <v>Risna Kusumaningrum, S.Sos</v>
      </c>
      <c r="N89" s="252" t="str">
        <f>Aset!K66</f>
        <v>Ruang Staff 1</v>
      </c>
    </row>
    <row r="90" spans="1:14" s="106" customFormat="1" ht="15">
      <c r="A90" s="225">
        <f>SUBTOTAL(3,B$26:$B90)</f>
        <v>65</v>
      </c>
      <c r="B90" s="226" t="str">
        <f>Aset!E67</f>
        <v>P.C Unit</v>
      </c>
      <c r="C90" s="227"/>
      <c r="D90" s="228" t="str">
        <f>Aset!F67</f>
        <v>Acer Veriton Z4 AIO - Core i5 (VZ4/0032)8G 512GB SSD 23.8 Display W11Home</v>
      </c>
      <c r="E90" s="228"/>
      <c r="F90" s="229"/>
      <c r="G90" s="226">
        <v>1</v>
      </c>
      <c r="H90" s="226">
        <f>Aset!D67</f>
        <v>443</v>
      </c>
      <c r="I90" s="226" t="str">
        <f>LEFT(Aset!G67,4)</f>
        <v>2023</v>
      </c>
      <c r="J90" s="226"/>
      <c r="K90" s="204"/>
      <c r="L90" s="251" t="str">
        <f>Aset!I67</f>
        <v>DBR</v>
      </c>
      <c r="M90" s="252" t="str">
        <f>Aset!J67</f>
        <v>Widi Puji Hartadi, A.Md</v>
      </c>
      <c r="N90" s="252" t="str">
        <f>Aset!K67</f>
        <v>Ruang Staff 1</v>
      </c>
    </row>
    <row r="91" spans="1:14" s="106" customFormat="1" ht="15">
      <c r="A91" s="225">
        <f>SUBTOTAL(3,B$26:$B91)</f>
        <v>66</v>
      </c>
      <c r="B91" s="226" t="str">
        <f>Aset!E68</f>
        <v>P.C Unit</v>
      </c>
      <c r="C91" s="227"/>
      <c r="D91" s="228" t="str">
        <f>Aset!F68</f>
        <v>Acer Veriton Z4 AIO - Core i5 (VZ4/0032)8G 512GB SSD 23.8 Display W11Home</v>
      </c>
      <c r="E91" s="228"/>
      <c r="F91" s="229"/>
      <c r="G91" s="226">
        <v>1</v>
      </c>
      <c r="H91" s="226">
        <f>Aset!D68</f>
        <v>444</v>
      </c>
      <c r="I91" s="226" t="str">
        <f>LEFT(Aset!G68,4)</f>
        <v>2023</v>
      </c>
      <c r="J91" s="226"/>
      <c r="K91" s="204"/>
      <c r="L91" s="251" t="str">
        <f>Aset!I68</f>
        <v>DBR</v>
      </c>
      <c r="M91" s="252" t="str">
        <f>Aset!J68</f>
        <v>Liya Dini, A.Md.Ak</v>
      </c>
      <c r="N91" s="252" t="str">
        <f>Aset!K68</f>
        <v>Ruang Staff 1</v>
      </c>
    </row>
    <row r="92" spans="1:14" s="106" customFormat="1" ht="15">
      <c r="A92" s="225">
        <f>SUBTOTAL(3,B$26:$B92)</f>
        <v>67</v>
      </c>
      <c r="B92" s="226" t="str">
        <f>Aset!E69</f>
        <v>P.C Unit</v>
      </c>
      <c r="C92" s="227"/>
      <c r="D92" s="228" t="str">
        <f>Aset!F69</f>
        <v>Acer Veriton Z4 AIO - Core i5 (VZ4/0032)8G 512GB SSD 23.8 Display W11Home</v>
      </c>
      <c r="E92" s="228"/>
      <c r="F92" s="229"/>
      <c r="G92" s="226">
        <v>1</v>
      </c>
      <c r="H92" s="226">
        <f>Aset!D69</f>
        <v>445</v>
      </c>
      <c r="I92" s="226" t="str">
        <f>LEFT(Aset!G69,4)</f>
        <v>2023</v>
      </c>
      <c r="J92" s="226"/>
      <c r="K92" s="204"/>
      <c r="L92" s="251" t="str">
        <f>Aset!I69</f>
        <v>DBR</v>
      </c>
      <c r="M92" s="252" t="str">
        <f>Aset!J69</f>
        <v>Daniel Fransiskus Pinem</v>
      </c>
      <c r="N92" s="252" t="str">
        <f>Aset!K69</f>
        <v>Ruang Staff 1</v>
      </c>
    </row>
    <row r="93" spans="1:14" s="106" customFormat="1" ht="15">
      <c r="A93" s="225">
        <f>SUBTOTAL(3,B$26:$B93)</f>
        <v>68</v>
      </c>
      <c r="B93" s="226" t="str">
        <f>Aset!E70</f>
        <v>P.C Unit</v>
      </c>
      <c r="C93" s="227"/>
      <c r="D93" s="228" t="str">
        <f>Aset!F70</f>
        <v>Acer Veriton Z4 AIO - Core i5 (VZ4/0032)8G 512GB SSD 23.8 Display W11Home</v>
      </c>
      <c r="E93" s="228"/>
      <c r="F93" s="229"/>
      <c r="G93" s="226">
        <v>1</v>
      </c>
      <c r="H93" s="226">
        <f>Aset!D70</f>
        <v>446</v>
      </c>
      <c r="I93" s="226" t="str">
        <f>LEFT(Aset!G70,4)</f>
        <v>2023</v>
      </c>
      <c r="J93" s="226"/>
      <c r="K93" s="204"/>
      <c r="L93" s="251" t="str">
        <f>Aset!I70</f>
        <v>DBR</v>
      </c>
      <c r="M93" s="252" t="str">
        <f>Aset!J70</f>
        <v>-</v>
      </c>
      <c r="N93" s="252" t="str">
        <f>Aset!K70</f>
        <v>-</v>
      </c>
    </row>
    <row r="94" spans="1:14" s="106" customFormat="1" ht="15">
      <c r="A94" s="225">
        <f>SUBTOTAL(3,B$26:$B94)</f>
        <v>69</v>
      </c>
      <c r="B94" s="226" t="str">
        <f>Aset!E71</f>
        <v>P.C Unit</v>
      </c>
      <c r="C94" s="227"/>
      <c r="D94" s="228" t="str">
        <f>Aset!F71</f>
        <v>Acer Veriton Z4 AIO - Core i5 (VZ4/0032)8G 512GB SSD 23.8 Display W11Home</v>
      </c>
      <c r="E94" s="228"/>
      <c r="F94" s="229"/>
      <c r="G94" s="226">
        <v>1</v>
      </c>
      <c r="H94" s="226">
        <f>Aset!D71</f>
        <v>447</v>
      </c>
      <c r="I94" s="226" t="str">
        <f>LEFT(Aset!G71,4)</f>
        <v>2023</v>
      </c>
      <c r="J94" s="226"/>
      <c r="K94" s="204"/>
      <c r="L94" s="251" t="str">
        <f>Aset!I71</f>
        <v>DBR</v>
      </c>
      <c r="M94" s="252" t="str">
        <f>Aset!J71</f>
        <v>Galih Imamy Gunadi, S.Sos</v>
      </c>
      <c r="N94" s="252" t="str">
        <f>Aset!K71</f>
        <v>Ruang Staff 2</v>
      </c>
    </row>
    <row r="95" spans="1:14" s="106" customFormat="1" ht="15">
      <c r="A95" s="225">
        <f>SUBTOTAL(3,B$26:$B95)</f>
        <v>70</v>
      </c>
      <c r="B95" s="226" t="str">
        <f>Aset!E72</f>
        <v>P.C Unit</v>
      </c>
      <c r="C95" s="227"/>
      <c r="D95" s="228" t="str">
        <f>Aset!F72</f>
        <v>Acer Veriton Z4 AIO - Core i5 (VZ4/0032)8G 512GB SSD 23.8 Display W11Home</v>
      </c>
      <c r="E95" s="228"/>
      <c r="F95" s="229"/>
      <c r="G95" s="226">
        <v>1</v>
      </c>
      <c r="H95" s="226">
        <f>Aset!D72</f>
        <v>448</v>
      </c>
      <c r="I95" s="226" t="str">
        <f>LEFT(Aset!G72,4)</f>
        <v>2023</v>
      </c>
      <c r="J95" s="226"/>
      <c r="K95" s="204"/>
      <c r="L95" s="251" t="str">
        <f>Aset!I72</f>
        <v>DBR</v>
      </c>
      <c r="M95" s="252" t="str">
        <f>Aset!J72</f>
        <v>Nicki Hermanto Putro, S.Kom</v>
      </c>
      <c r="N95" s="252" t="str">
        <f>Aset!K72</f>
        <v>Ruang Staff 2</v>
      </c>
    </row>
    <row r="96" spans="1:14" s="106" customFormat="1" ht="15">
      <c r="A96" s="225">
        <f>SUBTOTAL(3,B$26:$B96)</f>
        <v>71</v>
      </c>
      <c r="B96" s="226" t="str">
        <f>Aset!E73</f>
        <v>P.C Unit</v>
      </c>
      <c r="C96" s="227"/>
      <c r="D96" s="228" t="str">
        <f>Aset!F73</f>
        <v>Acer Veriton Z4 AIO - Core i5 (VZ4/0032)8G 512GB SSD 23.8 Display W11Home</v>
      </c>
      <c r="E96" s="228"/>
      <c r="F96" s="229"/>
      <c r="G96" s="226">
        <v>1</v>
      </c>
      <c r="H96" s="226">
        <f>Aset!D73</f>
        <v>449</v>
      </c>
      <c r="I96" s="226" t="str">
        <f>LEFT(Aset!G73,4)</f>
        <v>2023</v>
      </c>
      <c r="J96" s="226"/>
      <c r="K96" s="204"/>
      <c r="L96" s="251" t="str">
        <f>Aset!I73</f>
        <v>DBR</v>
      </c>
      <c r="M96" s="252" t="str">
        <f>Aset!J73</f>
        <v>-</v>
      </c>
      <c r="N96" s="252" t="str">
        <f>Aset!K73</f>
        <v>-</v>
      </c>
    </row>
    <row r="97" spans="1:14" s="106" customFormat="1" ht="15">
      <c r="A97" s="225">
        <f>SUBTOTAL(3,B$26:$B97)</f>
        <v>72</v>
      </c>
      <c r="B97" s="226" t="str">
        <f>Aset!E74</f>
        <v>P.C Unit</v>
      </c>
      <c r="C97" s="227"/>
      <c r="D97" s="228" t="str">
        <f>Aset!F74</f>
        <v>Acer Veriton Z4 AIO - Core i5 (VZ4/0032)8G 512GB SSD 23.8 Display W11Home</v>
      </c>
      <c r="E97" s="228"/>
      <c r="F97" s="229"/>
      <c r="G97" s="226">
        <v>1</v>
      </c>
      <c r="H97" s="226">
        <f>Aset!D74</f>
        <v>450</v>
      </c>
      <c r="I97" s="226" t="str">
        <f>LEFT(Aset!G74,4)</f>
        <v>2023</v>
      </c>
      <c r="J97" s="226"/>
      <c r="K97" s="204"/>
      <c r="L97" s="251" t="str">
        <f>Aset!I74</f>
        <v>DBR</v>
      </c>
      <c r="M97" s="252" t="str">
        <f>Aset!J74</f>
        <v>Widhi Prasetyo</v>
      </c>
      <c r="N97" s="252" t="str">
        <f>Aset!K74</f>
        <v>Ruang Staff 2</v>
      </c>
    </row>
    <row r="98" spans="1:14" s="106" customFormat="1" ht="15">
      <c r="A98" s="225">
        <f>SUBTOTAL(3,B$26:$B98)</f>
        <v>73</v>
      </c>
      <c r="B98" s="226" t="str">
        <f>Aset!E75</f>
        <v>P.C Unit</v>
      </c>
      <c r="C98" s="227"/>
      <c r="D98" s="228" t="str">
        <f>Aset!F75</f>
        <v>Acer Veriton Z4 AIO - Core i5 (VZ4/0032)8G 512GB SSD 23.8 Display W11Home</v>
      </c>
      <c r="E98" s="228"/>
      <c r="F98" s="229"/>
      <c r="G98" s="226">
        <v>1</v>
      </c>
      <c r="H98" s="226">
        <f>Aset!D75</f>
        <v>451</v>
      </c>
      <c r="I98" s="226" t="str">
        <f>LEFT(Aset!G75,4)</f>
        <v>2023</v>
      </c>
      <c r="J98" s="226"/>
      <c r="K98" s="204"/>
      <c r="L98" s="251" t="str">
        <f>Aset!I75</f>
        <v>DBR</v>
      </c>
      <c r="M98" s="252">
        <f>Aset!J75</f>
        <v>0</v>
      </c>
      <c r="N98" s="252" t="str">
        <f>Aset!K75</f>
        <v>Pemakai barang belum ditentukan</v>
      </c>
    </row>
    <row r="99" spans="1:14" s="106" customFormat="1" ht="15">
      <c r="A99" s="225">
        <f>SUBTOTAL(3,B$26:$B99)</f>
        <v>74</v>
      </c>
      <c r="B99" s="226" t="str">
        <f>Aset!E76</f>
        <v>P.C Unit</v>
      </c>
      <c r="C99" s="227"/>
      <c r="D99" s="228" t="str">
        <f>Aset!F76</f>
        <v>Acer Veriton Z4 AIO - Core i5 (VZ4/0032)8G 512GB SSD 23.8 Display W11Home</v>
      </c>
      <c r="E99" s="228"/>
      <c r="F99" s="229"/>
      <c r="G99" s="226">
        <v>1</v>
      </c>
      <c r="H99" s="226">
        <f>Aset!D76</f>
        <v>452</v>
      </c>
      <c r="I99" s="226" t="str">
        <f>LEFT(Aset!G76,4)</f>
        <v>2023</v>
      </c>
      <c r="J99" s="226"/>
      <c r="K99" s="204"/>
      <c r="L99" s="251" t="str">
        <f>Aset!I76</f>
        <v>DBR</v>
      </c>
      <c r="M99" s="252" t="str">
        <f>Aset!J76</f>
        <v>Shanti Cristanti</v>
      </c>
      <c r="N99" s="252" t="str">
        <f>Aset!K76</f>
        <v>Ruang Staff 1</v>
      </c>
    </row>
    <row r="100" spans="1:14" s="106" customFormat="1" ht="15">
      <c r="A100" s="225">
        <f>SUBTOTAL(3,B$26:$B100)</f>
        <v>75</v>
      </c>
      <c r="B100" s="226" t="str">
        <f>Aset!E77</f>
        <v>P.C Unit</v>
      </c>
      <c r="C100" s="227"/>
      <c r="D100" s="228" t="str">
        <f>Aset!F77</f>
        <v>Acer Veriton Z4 AIO - Core i5 (VZ4/0032)8G 512GB SSD 23.8 Display W11Home</v>
      </c>
      <c r="E100" s="228"/>
      <c r="F100" s="229"/>
      <c r="G100" s="226">
        <v>1</v>
      </c>
      <c r="H100" s="226">
        <f>Aset!D77</f>
        <v>453</v>
      </c>
      <c r="I100" s="226" t="str">
        <f>LEFT(Aset!G77,4)</f>
        <v>2023</v>
      </c>
      <c r="J100" s="226"/>
      <c r="K100" s="204"/>
      <c r="L100" s="251" t="str">
        <f>Aset!I77</f>
        <v>DBR</v>
      </c>
      <c r="M100" s="252" t="str">
        <f>Aset!J77</f>
        <v>Frisa Femi Haryani</v>
      </c>
      <c r="N100" s="252" t="str">
        <f>Aset!K77</f>
        <v>Ruang Staff 2</v>
      </c>
    </row>
    <row r="101" spans="1:14" s="106" customFormat="1" ht="15">
      <c r="A101" s="225">
        <f>SUBTOTAL(3,B$26:$B101)</f>
        <v>76</v>
      </c>
      <c r="B101" s="226" t="str">
        <f>Aset!E78</f>
        <v>P.C Unit</v>
      </c>
      <c r="C101" s="227"/>
      <c r="D101" s="228" t="str">
        <f>Aset!F78</f>
        <v>Acer Veriton Z4 AIO - Core i5 (VZ4/0032)8G 512GB SSD 23.8 Display W11Home</v>
      </c>
      <c r="E101" s="228"/>
      <c r="F101" s="229"/>
      <c r="G101" s="226">
        <v>1</v>
      </c>
      <c r="H101" s="226">
        <f>Aset!D78</f>
        <v>454</v>
      </c>
      <c r="I101" s="226" t="str">
        <f>LEFT(Aset!G78,4)</f>
        <v>2023</v>
      </c>
      <c r="J101" s="226"/>
      <c r="K101" s="204"/>
      <c r="L101" s="251" t="str">
        <f>Aset!I78</f>
        <v>DBR</v>
      </c>
      <c r="M101" s="252" t="str">
        <f>Aset!J78</f>
        <v>Dahlia Palupi, SE</v>
      </c>
      <c r="N101" s="252" t="str">
        <f>Aset!K78</f>
        <v>Ruang Staff 1</v>
      </c>
    </row>
    <row r="102" spans="1:14" s="106" customFormat="1" ht="15">
      <c r="A102" s="225">
        <f>SUBTOTAL(3,B$26:$B102)</f>
        <v>77</v>
      </c>
      <c r="B102" s="226" t="str">
        <f>Aset!E79</f>
        <v>P.C Unit</v>
      </c>
      <c r="C102" s="227"/>
      <c r="D102" s="228" t="str">
        <f>Aset!F79</f>
        <v>Acer Veriton Z4 AIO - Core i5 (VZ4/0032)8G 512GB SSD 23.8 Display W11Home</v>
      </c>
      <c r="E102" s="228"/>
      <c r="F102" s="229"/>
      <c r="G102" s="226">
        <v>1</v>
      </c>
      <c r="H102" s="226">
        <f>Aset!D79</f>
        <v>455</v>
      </c>
      <c r="I102" s="226" t="str">
        <f>LEFT(Aset!G79,4)</f>
        <v>2023</v>
      </c>
      <c r="J102" s="226"/>
      <c r="K102" s="204"/>
      <c r="L102" s="251" t="str">
        <f>Aset!I79</f>
        <v>DBR</v>
      </c>
      <c r="M102" s="252" t="str">
        <f>Aset!J79</f>
        <v>Alfa Rahmad, SE</v>
      </c>
      <c r="N102" s="252" t="str">
        <f>Aset!K79</f>
        <v>Ruang Staff 2</v>
      </c>
    </row>
    <row r="103" spans="1:14" s="106" customFormat="1" ht="15">
      <c r="A103" s="225">
        <f>SUBTOTAL(3,B$26:$B103)</f>
        <v>78</v>
      </c>
      <c r="B103" s="226" t="str">
        <f>Aset!E80</f>
        <v>P.C Unit</v>
      </c>
      <c r="C103" s="227"/>
      <c r="D103" s="228" t="str">
        <f>Aset!F80</f>
        <v>Acer Veriton Z4 AIO - Core i5 (VZ4/0032)8G 512GB SSD 23.8 Display W11Home</v>
      </c>
      <c r="E103" s="228"/>
      <c r="F103" s="229"/>
      <c r="G103" s="226">
        <v>1</v>
      </c>
      <c r="H103" s="226">
        <f>Aset!D80</f>
        <v>456</v>
      </c>
      <c r="I103" s="226" t="str">
        <f>LEFT(Aset!G80,4)</f>
        <v>2023</v>
      </c>
      <c r="J103" s="226"/>
      <c r="K103" s="204"/>
      <c r="L103" s="251" t="str">
        <f>Aset!I80</f>
        <v>DBR</v>
      </c>
      <c r="M103" s="252" t="str">
        <f>Aset!J80</f>
        <v>-</v>
      </c>
      <c r="N103" s="252" t="str">
        <f>Aset!K80</f>
        <v>-</v>
      </c>
    </row>
    <row r="104" spans="1:14" s="106" customFormat="1" ht="15">
      <c r="A104" s="225">
        <f>SUBTOTAL(3,B$26:$B104)</f>
        <v>79</v>
      </c>
      <c r="B104" s="226" t="str">
        <f>Aset!E81</f>
        <v>P.C Unit</v>
      </c>
      <c r="C104" s="227"/>
      <c r="D104" s="228" t="str">
        <f>Aset!F81</f>
        <v>Acer Veriton Z4 AIO - Core i5 (VZ4/0032)8G 512GB SSD 23.8 Display W11Home</v>
      </c>
      <c r="E104" s="228"/>
      <c r="F104" s="229"/>
      <c r="G104" s="226">
        <v>1</v>
      </c>
      <c r="H104" s="226">
        <f>Aset!D81</f>
        <v>457</v>
      </c>
      <c r="I104" s="226" t="str">
        <f>LEFT(Aset!G81,4)</f>
        <v>2023</v>
      </c>
      <c r="J104" s="226"/>
      <c r="K104" s="204"/>
      <c r="L104" s="251" t="str">
        <f>Aset!I81</f>
        <v>DBR</v>
      </c>
      <c r="M104" s="252" t="str">
        <f>Aset!J81</f>
        <v>Edwar Wijaya</v>
      </c>
      <c r="N104" s="252" t="str">
        <f>Aset!K81</f>
        <v>Ruang Staff 2</v>
      </c>
    </row>
    <row r="105" spans="1:14" s="106" customFormat="1" ht="15">
      <c r="A105" s="225">
        <f>SUBTOTAL(3,B$26:$B105)</f>
        <v>80</v>
      </c>
      <c r="B105" s="226" t="str">
        <f>Aset!E82</f>
        <v>P.C Unit</v>
      </c>
      <c r="C105" s="227"/>
      <c r="D105" s="228" t="str">
        <f>Aset!F82</f>
        <v>Acer Veriton Z4 AIO - Core i5 (VZ4/0032)8G 512GB SSD 23.8 Display W11Home</v>
      </c>
      <c r="E105" s="228"/>
      <c r="F105" s="229"/>
      <c r="G105" s="226">
        <v>1</v>
      </c>
      <c r="H105" s="226">
        <f>Aset!D82</f>
        <v>458</v>
      </c>
      <c r="I105" s="226" t="str">
        <f>LEFT(Aset!G82,4)</f>
        <v>2023</v>
      </c>
      <c r="J105" s="226"/>
      <c r="K105" s="204"/>
      <c r="L105" s="251" t="str">
        <f>Aset!I82</f>
        <v>DBR</v>
      </c>
      <c r="M105" s="252" t="str">
        <f>Aset!J82</f>
        <v>Andi Dewi Sartika</v>
      </c>
      <c r="N105" s="252" t="str">
        <f>Aset!K82</f>
        <v>Ruang Staff 2</v>
      </c>
    </row>
    <row r="106" spans="1:14" s="106" customFormat="1" ht="15">
      <c r="A106" s="225">
        <f>SUBTOTAL(3,B$26:$B106)</f>
        <v>81</v>
      </c>
      <c r="B106" s="226" t="str">
        <f>Aset!E83</f>
        <v>P.C Unit</v>
      </c>
      <c r="C106" s="227"/>
      <c r="D106" s="228" t="str">
        <f>Aset!F83</f>
        <v>Acer Veriton Z4 AIO - Core i5 (VZ4/0032)8G 512GB SSD 23.8 Display W11Home</v>
      </c>
      <c r="E106" s="228"/>
      <c r="F106" s="229"/>
      <c r="G106" s="226">
        <v>1</v>
      </c>
      <c r="H106" s="226">
        <f>Aset!D83</f>
        <v>459</v>
      </c>
      <c r="I106" s="226" t="str">
        <f>LEFT(Aset!G83,4)</f>
        <v>2023</v>
      </c>
      <c r="J106" s="226"/>
      <c r="K106" s="204"/>
      <c r="L106" s="251" t="str">
        <f>Aset!I83</f>
        <v>DBR</v>
      </c>
      <c r="M106" s="252" t="str">
        <f>Aset!J83</f>
        <v>Arif Faizal Nursobah</v>
      </c>
      <c r="N106" s="252" t="str">
        <f>Aset!K83</f>
        <v>Ruang Staff 2</v>
      </c>
    </row>
    <row r="107" spans="1:14" ht="15">
      <c r="A107" s="230">
        <f>SUBTOTAL(3,B$26:$B107)</f>
        <v>82</v>
      </c>
      <c r="B107" s="231" t="str">
        <f>Aset!E84</f>
        <v>P.C Unit</v>
      </c>
      <c r="C107" s="232"/>
      <c r="D107" s="228" t="str">
        <f>Aset!F84</f>
        <v>Acer Veriton Z4 AIO - Core i5 (VZ4/0032)8G 512GB SSD 23.8 Display W11Home</v>
      </c>
      <c r="E107" s="228"/>
      <c r="F107" s="229"/>
      <c r="G107" s="231">
        <v>1</v>
      </c>
      <c r="H107" s="231">
        <f>Aset!D84</f>
        <v>460</v>
      </c>
      <c r="I107" s="231" t="str">
        <f>LEFT(Aset!G84,4)</f>
        <v>2023</v>
      </c>
      <c r="J107" s="231"/>
      <c r="K107" s="205"/>
      <c r="L107" s="253" t="str">
        <f>Aset!I84</f>
        <v>DBR</v>
      </c>
      <c r="M107" s="254" t="str">
        <f>Aset!J84</f>
        <v>Alfi Sudirasmita</v>
      </c>
      <c r="N107" s="254" t="str">
        <f>Aset!K84</f>
        <v>Ruang Staff 2</v>
      </c>
    </row>
    <row r="108" spans="1:14" s="106" customFormat="1" ht="15">
      <c r="A108" s="225">
        <f>SUBTOTAL(3,B$26:$B108)</f>
        <v>83</v>
      </c>
      <c r="B108" s="226" t="str">
        <f>Aset!E85</f>
        <v>P.C Unit</v>
      </c>
      <c r="C108" s="227"/>
      <c r="D108" s="228" t="str">
        <f>Aset!F85</f>
        <v>Acer Veriton Z4 AIO - Core i5 (VZ4/0032)8G 512GB SSD 23.8 Display W11Home</v>
      </c>
      <c r="E108" s="228"/>
      <c r="F108" s="229"/>
      <c r="G108" s="226">
        <v>1</v>
      </c>
      <c r="H108" s="226">
        <f>Aset!D85</f>
        <v>461</v>
      </c>
      <c r="I108" s="226" t="str">
        <f>LEFT(Aset!G85,4)</f>
        <v>2023</v>
      </c>
      <c r="J108" s="226"/>
      <c r="K108" s="204"/>
      <c r="L108" s="251" t="str">
        <f>Aset!I85</f>
        <v>DBR</v>
      </c>
      <c r="M108" s="252" t="str">
        <f>Aset!J85</f>
        <v>Untung Febriansyah</v>
      </c>
      <c r="N108" s="252" t="str">
        <f>Aset!K85</f>
        <v>Ruang Staff 2</v>
      </c>
    </row>
    <row r="109" spans="1:14" s="106" customFormat="1" ht="15">
      <c r="A109" s="225">
        <f>SUBTOTAL(3,B$26:$B109)</f>
        <v>84</v>
      </c>
      <c r="B109" s="226" t="str">
        <f>Aset!E86</f>
        <v>P.C Unit</v>
      </c>
      <c r="C109" s="227"/>
      <c r="D109" s="228" t="str">
        <f>Aset!F86</f>
        <v>Acer Veriton Z4 AIO - Core i5 (VZ4/0032)8G 512GB SSD 23.8 Display W11Home</v>
      </c>
      <c r="E109" s="228"/>
      <c r="F109" s="229"/>
      <c r="G109" s="226">
        <v>1</v>
      </c>
      <c r="H109" s="226">
        <f>Aset!D86</f>
        <v>462</v>
      </c>
      <c r="I109" s="226" t="str">
        <f>LEFT(Aset!G86,4)</f>
        <v>2023</v>
      </c>
      <c r="J109" s="226"/>
      <c r="K109" s="204"/>
      <c r="L109" s="251" t="str">
        <f>Aset!I86</f>
        <v>DBR</v>
      </c>
      <c r="M109" s="252" t="str">
        <f>Aset!J86</f>
        <v>Leo Sutanegara</v>
      </c>
      <c r="N109" s="252" t="str">
        <f>Aset!K86</f>
        <v>Ruang Staff 2</v>
      </c>
    </row>
    <row r="110" spans="1:14" s="106" customFormat="1" ht="15">
      <c r="A110" s="225">
        <f>SUBTOTAL(3,B$26:$B110)</f>
        <v>85</v>
      </c>
      <c r="B110" s="226" t="str">
        <f>Aset!E87</f>
        <v>P.C Unit</v>
      </c>
      <c r="C110" s="227"/>
      <c r="D110" s="228" t="str">
        <f>Aset!F87</f>
        <v>Acer Veriton Z4 AIO - Core i5 (VZ4/0032)8G 512GB SSD 23.8 Display W11Home</v>
      </c>
      <c r="E110" s="228"/>
      <c r="F110" s="229"/>
      <c r="G110" s="226">
        <v>1</v>
      </c>
      <c r="H110" s="226">
        <f>Aset!D87</f>
        <v>463</v>
      </c>
      <c r="I110" s="226" t="str">
        <f>LEFT(Aset!G87,4)</f>
        <v>2023</v>
      </c>
      <c r="J110" s="226"/>
      <c r="K110" s="204"/>
      <c r="L110" s="251" t="str">
        <f>Aset!I87</f>
        <v>DBR</v>
      </c>
      <c r="M110" s="252" t="str">
        <f>Aset!J87</f>
        <v>Giska Ardy Wilaga</v>
      </c>
      <c r="N110" s="252" t="str">
        <f>Aset!K87</f>
        <v>Ruang Staff 2</v>
      </c>
    </row>
    <row r="111" spans="1:14" s="106" customFormat="1" ht="15">
      <c r="A111" s="225">
        <f>SUBTOTAL(3,B$26:$B111)</f>
        <v>86</v>
      </c>
      <c r="B111" s="226" t="str">
        <f>Aset!E88</f>
        <v>P.C Unit</v>
      </c>
      <c r="C111" s="227"/>
      <c r="D111" s="228" t="str">
        <f>Aset!F88</f>
        <v>Acer Veriton Z4 AIO - Core i5 (VZ4/0032)8G 512GB SSD 23.8 Display W11Home</v>
      </c>
      <c r="E111" s="228"/>
      <c r="F111" s="229"/>
      <c r="G111" s="226">
        <v>1</v>
      </c>
      <c r="H111" s="226">
        <f>Aset!D88</f>
        <v>464</v>
      </c>
      <c r="I111" s="226" t="str">
        <f>LEFT(Aset!G88,4)</f>
        <v>2023</v>
      </c>
      <c r="J111" s="226"/>
      <c r="K111" s="204"/>
      <c r="L111" s="251" t="str">
        <f>Aset!I88</f>
        <v>DBR</v>
      </c>
      <c r="M111" s="252" t="str">
        <f>Aset!J88</f>
        <v>Wiwiek Setyawati</v>
      </c>
      <c r="N111" s="252" t="str">
        <f>Aset!K88</f>
        <v>Ruang Staff 2</v>
      </c>
    </row>
    <row r="112" spans="1:14" s="106" customFormat="1" ht="15">
      <c r="A112" s="225">
        <f>SUBTOTAL(3,B$26:$B112)</f>
        <v>87</v>
      </c>
      <c r="B112" s="226" t="str">
        <f>Aset!E89</f>
        <v>P.C Unit</v>
      </c>
      <c r="C112" s="227"/>
      <c r="D112" s="228" t="str">
        <f>Aset!F89</f>
        <v>Acer Veriton Z4 AIO - Core i5 (VZ4/0032)8G 512GB SSD 23.8 Display W11Home</v>
      </c>
      <c r="E112" s="228"/>
      <c r="F112" s="229"/>
      <c r="G112" s="226">
        <v>1</v>
      </c>
      <c r="H112" s="226">
        <f>Aset!D89</f>
        <v>465</v>
      </c>
      <c r="I112" s="226" t="str">
        <f>LEFT(Aset!G89,4)</f>
        <v>2023</v>
      </c>
      <c r="J112" s="226"/>
      <c r="K112" s="204"/>
      <c r="L112" s="251" t="str">
        <f>Aset!I89</f>
        <v>DBR</v>
      </c>
      <c r="M112" s="252" t="str">
        <f>Aset!J89</f>
        <v>M. Harris Effendy</v>
      </c>
      <c r="N112" s="252" t="str">
        <f>Aset!K89</f>
        <v>Ruang Staff 1</v>
      </c>
    </row>
    <row r="113" spans="1:14" s="106" customFormat="1" ht="15">
      <c r="A113" s="225">
        <f>SUBTOTAL(3,B$26:$B113)</f>
        <v>88</v>
      </c>
      <c r="B113" s="226" t="str">
        <f>Aset!E90</f>
        <v>P.C Unit</v>
      </c>
      <c r="C113" s="227"/>
      <c r="D113" s="228" t="str">
        <f>Aset!F90</f>
        <v>Acer Veriton Z4 AIO - Core i5 (VZ4/0032)8G 512GB SSD 23.8 Display W11Home</v>
      </c>
      <c r="E113" s="228"/>
      <c r="F113" s="229"/>
      <c r="G113" s="226">
        <v>1</v>
      </c>
      <c r="H113" s="226">
        <f>Aset!D90</f>
        <v>466</v>
      </c>
      <c r="I113" s="226" t="str">
        <f>LEFT(Aset!G90,4)</f>
        <v>2023</v>
      </c>
      <c r="J113" s="226"/>
      <c r="K113" s="204"/>
      <c r="L113" s="251" t="str">
        <f>Aset!I90</f>
        <v>DBR</v>
      </c>
      <c r="M113" s="252" t="str">
        <f>Aset!J90</f>
        <v>Nurman Wicaksono</v>
      </c>
      <c r="N113" s="252" t="str">
        <f>Aset!K90</f>
        <v>Ruang Staff 2</v>
      </c>
    </row>
    <row r="114" spans="1:14" s="106" customFormat="1" ht="15">
      <c r="A114" s="225">
        <f>SUBTOTAL(3,B$26:$B114)</f>
        <v>89</v>
      </c>
      <c r="B114" s="226" t="str">
        <f>Aset!E91</f>
        <v>P.C Unit</v>
      </c>
      <c r="C114" s="227"/>
      <c r="D114" s="228" t="str">
        <f>Aset!F91</f>
        <v>Acer Veriton Z4 AIO - Core i5 (VZ4/0032)8G 512GB SSD 23.8 Display W11Home</v>
      </c>
      <c r="E114" s="228"/>
      <c r="F114" s="229"/>
      <c r="G114" s="226">
        <v>1</v>
      </c>
      <c r="H114" s="226">
        <f>Aset!D91</f>
        <v>467</v>
      </c>
      <c r="I114" s="226" t="str">
        <f>LEFT(Aset!G91,4)</f>
        <v>2023</v>
      </c>
      <c r="J114" s="226"/>
      <c r="K114" s="204"/>
      <c r="L114" s="251" t="str">
        <f>Aset!I91</f>
        <v>DBR</v>
      </c>
      <c r="M114" s="252" t="str">
        <f>Aset!J91</f>
        <v>Sutrisman</v>
      </c>
      <c r="N114" s="252" t="str">
        <f>Aset!K91</f>
        <v>Ruang Staff 2</v>
      </c>
    </row>
    <row r="115" spans="1:14" s="106" customFormat="1" ht="15">
      <c r="A115" s="225">
        <f>SUBTOTAL(3,B$26:$B115)</f>
        <v>90</v>
      </c>
      <c r="B115" s="226" t="str">
        <f>Aset!E92</f>
        <v>P.C Unit</v>
      </c>
      <c r="C115" s="227"/>
      <c r="D115" s="228" t="str">
        <f>Aset!F92</f>
        <v>Acer Veriton Z4 AIO - Core i5 (VZ4/0032)8G 512GB SSD 23.8 Display W11Home</v>
      </c>
      <c r="E115" s="228"/>
      <c r="F115" s="229"/>
      <c r="G115" s="226">
        <v>1</v>
      </c>
      <c r="H115" s="226">
        <f>Aset!D92</f>
        <v>468</v>
      </c>
      <c r="I115" s="226" t="str">
        <f>LEFT(Aset!G92,4)</f>
        <v>2023</v>
      </c>
      <c r="J115" s="226"/>
      <c r="K115" s="204"/>
      <c r="L115" s="251" t="str">
        <f>Aset!I92</f>
        <v>DBR</v>
      </c>
      <c r="M115" s="252" t="str">
        <f>Aset!J92</f>
        <v>Achmad Mustaqim</v>
      </c>
      <c r="N115" s="252" t="str">
        <f>Aset!K92</f>
        <v>Ruang Staff 2</v>
      </c>
    </row>
    <row r="116" spans="1:14" s="106" customFormat="1" ht="15">
      <c r="A116" s="225">
        <f>SUBTOTAL(3,B$26:$B116)</f>
        <v>91</v>
      </c>
      <c r="B116" s="226" t="str">
        <f>Aset!E93</f>
        <v>P.C Unit</v>
      </c>
      <c r="C116" s="227"/>
      <c r="D116" s="228" t="str">
        <f>Aset!F93</f>
        <v>Acer Veriton Z4 AIO - Core i5 (VZ4/0032)8G 512GB SSD 23.8 Display W11Home</v>
      </c>
      <c r="E116" s="228"/>
      <c r="F116" s="229"/>
      <c r="G116" s="226">
        <v>1</v>
      </c>
      <c r="H116" s="226">
        <f>Aset!D93</f>
        <v>469</v>
      </c>
      <c r="I116" s="226" t="str">
        <f>LEFT(Aset!G93,4)</f>
        <v>2023</v>
      </c>
      <c r="J116" s="226"/>
      <c r="K116" s="204"/>
      <c r="L116" s="251" t="str">
        <f>Aset!I93</f>
        <v>DBR</v>
      </c>
      <c r="M116" s="252" t="str">
        <f>Aset!J93</f>
        <v>-</v>
      </c>
      <c r="N116" s="252" t="str">
        <f>Aset!K93</f>
        <v>-</v>
      </c>
    </row>
    <row r="117" spans="1:14" s="106" customFormat="1" ht="15">
      <c r="A117" s="225">
        <f>SUBTOTAL(3,B$26:$B117)</f>
        <v>92</v>
      </c>
      <c r="B117" s="226" t="str">
        <f>Aset!E94</f>
        <v>P.C Unit</v>
      </c>
      <c r="C117" s="227"/>
      <c r="D117" s="228" t="str">
        <f>Aset!F94</f>
        <v>Acer Veriton Z4 AIO - Core i5 (VZ4/0032)8G 512GB SSD 23.8 Display W11Home</v>
      </c>
      <c r="E117" s="228"/>
      <c r="F117" s="229"/>
      <c r="G117" s="226">
        <v>1</v>
      </c>
      <c r="H117" s="226">
        <f>Aset!D94</f>
        <v>470</v>
      </c>
      <c r="I117" s="226" t="str">
        <f>LEFT(Aset!G94,4)</f>
        <v>2023</v>
      </c>
      <c r="J117" s="226"/>
      <c r="K117" s="204"/>
      <c r="L117" s="251" t="str">
        <f>Aset!I94</f>
        <v>DBR</v>
      </c>
      <c r="M117" s="252" t="str">
        <f>Aset!J94</f>
        <v>-</v>
      </c>
      <c r="N117" s="252" t="str">
        <f>Aset!K94</f>
        <v>-</v>
      </c>
    </row>
    <row r="118" spans="1:14" s="106" customFormat="1" ht="15">
      <c r="A118" s="225">
        <f>SUBTOTAL(3,B$26:$B118)</f>
        <v>93</v>
      </c>
      <c r="B118" s="226" t="str">
        <f>Aset!E95</f>
        <v>P.C Unit</v>
      </c>
      <c r="C118" s="227"/>
      <c r="D118" s="228" t="str">
        <f>Aset!F95</f>
        <v>Acer Veriton Z4 AIO - Core i5 (VZ4/0032)8G 512GB SSD 23.8 Display W11Home</v>
      </c>
      <c r="E118" s="228"/>
      <c r="F118" s="229"/>
      <c r="G118" s="226">
        <v>1</v>
      </c>
      <c r="H118" s="226">
        <f>Aset!D95</f>
        <v>471</v>
      </c>
      <c r="I118" s="226" t="str">
        <f>LEFT(Aset!G95,4)</f>
        <v>2023</v>
      </c>
      <c r="J118" s="226"/>
      <c r="K118" s="204"/>
      <c r="L118" s="251" t="str">
        <f>Aset!I95</f>
        <v>DBR</v>
      </c>
      <c r="M118" s="252">
        <f>Aset!J95</f>
        <v>0</v>
      </c>
      <c r="N118" s="252" t="str">
        <f>Aset!K95</f>
        <v>Pemakai barang belum ditentukan</v>
      </c>
    </row>
    <row r="119" spans="1:14" s="106" customFormat="1" ht="15">
      <c r="A119" s="225">
        <f>SUBTOTAL(3,B$26:$B119)</f>
        <v>94</v>
      </c>
      <c r="B119" s="226" t="str">
        <f>Aset!E96</f>
        <v>P.C Unit</v>
      </c>
      <c r="C119" s="227"/>
      <c r="D119" s="228" t="str">
        <f>Aset!F96</f>
        <v>Acer Veriton Z4 AIO - Core i5 (VZ4/0032)8G 512GB SSD 23.8 Display W11Home</v>
      </c>
      <c r="E119" s="228"/>
      <c r="F119" s="229"/>
      <c r="G119" s="226">
        <v>1</v>
      </c>
      <c r="H119" s="226">
        <f>Aset!D96</f>
        <v>472</v>
      </c>
      <c r="I119" s="226" t="str">
        <f>LEFT(Aset!G96,4)</f>
        <v>2023</v>
      </c>
      <c r="J119" s="226"/>
      <c r="K119" s="204"/>
      <c r="L119" s="251" t="str">
        <f>Aset!I96</f>
        <v>DBR</v>
      </c>
      <c r="M119" s="252" t="str">
        <f>Aset!J96</f>
        <v>Rahmat Wuryadi</v>
      </c>
      <c r="N119" s="252" t="str">
        <f>Aset!K96</f>
        <v>Ruang Staff 2</v>
      </c>
    </row>
    <row r="120" spans="1:14" s="106" customFormat="1" ht="15">
      <c r="A120" s="225">
        <f>SUBTOTAL(3,B$26:$B120)</f>
        <v>95</v>
      </c>
      <c r="B120" s="226" t="str">
        <f>Aset!E97</f>
        <v>P.C Unit</v>
      </c>
      <c r="C120" s="227"/>
      <c r="D120" s="228" t="str">
        <f>Aset!F97</f>
        <v>Acer Veriton Z4 AIO - Core i5 (VZ4/0032)8G 512GB SSD 23.8 Display W11Home</v>
      </c>
      <c r="E120" s="228"/>
      <c r="F120" s="229"/>
      <c r="G120" s="226">
        <v>1</v>
      </c>
      <c r="H120" s="226">
        <f>Aset!D97</f>
        <v>473</v>
      </c>
      <c r="I120" s="226" t="str">
        <f>LEFT(Aset!G97,4)</f>
        <v>2023</v>
      </c>
      <c r="J120" s="226"/>
      <c r="K120" s="204"/>
      <c r="L120" s="251" t="str">
        <f>Aset!I97</f>
        <v>DBR</v>
      </c>
      <c r="M120" s="252" t="str">
        <f>Aset!J97</f>
        <v>Puti Indrasari</v>
      </c>
      <c r="N120" s="252" t="str">
        <f>Aset!K97</f>
        <v>Ruang Staff 2</v>
      </c>
    </row>
    <row r="121" spans="1:14" s="106" customFormat="1" ht="15">
      <c r="A121" s="225">
        <f>SUBTOTAL(3,B$26:$B121)</f>
        <v>96</v>
      </c>
      <c r="B121" s="226" t="str">
        <f>Aset!E98</f>
        <v>P.C Unit</v>
      </c>
      <c r="C121" s="227"/>
      <c r="D121" s="228" t="str">
        <f>Aset!F98</f>
        <v>Acer Veriton Z4 AIO - Core i5 (VZ4/0032)8G 512GB SSD 23.8 Display W11Home</v>
      </c>
      <c r="E121" s="228"/>
      <c r="F121" s="229"/>
      <c r="G121" s="226">
        <v>1</v>
      </c>
      <c r="H121" s="226">
        <f>Aset!D98</f>
        <v>474</v>
      </c>
      <c r="I121" s="226" t="str">
        <f>LEFT(Aset!G98,4)</f>
        <v>2023</v>
      </c>
      <c r="J121" s="226"/>
      <c r="K121" s="204"/>
      <c r="L121" s="251" t="str">
        <f>Aset!I98</f>
        <v>DBR</v>
      </c>
      <c r="M121" s="252" t="str">
        <f>Aset!J98</f>
        <v>Elvin Anugerah Jaya Zebua, S.Sos</v>
      </c>
      <c r="N121" s="252" t="str">
        <f>Aset!K98</f>
        <v>Ruang Staff 2</v>
      </c>
    </row>
    <row r="122" spans="1:14" s="106" customFormat="1" ht="15">
      <c r="A122" s="225">
        <f>SUBTOTAL(3,B$26:$B122)</f>
        <v>97</v>
      </c>
      <c r="B122" s="226" t="str">
        <f>Aset!E99</f>
        <v>P.C Unit</v>
      </c>
      <c r="C122" s="227"/>
      <c r="D122" s="228" t="str">
        <f>Aset!F99</f>
        <v>Acer Veriton Z4 AIO - Core i5 (VZ4/0032)8G 512GB SSD 23.8 Display W11Home</v>
      </c>
      <c r="E122" s="228"/>
      <c r="F122" s="229"/>
      <c r="G122" s="226">
        <v>1</v>
      </c>
      <c r="H122" s="226">
        <f>Aset!D99</f>
        <v>475</v>
      </c>
      <c r="I122" s="226" t="str">
        <f>LEFT(Aset!G99,4)</f>
        <v>2023</v>
      </c>
      <c r="J122" s="226"/>
      <c r="K122" s="204"/>
      <c r="L122" s="251" t="str">
        <f>Aset!I99</f>
        <v>DBR</v>
      </c>
      <c r="M122" s="252" t="str">
        <f>Aset!J99</f>
        <v>Doni Prima</v>
      </c>
      <c r="N122" s="252" t="str">
        <f>Aset!K99</f>
        <v>Ruang Staff 2</v>
      </c>
    </row>
    <row r="123" spans="1:14" s="106" customFormat="1" ht="15">
      <c r="A123" s="225">
        <f>SUBTOTAL(3,B$26:$B123)</f>
        <v>98</v>
      </c>
      <c r="B123" s="226" t="str">
        <f>Aset!E100</f>
        <v>P.C Unit</v>
      </c>
      <c r="C123" s="227"/>
      <c r="D123" s="228" t="str">
        <f>Aset!F100</f>
        <v>Acer Veriton Z4 AIO - Core i5 (VZ4/0032)8G 512GB SSD 23.8 Display W11Home</v>
      </c>
      <c r="E123" s="228"/>
      <c r="F123" s="229"/>
      <c r="G123" s="226">
        <v>1</v>
      </c>
      <c r="H123" s="226">
        <f>Aset!D100</f>
        <v>476</v>
      </c>
      <c r="I123" s="226" t="str">
        <f>LEFT(Aset!G100,4)</f>
        <v>2023</v>
      </c>
      <c r="J123" s="226"/>
      <c r="K123" s="204"/>
      <c r="L123" s="251" t="str">
        <f>Aset!I100</f>
        <v>DBR</v>
      </c>
      <c r="M123" s="252" t="str">
        <f>Aset!J100</f>
        <v>Aldistra Ramadhan</v>
      </c>
      <c r="N123" s="252" t="str">
        <f>Aset!K100</f>
        <v>Ruang Staff 1</v>
      </c>
    </row>
    <row r="124" spans="1:14" s="106" customFormat="1" ht="15">
      <c r="A124" s="225">
        <f>SUBTOTAL(3,B$26:$B124)</f>
        <v>99</v>
      </c>
      <c r="B124" s="226" t="str">
        <f>Aset!E101</f>
        <v>P.C Unit</v>
      </c>
      <c r="C124" s="227"/>
      <c r="D124" s="228" t="str">
        <f>Aset!F101</f>
        <v>Acer Veriton Z4 AIO - Core i5 (VZ4/0032)8G 512GB SSD 23.8 Display W11Home</v>
      </c>
      <c r="E124" s="228"/>
      <c r="F124" s="229"/>
      <c r="G124" s="226">
        <v>1</v>
      </c>
      <c r="H124" s="226">
        <f>Aset!D101</f>
        <v>477</v>
      </c>
      <c r="I124" s="226" t="str">
        <f>LEFT(Aset!G101,4)</f>
        <v>2023</v>
      </c>
      <c r="J124" s="226"/>
      <c r="K124" s="204"/>
      <c r="L124" s="251" t="str">
        <f>Aset!I101</f>
        <v>DBR</v>
      </c>
      <c r="M124" s="252" t="str">
        <f>Aset!J101</f>
        <v>Dewi Rosaria Diez</v>
      </c>
      <c r="N124" s="252" t="str">
        <f>Aset!K101</f>
        <v>Ruang Staff 2</v>
      </c>
    </row>
    <row r="125" spans="1:14" s="106" customFormat="1" ht="15">
      <c r="A125" s="225">
        <f>SUBTOTAL(3,B$26:$B125)</f>
        <v>100</v>
      </c>
      <c r="B125" s="226" t="str">
        <f>Aset!E102</f>
        <v>P.C Unit</v>
      </c>
      <c r="C125" s="227"/>
      <c r="D125" s="228" t="str">
        <f>Aset!F102</f>
        <v>Acer Veriton Z4 AIO - Core i5 (VZ4/0032)8G 512GB SSD 23.8 Display W11Home</v>
      </c>
      <c r="E125" s="228"/>
      <c r="F125" s="229"/>
      <c r="G125" s="226">
        <v>1</v>
      </c>
      <c r="H125" s="226">
        <f>Aset!D102</f>
        <v>478</v>
      </c>
      <c r="I125" s="226" t="str">
        <f>LEFT(Aset!G102,4)</f>
        <v>2023</v>
      </c>
      <c r="J125" s="226"/>
      <c r="K125" s="204"/>
      <c r="L125" s="251" t="str">
        <f>Aset!I102</f>
        <v>DBR</v>
      </c>
      <c r="M125" s="252" t="str">
        <f>Aset!J102</f>
        <v>Dini Amalia</v>
      </c>
      <c r="N125" s="252" t="str">
        <f>Aset!K102</f>
        <v>Ruang Staff 2</v>
      </c>
    </row>
    <row r="126" spans="1:14" s="106" customFormat="1" ht="28">
      <c r="A126" s="225">
        <f>SUBTOTAL(3,B$26:$B126)</f>
        <v>101</v>
      </c>
      <c r="B126" s="226" t="str">
        <f>Aset!E103</f>
        <v>P.C Unit</v>
      </c>
      <c r="C126" s="227"/>
      <c r="D126" s="228" t="str">
        <f>Aset!F103</f>
        <v>Acer Veriton Z4 AIO - Core i5 (VZ4/0032)8G 512GB SSD 23.8 Display W11Home</v>
      </c>
      <c r="E126" s="228"/>
      <c r="F126" s="229"/>
      <c r="G126" s="226">
        <v>1</v>
      </c>
      <c r="H126" s="226">
        <f>Aset!D103</f>
        <v>479</v>
      </c>
      <c r="I126" s="226" t="str">
        <f>LEFT(Aset!G103,4)</f>
        <v>2023</v>
      </c>
      <c r="J126" s="226"/>
      <c r="K126" s="204"/>
      <c r="L126" s="251" t="str">
        <f>Aset!I103</f>
        <v>DBR</v>
      </c>
      <c r="M126" s="252" t="str">
        <f>Aset!J103</f>
        <v>Fildzah A'inun Nursya'adah, S.Kesos</v>
      </c>
      <c r="N126" s="252" t="str">
        <f>Aset!K103</f>
        <v>Ruang Staff 2</v>
      </c>
    </row>
    <row r="127" spans="1:14" s="106" customFormat="1" ht="15">
      <c r="A127" s="225">
        <f>SUBTOTAL(3,B$26:$B127)</f>
        <v>102</v>
      </c>
      <c r="B127" s="226" t="str">
        <f>Aset!E104</f>
        <v>P.C Unit</v>
      </c>
      <c r="C127" s="227"/>
      <c r="D127" s="228" t="str">
        <f>Aset!F104</f>
        <v>Acer Veriton Z4 AIO - Core i5 (VZ4/0032)8G 512GB SSD 23.8 Display W11Home</v>
      </c>
      <c r="E127" s="228"/>
      <c r="F127" s="229"/>
      <c r="G127" s="226">
        <v>1</v>
      </c>
      <c r="H127" s="226">
        <f>Aset!D104</f>
        <v>480</v>
      </c>
      <c r="I127" s="226" t="str">
        <f>LEFT(Aset!G104,4)</f>
        <v>2023</v>
      </c>
      <c r="J127" s="226"/>
      <c r="K127" s="204"/>
      <c r="L127" s="251" t="str">
        <f>Aset!I104</f>
        <v>DBR</v>
      </c>
      <c r="M127" s="252" t="str">
        <f>Aset!J104</f>
        <v>Atik Dwi Hastuti</v>
      </c>
      <c r="N127" s="252" t="str">
        <f>Aset!K104</f>
        <v>Ruang Staff 2</v>
      </c>
    </row>
    <row r="128" spans="1:14" s="106" customFormat="1" ht="15">
      <c r="A128" s="225">
        <f>SUBTOTAL(3,B$26:$B128)</f>
        <v>103</v>
      </c>
      <c r="B128" s="226" t="str">
        <f>Aset!E105</f>
        <v>P.C Unit</v>
      </c>
      <c r="C128" s="227"/>
      <c r="D128" s="228" t="str">
        <f>Aset!F105</f>
        <v>Acer Veriton Z4 AIO - Core i5 (VZ4/0032)8G 512GB SSD 23.8 Display W11Home</v>
      </c>
      <c r="E128" s="228"/>
      <c r="F128" s="229"/>
      <c r="G128" s="226">
        <v>1</v>
      </c>
      <c r="H128" s="226">
        <f>Aset!D105</f>
        <v>481</v>
      </c>
      <c r="I128" s="226" t="str">
        <f>LEFT(Aset!G105,4)</f>
        <v>2023</v>
      </c>
      <c r="J128" s="226"/>
      <c r="K128" s="204"/>
      <c r="L128" s="251" t="str">
        <f>Aset!I105</f>
        <v>DBR</v>
      </c>
      <c r="M128" s="252" t="str">
        <f>Aset!J105</f>
        <v>-</v>
      </c>
      <c r="N128" s="252" t="str">
        <f>Aset!K105</f>
        <v>-</v>
      </c>
    </row>
    <row r="129" spans="1:14" s="106" customFormat="1" ht="15">
      <c r="A129" s="225">
        <f>SUBTOTAL(3,B$26:$B129)</f>
        <v>104</v>
      </c>
      <c r="B129" s="226" t="str">
        <f>Aset!E106</f>
        <v>Lap Top</v>
      </c>
      <c r="C129" s="227"/>
      <c r="D129" s="228" t="str">
        <f>Aset!F106</f>
        <v>Lenovo</v>
      </c>
      <c r="E129" s="228"/>
      <c r="F129" s="229"/>
      <c r="G129" s="226">
        <v>1</v>
      </c>
      <c r="H129" s="226">
        <f>Aset!D106</f>
        <v>134</v>
      </c>
      <c r="I129" s="226" t="str">
        <f>LEFT(Aset!G106,4)</f>
        <v>2021</v>
      </c>
      <c r="J129" s="226"/>
      <c r="K129" s="204"/>
      <c r="L129" s="251" t="str">
        <f>Aset!I106</f>
        <v>Non DBR</v>
      </c>
      <c r="M129" s="252">
        <f>Aset!J106</f>
        <v>0</v>
      </c>
      <c r="N129" s="252" t="str">
        <f>Aset!K106</f>
        <v>Pemakai barang belum ditentukan</v>
      </c>
    </row>
    <row r="130" spans="1:14" s="106" customFormat="1" ht="15">
      <c r="A130" s="225">
        <f>SUBTOTAL(3,B$26:$B130)</f>
        <v>105</v>
      </c>
      <c r="B130" s="226" t="str">
        <f>Aset!E107</f>
        <v>Lap Top</v>
      </c>
      <c r="C130" s="227"/>
      <c r="D130" s="228" t="str">
        <f>Aset!F107</f>
        <v>Lenovo</v>
      </c>
      <c r="E130" s="228"/>
      <c r="F130" s="229"/>
      <c r="G130" s="226">
        <v>1</v>
      </c>
      <c r="H130" s="226">
        <f>Aset!D107</f>
        <v>135</v>
      </c>
      <c r="I130" s="226" t="str">
        <f>LEFT(Aset!G107,4)</f>
        <v>2021</v>
      </c>
      <c r="J130" s="226"/>
      <c r="K130" s="204"/>
      <c r="L130" s="251" t="str">
        <f>Aset!I107</f>
        <v>Non DBR</v>
      </c>
      <c r="M130" s="252">
        <f>Aset!J107</f>
        <v>0</v>
      </c>
      <c r="N130" s="252" t="str">
        <f>Aset!K107</f>
        <v>Pemakai barang belum ditentukan</v>
      </c>
    </row>
    <row r="131" spans="1:14" s="106" customFormat="1" ht="15">
      <c r="A131" s="225">
        <f>SUBTOTAL(3,B$26:$B131)</f>
        <v>106</v>
      </c>
      <c r="B131" s="226" t="str">
        <f>Aset!E108</f>
        <v>Lap Top</v>
      </c>
      <c r="C131" s="227"/>
      <c r="D131" s="228" t="str">
        <f>Aset!F108</f>
        <v>Lenovo</v>
      </c>
      <c r="E131" s="228"/>
      <c r="F131" s="229"/>
      <c r="G131" s="226">
        <v>1</v>
      </c>
      <c r="H131" s="226">
        <f>Aset!D108</f>
        <v>136</v>
      </c>
      <c r="I131" s="226" t="str">
        <f>LEFT(Aset!G108,4)</f>
        <v>2021</v>
      </c>
      <c r="J131" s="226"/>
      <c r="K131" s="204"/>
      <c r="L131" s="251" t="str">
        <f>Aset!I108</f>
        <v>Non DBR</v>
      </c>
      <c r="M131" s="252">
        <f>Aset!J108</f>
        <v>0</v>
      </c>
      <c r="N131" s="252" t="str">
        <f>Aset!K108</f>
        <v>Pemakai barang belum ditentukan</v>
      </c>
    </row>
    <row r="132" spans="1:14" s="106" customFormat="1" ht="15">
      <c r="A132" s="225">
        <f>SUBTOTAL(3,B$26:$B132)</f>
        <v>107</v>
      </c>
      <c r="B132" s="226" t="str">
        <f>Aset!E109</f>
        <v>Lap Top</v>
      </c>
      <c r="C132" s="227"/>
      <c r="D132" s="228" t="str">
        <f>Aset!F109</f>
        <v>Lenovo</v>
      </c>
      <c r="E132" s="228"/>
      <c r="F132" s="229"/>
      <c r="G132" s="226">
        <v>1</v>
      </c>
      <c r="H132" s="226">
        <f>Aset!D109</f>
        <v>137</v>
      </c>
      <c r="I132" s="226" t="str">
        <f>LEFT(Aset!G109,4)</f>
        <v>2021</v>
      </c>
      <c r="J132" s="226"/>
      <c r="K132" s="204"/>
      <c r="L132" s="251" t="str">
        <f>Aset!I109</f>
        <v>Non DBR</v>
      </c>
      <c r="M132" s="252">
        <f>Aset!J109</f>
        <v>0</v>
      </c>
      <c r="N132" s="252" t="str">
        <f>Aset!K109</f>
        <v>Pemakai barang belum ditentukan</v>
      </c>
    </row>
    <row r="133" spans="1:14" s="106" customFormat="1" ht="15">
      <c r="A133" s="225">
        <f>SUBTOTAL(3,B$26:$B133)</f>
        <v>108</v>
      </c>
      <c r="B133" s="226" t="str">
        <f>Aset!E110</f>
        <v>Lap Top</v>
      </c>
      <c r="C133" s="227"/>
      <c r="D133" s="228" t="str">
        <f>Aset!F110</f>
        <v>Lenovo</v>
      </c>
      <c r="E133" s="228"/>
      <c r="F133" s="229"/>
      <c r="G133" s="226">
        <v>1</v>
      </c>
      <c r="H133" s="226">
        <f>Aset!D110</f>
        <v>138</v>
      </c>
      <c r="I133" s="226" t="str">
        <f>LEFT(Aset!G110,4)</f>
        <v>2021</v>
      </c>
      <c r="J133" s="226"/>
      <c r="K133" s="204"/>
      <c r="L133" s="251" t="str">
        <f>Aset!I110</f>
        <v>Non DBR</v>
      </c>
      <c r="M133" s="252">
        <f>Aset!J110</f>
        <v>0</v>
      </c>
      <c r="N133" s="252" t="str">
        <f>Aset!K110</f>
        <v>Pemakai barang belum ditentukan</v>
      </c>
    </row>
    <row r="134" spans="1:14" s="106" customFormat="1" ht="15">
      <c r="A134" s="225">
        <f>SUBTOTAL(3,B$26:$B134)</f>
        <v>109</v>
      </c>
      <c r="B134" s="226" t="str">
        <f>Aset!E111</f>
        <v>Lap Top</v>
      </c>
      <c r="C134" s="227"/>
      <c r="D134" s="228" t="str">
        <f>Aset!F111</f>
        <v>Lenovo</v>
      </c>
      <c r="E134" s="228"/>
      <c r="F134" s="229"/>
      <c r="G134" s="226">
        <v>1</v>
      </c>
      <c r="H134" s="226">
        <f>Aset!D111</f>
        <v>139</v>
      </c>
      <c r="I134" s="226" t="str">
        <f>LEFT(Aset!G111,4)</f>
        <v>2021</v>
      </c>
      <c r="J134" s="226"/>
      <c r="K134" s="204"/>
      <c r="L134" s="251" t="str">
        <f>Aset!I111</f>
        <v>Non DBR</v>
      </c>
      <c r="M134" s="252" t="str">
        <f>Aset!J111</f>
        <v>Galih Imamy Gunadi, S.Sos</v>
      </c>
      <c r="N134" s="252" t="str">
        <f>Aset!K111</f>
        <v>Ruang Staff 2</v>
      </c>
    </row>
    <row r="135" spans="1:14" s="106" customFormat="1" ht="15">
      <c r="A135" s="225">
        <f>SUBTOTAL(3,B$26:$B135)</f>
        <v>110</v>
      </c>
      <c r="B135" s="226" t="str">
        <f>Aset!E112</f>
        <v>Lap Top</v>
      </c>
      <c r="C135" s="227"/>
      <c r="D135" s="228" t="str">
        <f>Aset!F112</f>
        <v>Lenovo</v>
      </c>
      <c r="E135" s="228"/>
      <c r="F135" s="229"/>
      <c r="G135" s="226">
        <v>1</v>
      </c>
      <c r="H135" s="226">
        <f>Aset!D112</f>
        <v>140</v>
      </c>
      <c r="I135" s="226" t="str">
        <f>LEFT(Aset!G112,4)</f>
        <v>2021</v>
      </c>
      <c r="J135" s="226"/>
      <c r="K135" s="204"/>
      <c r="L135" s="251" t="str">
        <f>Aset!I112</f>
        <v>Non DBR</v>
      </c>
      <c r="M135" s="252" t="str">
        <f>Aset!J112</f>
        <v>Lukmanul Hakim</v>
      </c>
      <c r="N135" s="252" t="str">
        <f>Aset!K112</f>
        <v>Ruang Staff 1</v>
      </c>
    </row>
    <row r="136" spans="1:14" s="106" customFormat="1" ht="15">
      <c r="A136" s="225">
        <f>SUBTOTAL(3,B$26:$B136)</f>
        <v>111</v>
      </c>
      <c r="B136" s="226" t="str">
        <f>Aset!E113</f>
        <v>Lap Top</v>
      </c>
      <c r="C136" s="227"/>
      <c r="D136" s="228" t="str">
        <f>Aset!F113</f>
        <v>Acer TRAVELMATE P214 CORE-I7 (TMP214/0011)</v>
      </c>
      <c r="E136" s="228"/>
      <c r="F136" s="229"/>
      <c r="G136" s="226">
        <v>1</v>
      </c>
      <c r="H136" s="226">
        <f>Aset!D113</f>
        <v>152</v>
      </c>
      <c r="I136" s="226" t="str">
        <f>LEFT(Aset!G113,4)</f>
        <v>2023</v>
      </c>
      <c r="J136" s="226"/>
      <c r="K136" s="204"/>
      <c r="L136" s="251" t="str">
        <f>Aset!I113</f>
        <v>Non DBR</v>
      </c>
      <c r="M136" s="252" t="str">
        <f>Aset!J113</f>
        <v>Heti Yulianti</v>
      </c>
      <c r="N136" s="252" t="str">
        <f>Aset!K113</f>
        <v>Ruang Staff 1</v>
      </c>
    </row>
    <row r="137" spans="1:14" s="106" customFormat="1" ht="15">
      <c r="A137" s="225">
        <f>SUBTOTAL(3,B$26:$B137)</f>
        <v>112</v>
      </c>
      <c r="B137" s="226" t="str">
        <f>Aset!E114</f>
        <v>Lap Top</v>
      </c>
      <c r="C137" s="227"/>
      <c r="D137" s="228" t="str">
        <f>Aset!F114</f>
        <v>Acer TRAVELMATE P214 CORE-I7 (TMP214/0011)</v>
      </c>
      <c r="E137" s="228"/>
      <c r="F137" s="229"/>
      <c r="G137" s="226">
        <v>1</v>
      </c>
      <c r="H137" s="226">
        <f>Aset!D114</f>
        <v>153</v>
      </c>
      <c r="I137" s="226" t="str">
        <f>LEFT(Aset!G114,4)</f>
        <v>2023</v>
      </c>
      <c r="J137" s="226"/>
      <c r="K137" s="204"/>
      <c r="L137" s="251" t="str">
        <f>Aset!I114</f>
        <v>Non DBR</v>
      </c>
      <c r="M137" s="252" t="str">
        <f>Aset!J114</f>
        <v>Wiwiek Setyawati</v>
      </c>
      <c r="N137" s="252" t="str">
        <f>Aset!K114</f>
        <v>Ruang Staff 2</v>
      </c>
    </row>
    <row r="138" spans="1:14" s="106" customFormat="1" ht="15">
      <c r="A138" s="225">
        <f>SUBTOTAL(3,B$26:$B138)</f>
        <v>113</v>
      </c>
      <c r="B138" s="226" t="str">
        <f>Aset!E115</f>
        <v>Lap Top</v>
      </c>
      <c r="C138" s="227"/>
      <c r="D138" s="228" t="str">
        <f>Aset!F115</f>
        <v>Acer TRAVELMATE P214 CORE-I7 (TMP214/0011)</v>
      </c>
      <c r="E138" s="228"/>
      <c r="F138" s="229"/>
      <c r="G138" s="226">
        <v>1</v>
      </c>
      <c r="H138" s="226">
        <f>Aset!D115</f>
        <v>154</v>
      </c>
      <c r="I138" s="226" t="str">
        <f>LEFT(Aset!G115,4)</f>
        <v>2023</v>
      </c>
      <c r="J138" s="226"/>
      <c r="K138" s="204"/>
      <c r="L138" s="251" t="str">
        <f>Aset!I115</f>
        <v>Non DBR</v>
      </c>
      <c r="M138" s="252" t="str">
        <f>Aset!J115</f>
        <v>Asiafry Raynaldy</v>
      </c>
      <c r="N138" s="252" t="str">
        <f>Aset!K115</f>
        <v>Ruang Staff 2</v>
      </c>
    </row>
    <row r="139" spans="1:14" s="106" customFormat="1" ht="15">
      <c r="A139" s="225">
        <f>SUBTOTAL(3,B$26:$B139)</f>
        <v>114</v>
      </c>
      <c r="B139" s="226" t="str">
        <f>Aset!E116</f>
        <v>Lap Top</v>
      </c>
      <c r="C139" s="227"/>
      <c r="D139" s="228" t="str">
        <f>Aset!F116</f>
        <v>Acer TRAVELMATE P214 CORE-I7 (TMP214/0011)</v>
      </c>
      <c r="E139" s="228"/>
      <c r="F139" s="229"/>
      <c r="G139" s="226">
        <v>1</v>
      </c>
      <c r="H139" s="226">
        <f>Aset!D116</f>
        <v>155</v>
      </c>
      <c r="I139" s="226" t="str">
        <f>LEFT(Aset!G116,4)</f>
        <v>2023</v>
      </c>
      <c r="J139" s="226"/>
      <c r="K139" s="204"/>
      <c r="L139" s="251" t="str">
        <f>Aset!I116</f>
        <v>Non DBR</v>
      </c>
      <c r="M139" s="252" t="str">
        <f>Aset!J116</f>
        <v>Edwar Wijaya</v>
      </c>
      <c r="N139" s="252" t="str">
        <f>Aset!K116</f>
        <v>Ruang Staff 2</v>
      </c>
    </row>
    <row r="140" spans="1:14" s="106" customFormat="1" ht="15">
      <c r="A140" s="225">
        <f>SUBTOTAL(3,B$26:$B140)</f>
        <v>115</v>
      </c>
      <c r="B140" s="226" t="str">
        <f>Aset!E117</f>
        <v>Lap Top</v>
      </c>
      <c r="C140" s="227"/>
      <c r="D140" s="228" t="str">
        <f>Aset!F117</f>
        <v>Acer TRAVELMATE P214 CORE-I7 (TMP214/0011)</v>
      </c>
      <c r="E140" s="228"/>
      <c r="F140" s="229"/>
      <c r="G140" s="226">
        <v>1</v>
      </c>
      <c r="H140" s="226">
        <f>Aset!D117</f>
        <v>156</v>
      </c>
      <c r="I140" s="226" t="str">
        <f>LEFT(Aset!G117,4)</f>
        <v>2023</v>
      </c>
      <c r="J140" s="226"/>
      <c r="K140" s="204"/>
      <c r="L140" s="251" t="str">
        <f>Aset!I117</f>
        <v>Non DBR</v>
      </c>
      <c r="M140" s="252" t="str">
        <f>Aset!J117</f>
        <v>Ismaini Sitompul</v>
      </c>
      <c r="N140" s="252" t="str">
        <f>Aset!K117</f>
        <v>Ruang Staff 1</v>
      </c>
    </row>
    <row r="141" spans="1:14" s="106" customFormat="1" ht="28">
      <c r="A141" s="225">
        <f>SUBTOTAL(3,B$26:$B141)</f>
        <v>116</v>
      </c>
      <c r="B141" s="226" t="str">
        <f>Aset!E118</f>
        <v>Scanner (Peralatan Personal Komputer)</v>
      </c>
      <c r="C141" s="227"/>
      <c r="D141" s="228" t="str">
        <f>Aset!F118</f>
        <v>Fujitsu Fi-7160</v>
      </c>
      <c r="E141" s="228"/>
      <c r="F141" s="229"/>
      <c r="G141" s="226">
        <v>1</v>
      </c>
      <c r="H141" s="226">
        <f>Aset!D118</f>
        <v>10</v>
      </c>
      <c r="I141" s="226" t="str">
        <f>LEFT(Aset!G118,4)</f>
        <v>2021</v>
      </c>
      <c r="J141" s="226"/>
      <c r="K141" s="204"/>
      <c r="L141" s="251" t="str">
        <f>Aset!I118</f>
        <v>DBR</v>
      </c>
      <c r="M141" s="252" t="str">
        <f>Aset!J118</f>
        <v>Friesca Julyana, S.SI</v>
      </c>
      <c r="N141" s="252" t="str">
        <f>Aset!K118</f>
        <v>Ruang Staff 1</v>
      </c>
    </row>
    <row r="142" spans="1:14" s="106" customFormat="1" ht="28">
      <c r="A142" s="225">
        <f>SUBTOTAL(3,B$26:$B142)</f>
        <v>117</v>
      </c>
      <c r="B142" s="226" t="str">
        <f>Aset!E119</f>
        <v>Scanner (Peralatan Personal Komputer)</v>
      </c>
      <c r="C142" s="227"/>
      <c r="D142" s="228" t="str">
        <f>Aset!F119</f>
        <v>Fujitsu Fi-7160</v>
      </c>
      <c r="E142" s="228"/>
      <c r="F142" s="229"/>
      <c r="G142" s="226">
        <v>1</v>
      </c>
      <c r="H142" s="226">
        <f>Aset!D119</f>
        <v>11</v>
      </c>
      <c r="I142" s="226" t="str">
        <f>LEFT(Aset!G119,4)</f>
        <v>2021</v>
      </c>
      <c r="J142" s="226"/>
      <c r="K142" s="204"/>
      <c r="L142" s="251" t="str">
        <f>Aset!I119</f>
        <v>DBR</v>
      </c>
      <c r="M142" s="252" t="str">
        <f>Aset!J119</f>
        <v>Prabasari</v>
      </c>
      <c r="N142" s="252" t="str">
        <f>Aset!K119</f>
        <v>Ruang Staff 1</v>
      </c>
    </row>
    <row r="143" spans="1:14" s="106" customFormat="1" ht="15">
      <c r="A143" s="225">
        <f>SUBTOTAL(3,B$26:$B143)</f>
        <v>118</v>
      </c>
      <c r="B143" s="226" t="str">
        <f>Aset!E120</f>
        <v>Software Komputer</v>
      </c>
      <c r="C143" s="227"/>
      <c r="D143" s="228" t="str">
        <f>Aset!F120</f>
        <v>SIM PKH (Aplikasi Integrasi Data PKH - BDT)</v>
      </c>
      <c r="E143" s="228"/>
      <c r="F143" s="229"/>
      <c r="G143" s="226">
        <v>1</v>
      </c>
      <c r="H143" s="226">
        <f>Aset!D120</f>
        <v>162</v>
      </c>
      <c r="I143" s="226" t="str">
        <f>LEFT(Aset!G120,4)</f>
        <v>2018</v>
      </c>
      <c r="J143" s="226"/>
      <c r="K143" s="204"/>
      <c r="L143" s="251" t="str">
        <f>Aset!I120</f>
        <v>Non DBR</v>
      </c>
      <c r="M143" s="252" t="str">
        <f>Aset!J120</f>
        <v>-</v>
      </c>
      <c r="N143" s="252" t="str">
        <f>Aset!K120</f>
        <v>-</v>
      </c>
    </row>
    <row r="144" spans="1:14" s="106" customFormat="1" ht="15">
      <c r="A144" s="225">
        <f>SUBTOTAL(3,B$26:$B144)</f>
        <v>119</v>
      </c>
      <c r="B144" s="226" t="str">
        <f>Aset!E121</f>
        <v>Software Komputer</v>
      </c>
      <c r="C144" s="227"/>
      <c r="D144" s="228" t="str">
        <f>Aset!F121</f>
        <v>Aplikasi Pemutahiran Data Sosial Ekonomi</v>
      </c>
      <c r="E144" s="228"/>
      <c r="F144" s="229"/>
      <c r="G144" s="226">
        <v>1</v>
      </c>
      <c r="H144" s="226">
        <f>Aset!D121</f>
        <v>163</v>
      </c>
      <c r="I144" s="226" t="str">
        <f>LEFT(Aset!G121,4)</f>
        <v>2017</v>
      </c>
      <c r="J144" s="226"/>
      <c r="K144" s="204"/>
      <c r="L144" s="251" t="str">
        <f>Aset!I121</f>
        <v>Non DBR</v>
      </c>
      <c r="M144" s="252" t="str">
        <f>Aset!J121</f>
        <v>-</v>
      </c>
      <c r="N144" s="252" t="str">
        <f>Aset!K121</f>
        <v>-</v>
      </c>
    </row>
    <row r="145" spans="1:14" s="106" customFormat="1" ht="15">
      <c r="A145" s="225">
        <f>SUBTOTAL(3,B$26:$B145)</f>
        <v>120</v>
      </c>
      <c r="B145" s="226" t="str">
        <f>Aset!E122</f>
        <v>Software Komputer</v>
      </c>
      <c r="C145" s="227"/>
      <c r="D145" s="228" t="str">
        <f>Aset!F122</f>
        <v>Aplikasi SIM PKH</v>
      </c>
      <c r="E145" s="228"/>
      <c r="F145" s="229"/>
      <c r="G145" s="226">
        <v>1</v>
      </c>
      <c r="H145" s="226">
        <f>Aset!D122</f>
        <v>164</v>
      </c>
      <c r="I145" s="226" t="str">
        <f>LEFT(Aset!G122,4)</f>
        <v>2018</v>
      </c>
      <c r="J145" s="226"/>
      <c r="K145" s="204"/>
      <c r="L145" s="251" t="str">
        <f>Aset!I122</f>
        <v>Non DBR</v>
      </c>
      <c r="M145" s="252" t="str">
        <f>Aset!J122</f>
        <v>-</v>
      </c>
      <c r="N145" s="252" t="str">
        <f>Aset!K122</f>
        <v>-</v>
      </c>
    </row>
    <row r="146" spans="1:14" s="106" customFormat="1" ht="15">
      <c r="A146" s="225">
        <f>SUBTOTAL(3,B$26:$B146)</f>
        <v>121</v>
      </c>
      <c r="B146" s="226" t="str">
        <f>Aset!E123</f>
        <v>Software Komputer</v>
      </c>
      <c r="C146" s="227"/>
      <c r="D146" s="228" t="str">
        <f>Aset!F123</f>
        <v>Aplikasi Tata Kelola Website Program Keluarga Hara</v>
      </c>
      <c r="E146" s="228"/>
      <c r="F146" s="229"/>
      <c r="G146" s="226">
        <v>1</v>
      </c>
      <c r="H146" s="226">
        <f>Aset!D123</f>
        <v>165</v>
      </c>
      <c r="I146" s="226" t="str">
        <f>LEFT(Aset!G123,4)</f>
        <v>2018</v>
      </c>
      <c r="J146" s="226"/>
      <c r="K146" s="204"/>
      <c r="L146" s="251" t="str">
        <f>Aset!I123</f>
        <v>Non DBR</v>
      </c>
      <c r="M146" s="252" t="str">
        <f>Aset!J123</f>
        <v>-</v>
      </c>
      <c r="N146" s="252" t="str">
        <f>Aset!K123</f>
        <v>-</v>
      </c>
    </row>
    <row r="147" spans="1:14" s="106" customFormat="1" ht="15">
      <c r="A147" s="225">
        <f>SUBTOTAL(3,B$26:$B147)</f>
        <v>122</v>
      </c>
      <c r="B147" s="226" t="str">
        <f>Aset!E124</f>
        <v>Lap Top</v>
      </c>
      <c r="C147" s="227"/>
      <c r="D147" s="228" t="str">
        <f>Aset!F124</f>
        <v>APPLE MACBOOK AIR MD232ZA/A</v>
      </c>
      <c r="E147" s="228"/>
      <c r="F147" s="229"/>
      <c r="G147" s="226">
        <v>1</v>
      </c>
      <c r="H147" s="226">
        <f>Aset!D124</f>
        <v>1</v>
      </c>
      <c r="I147" s="226" t="str">
        <f>LEFT(Aset!G124,4)</f>
        <v>2012</v>
      </c>
      <c r="J147" s="226"/>
      <c r="K147" s="204"/>
      <c r="L147" s="251" t="str">
        <f>Aset!I124</f>
        <v>Non DBR</v>
      </c>
      <c r="M147" s="252" t="str">
        <f>Aset!J124</f>
        <v>-</v>
      </c>
      <c r="N147" s="252" t="str">
        <f>Aset!K124</f>
        <v>-</v>
      </c>
    </row>
    <row r="148" spans="1:14" s="106" customFormat="1" ht="15">
      <c r="A148" s="225">
        <f>SUBTOTAL(3,B$26:$B148)</f>
        <v>123</v>
      </c>
      <c r="B148" s="226" t="str">
        <f>Aset!E125</f>
        <v>Lap Top</v>
      </c>
      <c r="C148" s="227"/>
      <c r="D148" s="228" t="str">
        <f>Aset!F125</f>
        <v>APPLE MACBOOK AIR MD232ZA/A</v>
      </c>
      <c r="E148" s="228"/>
      <c r="F148" s="229"/>
      <c r="G148" s="226">
        <v>1</v>
      </c>
      <c r="H148" s="226">
        <f>Aset!D125</f>
        <v>2</v>
      </c>
      <c r="I148" s="226" t="str">
        <f>LEFT(Aset!G125,4)</f>
        <v>2012</v>
      </c>
      <c r="J148" s="226"/>
      <c r="K148" s="204"/>
      <c r="L148" s="251" t="str">
        <f>Aset!I125</f>
        <v>Non DBR</v>
      </c>
      <c r="M148" s="252" t="str">
        <f>Aset!J125</f>
        <v>-</v>
      </c>
      <c r="N148" s="252" t="str">
        <f>Aset!K125</f>
        <v>-</v>
      </c>
    </row>
    <row r="149" spans="1:14" s="106" customFormat="1" ht="15">
      <c r="A149" s="225">
        <f>SUBTOTAL(3,B$26:$B149)</f>
        <v>124</v>
      </c>
      <c r="B149" s="226" t="str">
        <f>Aset!E126</f>
        <v>Lap Top</v>
      </c>
      <c r="C149" s="227"/>
      <c r="D149" s="228" t="str">
        <f>Aset!F126</f>
        <v>APPLE MACBOOK AIR MD232ZA/A</v>
      </c>
      <c r="E149" s="228"/>
      <c r="F149" s="229"/>
      <c r="G149" s="226">
        <v>1</v>
      </c>
      <c r="H149" s="226">
        <f>Aset!D126</f>
        <v>3</v>
      </c>
      <c r="I149" s="226" t="str">
        <f>LEFT(Aset!G126,4)</f>
        <v>2012</v>
      </c>
      <c r="J149" s="226"/>
      <c r="K149" s="204"/>
      <c r="L149" s="251" t="str">
        <f>Aset!I126</f>
        <v>Non DBR</v>
      </c>
      <c r="M149" s="252" t="str">
        <f>Aset!J126</f>
        <v>-</v>
      </c>
      <c r="N149" s="252" t="str">
        <f>Aset!K126</f>
        <v>-</v>
      </c>
    </row>
    <row r="150" spans="1:14" s="106" customFormat="1" ht="15">
      <c r="A150" s="225">
        <f>SUBTOTAL(3,B$26:$B150)</f>
        <v>125</v>
      </c>
      <c r="B150" s="226" t="str">
        <f>Aset!E127</f>
        <v>Lap Top</v>
      </c>
      <c r="C150" s="227"/>
      <c r="D150" s="228" t="str">
        <f>Aset!F127</f>
        <v>APPLE MACBOOK AIR MD232ZA/A</v>
      </c>
      <c r="E150" s="228"/>
      <c r="F150" s="229"/>
      <c r="G150" s="226">
        <v>1</v>
      </c>
      <c r="H150" s="226">
        <f>Aset!D127</f>
        <v>4</v>
      </c>
      <c r="I150" s="226" t="str">
        <f>LEFT(Aset!G127,4)</f>
        <v>2012</v>
      </c>
      <c r="J150" s="226"/>
      <c r="K150" s="204"/>
      <c r="L150" s="251" t="str">
        <f>Aset!I127</f>
        <v>Non DBR</v>
      </c>
      <c r="M150" s="252" t="str">
        <f>Aset!J127</f>
        <v>-</v>
      </c>
      <c r="N150" s="252" t="str">
        <f>Aset!K127</f>
        <v>-</v>
      </c>
    </row>
    <row r="151" spans="1:14" s="106" customFormat="1" ht="15">
      <c r="A151" s="225">
        <f>SUBTOTAL(3,B$26:$B151)</f>
        <v>126</v>
      </c>
      <c r="B151" s="226" t="str">
        <f>Aset!E128</f>
        <v>Lap Top</v>
      </c>
      <c r="C151" s="227"/>
      <c r="D151" s="228" t="str">
        <f>Aset!F128</f>
        <v>APPLE MACBOOK AIR MD232ZA/A</v>
      </c>
      <c r="E151" s="228"/>
      <c r="F151" s="229"/>
      <c r="G151" s="226">
        <v>1</v>
      </c>
      <c r="H151" s="226">
        <f>Aset!D128</f>
        <v>5</v>
      </c>
      <c r="I151" s="226" t="str">
        <f>LEFT(Aset!G128,4)</f>
        <v>2012</v>
      </c>
      <c r="J151" s="226"/>
      <c r="K151" s="204"/>
      <c r="L151" s="251" t="str">
        <f>Aset!I128</f>
        <v>Non DBR</v>
      </c>
      <c r="M151" s="252" t="str">
        <f>Aset!J128</f>
        <v>-</v>
      </c>
      <c r="N151" s="252" t="str">
        <f>Aset!K128</f>
        <v>-</v>
      </c>
    </row>
    <row r="152" spans="1:14" s="106" customFormat="1" ht="15">
      <c r="A152" s="225">
        <f>SUBTOTAL(3,B$26:$B152)</f>
        <v>127</v>
      </c>
      <c r="B152" s="226" t="str">
        <f>Aset!E129</f>
        <v>Lap Top</v>
      </c>
      <c r="C152" s="227"/>
      <c r="D152" s="228" t="str">
        <f>Aset!F129</f>
        <v>APPLE MACBOOK AIR MD232ZA/A</v>
      </c>
      <c r="E152" s="228"/>
      <c r="F152" s="229"/>
      <c r="G152" s="226">
        <v>1</v>
      </c>
      <c r="H152" s="226">
        <f>Aset!D129</f>
        <v>6</v>
      </c>
      <c r="I152" s="226" t="str">
        <f>LEFT(Aset!G129,4)</f>
        <v>2012</v>
      </c>
      <c r="J152" s="226"/>
      <c r="K152" s="204"/>
      <c r="L152" s="251" t="str">
        <f>Aset!I129</f>
        <v>Non DBR</v>
      </c>
      <c r="M152" s="252" t="str">
        <f>Aset!J129</f>
        <v>-</v>
      </c>
      <c r="N152" s="252" t="str">
        <f>Aset!K129</f>
        <v>-</v>
      </c>
    </row>
    <row r="153" spans="1:14" s="106" customFormat="1" ht="15">
      <c r="A153" s="225">
        <f>SUBTOTAL(3,B$26:$B153)</f>
        <v>128</v>
      </c>
      <c r="B153" s="226" t="str">
        <f>Aset!E130</f>
        <v>Lap Top</v>
      </c>
      <c r="C153" s="227"/>
      <c r="D153" s="228" t="str">
        <f>Aset!F130</f>
        <v>APPLE MACBOOK AIR MD232ZA/A</v>
      </c>
      <c r="E153" s="228"/>
      <c r="F153" s="229"/>
      <c r="G153" s="226">
        <v>1</v>
      </c>
      <c r="H153" s="226">
        <f>Aset!D130</f>
        <v>7</v>
      </c>
      <c r="I153" s="226" t="str">
        <f>LEFT(Aset!G130,4)</f>
        <v>2012</v>
      </c>
      <c r="J153" s="226"/>
      <c r="K153" s="204"/>
      <c r="L153" s="251" t="str">
        <f>Aset!I130</f>
        <v>Non DBR</v>
      </c>
      <c r="M153" s="252" t="str">
        <f>Aset!J130</f>
        <v>-</v>
      </c>
      <c r="N153" s="252" t="str">
        <f>Aset!K130</f>
        <v>-</v>
      </c>
    </row>
    <row r="154" spans="1:14" s="106" customFormat="1" ht="15">
      <c r="A154" s="225">
        <f>SUBTOTAL(3,B$26:$B154)</f>
        <v>129</v>
      </c>
      <c r="B154" s="226" t="str">
        <f>Aset!E131</f>
        <v>Lap Top</v>
      </c>
      <c r="C154" s="227"/>
      <c r="D154" s="228" t="str">
        <f>Aset!F131</f>
        <v>APPLE MACBOOK AIR MD232ZA/A</v>
      </c>
      <c r="E154" s="228"/>
      <c r="F154" s="229"/>
      <c r="G154" s="226">
        <v>1</v>
      </c>
      <c r="H154" s="226">
        <f>Aset!D131</f>
        <v>8</v>
      </c>
      <c r="I154" s="226" t="str">
        <f>LEFT(Aset!G131,4)</f>
        <v>2012</v>
      </c>
      <c r="J154" s="226"/>
      <c r="K154" s="204"/>
      <c r="L154" s="251" t="str">
        <f>Aset!I131</f>
        <v>Non DBR</v>
      </c>
      <c r="M154" s="252" t="str">
        <f>Aset!J131</f>
        <v>-</v>
      </c>
      <c r="N154" s="252" t="str">
        <f>Aset!K131</f>
        <v>-</v>
      </c>
    </row>
    <row r="155" spans="1:14" s="106" customFormat="1" ht="15">
      <c r="A155" s="225">
        <f>SUBTOTAL(3,B$26:$B155)</f>
        <v>130</v>
      </c>
      <c r="B155" s="226" t="str">
        <f>Aset!E132</f>
        <v>Lap Top</v>
      </c>
      <c r="C155" s="227"/>
      <c r="D155" s="228" t="str">
        <f>Aset!F132</f>
        <v>MACBOOK AIR 11" MD224Z A/A</v>
      </c>
      <c r="E155" s="228"/>
      <c r="F155" s="229"/>
      <c r="G155" s="226">
        <v>1</v>
      </c>
      <c r="H155" s="226">
        <f>Aset!D132</f>
        <v>9</v>
      </c>
      <c r="I155" s="226" t="str">
        <f>LEFT(Aset!G132,4)</f>
        <v>2013</v>
      </c>
      <c r="J155" s="226"/>
      <c r="K155" s="204"/>
      <c r="L155" s="251" t="str">
        <f>Aset!I132</f>
        <v>Non DBR</v>
      </c>
      <c r="M155" s="252" t="str">
        <f>Aset!J132</f>
        <v>Prabasari</v>
      </c>
      <c r="N155" s="252" t="str">
        <f>Aset!K132</f>
        <v>Ruang Staff 1</v>
      </c>
    </row>
    <row r="156" spans="1:14" s="106" customFormat="1" ht="15">
      <c r="A156" s="225">
        <f>SUBTOTAL(3,B$26:$B156)</f>
        <v>131</v>
      </c>
      <c r="B156" s="226" t="str">
        <f>Aset!E133</f>
        <v>Lap Top</v>
      </c>
      <c r="C156" s="227"/>
      <c r="D156" s="228" t="str">
        <f>Aset!F133</f>
        <v>MACBOOK AIR 11" MD224Z A/A</v>
      </c>
      <c r="E156" s="228"/>
      <c r="F156" s="229"/>
      <c r="G156" s="226">
        <v>1</v>
      </c>
      <c r="H156" s="226">
        <f>Aset!D133</f>
        <v>10</v>
      </c>
      <c r="I156" s="226" t="str">
        <f>LEFT(Aset!G133,4)</f>
        <v>2013</v>
      </c>
      <c r="J156" s="226"/>
      <c r="K156" s="204"/>
      <c r="L156" s="251" t="str">
        <f>Aset!I133</f>
        <v>Non DBR</v>
      </c>
      <c r="M156" s="252" t="str">
        <f>Aset!J133</f>
        <v>Frisa Femi Haryani</v>
      </c>
      <c r="N156" s="252" t="str">
        <f>Aset!K133</f>
        <v>Ruang Staff 2</v>
      </c>
    </row>
    <row r="157" spans="1:14" s="106" customFormat="1" ht="15">
      <c r="A157" s="225">
        <f>SUBTOTAL(3,B$26:$B157)</f>
        <v>132</v>
      </c>
      <c r="B157" s="226" t="str">
        <f>Aset!E134</f>
        <v>Lap Top</v>
      </c>
      <c r="C157" s="227"/>
      <c r="D157" s="228" t="str">
        <f>Aset!F134</f>
        <v>MACBOOK AIR 11" MD224Z A/A</v>
      </c>
      <c r="E157" s="228"/>
      <c r="F157" s="229"/>
      <c r="G157" s="226">
        <v>1</v>
      </c>
      <c r="H157" s="226">
        <f>Aset!D134</f>
        <v>11</v>
      </c>
      <c r="I157" s="226" t="str">
        <f>LEFT(Aset!G134,4)</f>
        <v>2013</v>
      </c>
      <c r="J157" s="226"/>
      <c r="K157" s="204"/>
      <c r="L157" s="251" t="str">
        <f>Aset!I134</f>
        <v>Non DBR</v>
      </c>
      <c r="M157" s="252" t="str">
        <f>Aset!J134</f>
        <v>-</v>
      </c>
      <c r="N157" s="252" t="str">
        <f>Aset!K134</f>
        <v>-</v>
      </c>
    </row>
    <row r="158" spans="1:14" s="106" customFormat="1" ht="15">
      <c r="A158" s="225">
        <f>SUBTOTAL(3,B$26:$B158)</f>
        <v>133</v>
      </c>
      <c r="B158" s="226" t="str">
        <f>Aset!E135</f>
        <v>Lap Top</v>
      </c>
      <c r="C158" s="227"/>
      <c r="D158" s="228" t="str">
        <f>Aset!F135</f>
        <v>Laptop Lenovo Z40-70(Intel Core i7-4510U Processor</v>
      </c>
      <c r="E158" s="228"/>
      <c r="F158" s="229"/>
      <c r="G158" s="226">
        <v>1</v>
      </c>
      <c r="H158" s="226">
        <f>Aset!D135</f>
        <v>12</v>
      </c>
      <c r="I158" s="226" t="str">
        <f>LEFT(Aset!G135,4)</f>
        <v>2015</v>
      </c>
      <c r="J158" s="226"/>
      <c r="K158" s="204"/>
      <c r="L158" s="251" t="str">
        <f>Aset!I135</f>
        <v>Non DBR</v>
      </c>
      <c r="M158" s="252" t="str">
        <f>Aset!J135</f>
        <v>-</v>
      </c>
      <c r="N158" s="252" t="str">
        <f>Aset!K135</f>
        <v>-</v>
      </c>
    </row>
    <row r="159" spans="1:14" s="106" customFormat="1" ht="15">
      <c r="A159" s="225">
        <f>SUBTOTAL(3,B$26:$B159)</f>
        <v>134</v>
      </c>
      <c r="B159" s="226" t="str">
        <f>Aset!E136</f>
        <v>Lap Top</v>
      </c>
      <c r="C159" s="227"/>
      <c r="D159" s="228" t="str">
        <f>Aset!F136</f>
        <v>Lenovo Z40-70-i-5-1 TB</v>
      </c>
      <c r="E159" s="228"/>
      <c r="F159" s="229"/>
      <c r="G159" s="226">
        <v>1</v>
      </c>
      <c r="H159" s="226">
        <f>Aset!D136</f>
        <v>13</v>
      </c>
      <c r="I159" s="226" t="str">
        <f>LEFT(Aset!G136,4)</f>
        <v>2015</v>
      </c>
      <c r="J159" s="226"/>
      <c r="K159" s="204"/>
      <c r="L159" s="251" t="str">
        <f>Aset!I136</f>
        <v>Non DBR</v>
      </c>
      <c r="M159" s="252" t="str">
        <f>Aset!J136</f>
        <v>Dede Nurazmi</v>
      </c>
      <c r="N159" s="252" t="str">
        <f>Aset!K136</f>
        <v>Ruang Staff 1</v>
      </c>
    </row>
    <row r="160" spans="1:14" s="106" customFormat="1" ht="15">
      <c r="A160" s="225">
        <f>SUBTOTAL(3,B$26:$B160)</f>
        <v>135</v>
      </c>
      <c r="B160" s="226" t="str">
        <f>Aset!E137</f>
        <v>Lap Top</v>
      </c>
      <c r="C160" s="227"/>
      <c r="D160" s="228" t="str">
        <f>Aset!F137</f>
        <v>Lenovo Z40-70-i-5 500 GB</v>
      </c>
      <c r="E160" s="228"/>
      <c r="F160" s="229"/>
      <c r="G160" s="226">
        <v>1</v>
      </c>
      <c r="H160" s="226">
        <f>Aset!D137</f>
        <v>14</v>
      </c>
      <c r="I160" s="226" t="str">
        <f>LEFT(Aset!G137,4)</f>
        <v>2015</v>
      </c>
      <c r="J160" s="226"/>
      <c r="K160" s="204"/>
      <c r="L160" s="251" t="str">
        <f>Aset!I137</f>
        <v>Non DBR</v>
      </c>
      <c r="M160" s="252" t="str">
        <f>Aset!J137</f>
        <v>-</v>
      </c>
      <c r="N160" s="252" t="str">
        <f>Aset!K137</f>
        <v>-</v>
      </c>
    </row>
    <row r="161" spans="1:14" s="106" customFormat="1" ht="15">
      <c r="A161" s="225">
        <f>SUBTOTAL(3,B$26:$B161)</f>
        <v>136</v>
      </c>
      <c r="B161" s="226" t="str">
        <f>Aset!E138</f>
        <v>Lap Top</v>
      </c>
      <c r="C161" s="227"/>
      <c r="D161" s="228" t="str">
        <f>Aset!F138</f>
        <v>Laptop Dell Inspiron 7460 (i7) 14"</v>
      </c>
      <c r="E161" s="228"/>
      <c r="F161" s="229"/>
      <c r="G161" s="226">
        <v>1</v>
      </c>
      <c r="H161" s="226">
        <f>Aset!D138</f>
        <v>15</v>
      </c>
      <c r="I161" s="226" t="str">
        <f>LEFT(Aset!G138,4)</f>
        <v>2017</v>
      </c>
      <c r="J161" s="226"/>
      <c r="K161" s="204"/>
      <c r="L161" s="251" t="str">
        <f>Aset!I138</f>
        <v>Non DBR</v>
      </c>
      <c r="M161" s="252" t="str">
        <f>Aset!J138</f>
        <v>Acep Hidayat</v>
      </c>
      <c r="N161" s="252" t="str">
        <f>Aset!K138</f>
        <v>Ruang Staff 1</v>
      </c>
    </row>
    <row r="162" spans="1:14" s="106" customFormat="1" ht="15">
      <c r="A162" s="225">
        <f>SUBTOTAL(3,B$26:$B162)</f>
        <v>137</v>
      </c>
      <c r="B162" s="226" t="str">
        <f>Aset!E139</f>
        <v>Lap Top</v>
      </c>
      <c r="C162" s="227"/>
      <c r="D162" s="228" t="str">
        <f>Aset!F139</f>
        <v>Laptop Dell Inspiron 7460</v>
      </c>
      <c r="E162" s="228"/>
      <c r="F162" s="229"/>
      <c r="G162" s="226">
        <v>1</v>
      </c>
      <c r="H162" s="226">
        <f>Aset!D139</f>
        <v>16</v>
      </c>
      <c r="I162" s="226" t="str">
        <f>LEFT(Aset!G139,4)</f>
        <v>2017</v>
      </c>
      <c r="J162" s="226"/>
      <c r="K162" s="204"/>
      <c r="L162" s="251" t="str">
        <f>Aset!I139</f>
        <v>Non DBR</v>
      </c>
      <c r="M162" s="252" t="str">
        <f>Aset!J139</f>
        <v>-</v>
      </c>
      <c r="N162" s="252" t="str">
        <f>Aset!K139</f>
        <v>-</v>
      </c>
    </row>
    <row r="163" spans="1:14" s="106" customFormat="1" ht="15">
      <c r="A163" s="225">
        <f>SUBTOTAL(3,B$26:$B163)</f>
        <v>138</v>
      </c>
      <c r="B163" s="226" t="str">
        <f>Aset!E140</f>
        <v>Lap Top</v>
      </c>
      <c r="C163" s="227"/>
      <c r="D163" s="228" t="str">
        <f>Aset!F140</f>
        <v>Laptop Dell Inspiron 7460</v>
      </c>
      <c r="E163" s="228"/>
      <c r="F163" s="229"/>
      <c r="G163" s="226">
        <v>1</v>
      </c>
      <c r="H163" s="226">
        <f>Aset!D140</f>
        <v>17</v>
      </c>
      <c r="I163" s="226" t="str">
        <f>LEFT(Aset!G140,4)</f>
        <v>2017</v>
      </c>
      <c r="J163" s="226"/>
      <c r="K163" s="204"/>
      <c r="L163" s="251" t="str">
        <f>Aset!I140</f>
        <v>Non DBR</v>
      </c>
      <c r="M163" s="252" t="str">
        <f>Aset!J140</f>
        <v>-</v>
      </c>
      <c r="N163" s="252" t="str">
        <f>Aset!K140</f>
        <v>-</v>
      </c>
    </row>
    <row r="164" spans="1:14" s="106" customFormat="1" ht="15">
      <c r="A164" s="225">
        <f>SUBTOTAL(3,B$26:$B164)</f>
        <v>139</v>
      </c>
      <c r="B164" s="226" t="str">
        <f>Aset!E141</f>
        <v>Lap Top</v>
      </c>
      <c r="C164" s="227"/>
      <c r="D164" s="228" t="str">
        <f>Aset!F141</f>
        <v>Laptop Dell Inspiron 7460</v>
      </c>
      <c r="E164" s="228"/>
      <c r="F164" s="229"/>
      <c r="G164" s="226">
        <v>1</v>
      </c>
      <c r="H164" s="226">
        <f>Aset!D141</f>
        <v>18</v>
      </c>
      <c r="I164" s="226" t="str">
        <f>LEFT(Aset!G141,4)</f>
        <v>2018</v>
      </c>
      <c r="J164" s="226"/>
      <c r="K164" s="204"/>
      <c r="L164" s="251" t="str">
        <f>Aset!I141</f>
        <v>Non DBR</v>
      </c>
      <c r="M164" s="252" t="str">
        <f>Aset!J141</f>
        <v>-</v>
      </c>
      <c r="N164" s="252" t="str">
        <f>Aset!K141</f>
        <v>-</v>
      </c>
    </row>
    <row r="165" spans="1:14" s="106" customFormat="1" ht="15">
      <c r="A165" s="225">
        <f>SUBTOTAL(3,B$26:$B165)</f>
        <v>140</v>
      </c>
      <c r="B165" s="226" t="str">
        <f>Aset!E142</f>
        <v>Lap Top</v>
      </c>
      <c r="C165" s="227"/>
      <c r="D165" s="228" t="str">
        <f>Aset!F142</f>
        <v>Laptop Dell i7 (14") 7472</v>
      </c>
      <c r="E165" s="228"/>
      <c r="F165" s="229"/>
      <c r="G165" s="226">
        <v>1</v>
      </c>
      <c r="H165" s="226">
        <f>Aset!D142</f>
        <v>19</v>
      </c>
      <c r="I165" s="226" t="str">
        <f>LEFT(Aset!G142,4)</f>
        <v>2018</v>
      </c>
      <c r="J165" s="226"/>
      <c r="K165" s="204"/>
      <c r="L165" s="251" t="str">
        <f>Aset!I142</f>
        <v>Non DBR</v>
      </c>
      <c r="M165" s="252" t="str">
        <f>Aset!J142</f>
        <v>-</v>
      </c>
      <c r="N165" s="252" t="str">
        <f>Aset!K142</f>
        <v>-</v>
      </c>
    </row>
    <row r="166" spans="1:14" s="106" customFormat="1" ht="15">
      <c r="A166" s="225">
        <f>SUBTOTAL(3,B$26:$B166)</f>
        <v>141</v>
      </c>
      <c r="B166" s="226" t="str">
        <f>Aset!E143</f>
        <v>Lap Top</v>
      </c>
      <c r="C166" s="227"/>
      <c r="D166" s="228" t="str">
        <f>Aset!F143</f>
        <v>Dell Inspiron 7472</v>
      </c>
      <c r="E166" s="228"/>
      <c r="F166" s="229"/>
      <c r="G166" s="226">
        <v>1</v>
      </c>
      <c r="H166" s="226">
        <f>Aset!D143</f>
        <v>20</v>
      </c>
      <c r="I166" s="226" t="str">
        <f>LEFT(Aset!G143,4)</f>
        <v>2018</v>
      </c>
      <c r="J166" s="226"/>
      <c r="K166" s="204"/>
      <c r="L166" s="251" t="str">
        <f>Aset!I143</f>
        <v>Non DBR</v>
      </c>
      <c r="M166" s="252" t="str">
        <f>Aset!J143</f>
        <v>Rakhmat Rizal</v>
      </c>
      <c r="N166" s="252" t="str">
        <f>Aset!K143</f>
        <v>Ruang Staff 2</v>
      </c>
    </row>
    <row r="167" spans="1:14" s="106" customFormat="1" ht="15">
      <c r="A167" s="225">
        <f>SUBTOTAL(3,B$26:$B167)</f>
        <v>142</v>
      </c>
      <c r="B167" s="226" t="str">
        <f>Aset!E144</f>
        <v>Lap Top</v>
      </c>
      <c r="C167" s="227"/>
      <c r="D167" s="228" t="str">
        <f>Aset!F144</f>
        <v>Dell Inspiron 7472</v>
      </c>
      <c r="E167" s="228"/>
      <c r="F167" s="229"/>
      <c r="G167" s="226">
        <v>1</v>
      </c>
      <c r="H167" s="226">
        <f>Aset!D144</f>
        <v>21</v>
      </c>
      <c r="I167" s="226" t="str">
        <f>LEFT(Aset!G144,4)</f>
        <v>2018</v>
      </c>
      <c r="J167" s="226"/>
      <c r="K167" s="204"/>
      <c r="L167" s="251" t="str">
        <f>Aset!I144</f>
        <v>Non DBR</v>
      </c>
      <c r="M167" s="252" t="str">
        <f>Aset!J144</f>
        <v>Muhammad Ricky Praditya</v>
      </c>
      <c r="N167" s="252" t="str">
        <f>Aset!K144</f>
        <v>Ruang Staff 1</v>
      </c>
    </row>
    <row r="168" spans="1:14" s="106" customFormat="1" ht="15">
      <c r="A168" s="225">
        <f>SUBTOTAL(3,B$26:$B168)</f>
        <v>143</v>
      </c>
      <c r="B168" s="226" t="str">
        <f>Aset!E145</f>
        <v>Lap Top</v>
      </c>
      <c r="C168" s="227"/>
      <c r="D168" s="228" t="str">
        <f>Aset!F145</f>
        <v>Dell XPS 13 0360</v>
      </c>
      <c r="E168" s="228"/>
      <c r="F168" s="229"/>
      <c r="G168" s="226">
        <v>1</v>
      </c>
      <c r="H168" s="226">
        <f>Aset!D145</f>
        <v>22</v>
      </c>
      <c r="I168" s="226" t="str">
        <f>LEFT(Aset!G145,4)</f>
        <v>2018</v>
      </c>
      <c r="J168" s="226"/>
      <c r="K168" s="204"/>
      <c r="L168" s="251" t="str">
        <f>Aset!I145</f>
        <v>Non DBR</v>
      </c>
      <c r="M168" s="252" t="str">
        <f>Aset!J145</f>
        <v>-</v>
      </c>
      <c r="N168" s="252" t="str">
        <f>Aset!K145</f>
        <v>-</v>
      </c>
    </row>
    <row r="169" spans="1:14" s="106" customFormat="1" ht="15">
      <c r="A169" s="225">
        <f>SUBTOTAL(3,B$26:$B169)</f>
        <v>144</v>
      </c>
      <c r="B169" s="226" t="str">
        <f>Aset!E146</f>
        <v>Lap Top</v>
      </c>
      <c r="C169" s="227"/>
      <c r="D169" s="228" t="str">
        <f>Aset!F146</f>
        <v>Dell XPS 13 0360</v>
      </c>
      <c r="E169" s="228"/>
      <c r="F169" s="229"/>
      <c r="G169" s="226">
        <v>1</v>
      </c>
      <c r="H169" s="226">
        <f>Aset!D146</f>
        <v>23</v>
      </c>
      <c r="I169" s="226" t="str">
        <f>LEFT(Aset!G146,4)</f>
        <v>2018</v>
      </c>
      <c r="J169" s="226"/>
      <c r="K169" s="204"/>
      <c r="L169" s="251" t="str">
        <f>Aset!I146</f>
        <v>Non DBR</v>
      </c>
      <c r="M169" s="252" t="str">
        <f>Aset!J146</f>
        <v>-</v>
      </c>
      <c r="N169" s="252" t="str">
        <f>Aset!K146</f>
        <v>-</v>
      </c>
    </row>
    <row r="170" spans="1:14" s="106" customFormat="1" ht="15">
      <c r="A170" s="225">
        <f>SUBTOTAL(3,B$26:$B170)</f>
        <v>145</v>
      </c>
      <c r="B170" s="226" t="str">
        <f>Aset!E147</f>
        <v>Lap Top</v>
      </c>
      <c r="C170" s="227"/>
      <c r="D170" s="228" t="str">
        <f>Aset!F147</f>
        <v>Dell 7472 i7 (14")</v>
      </c>
      <c r="E170" s="228"/>
      <c r="F170" s="229"/>
      <c r="G170" s="226">
        <v>1</v>
      </c>
      <c r="H170" s="226">
        <f>Aset!D147</f>
        <v>24</v>
      </c>
      <c r="I170" s="226" t="str">
        <f>LEFT(Aset!G147,4)</f>
        <v>2018</v>
      </c>
      <c r="J170" s="226"/>
      <c r="K170" s="204"/>
      <c r="L170" s="251" t="str">
        <f>Aset!I147</f>
        <v>Non DBR</v>
      </c>
      <c r="M170" s="252" t="str">
        <f>Aset!J147</f>
        <v>-</v>
      </c>
      <c r="N170" s="252" t="str">
        <f>Aset!K147</f>
        <v>-</v>
      </c>
    </row>
    <row r="171" spans="1:14" s="106" customFormat="1" ht="15">
      <c r="A171" s="225">
        <f>SUBTOTAL(3,B$26:$B171)</f>
        <v>146</v>
      </c>
      <c r="B171" s="226" t="str">
        <f>Aset!E148</f>
        <v>Lap Top</v>
      </c>
      <c r="C171" s="227"/>
      <c r="D171" s="228" t="str">
        <f>Aset!F148</f>
        <v>Dell 7472 i7 (14")</v>
      </c>
      <c r="E171" s="228"/>
      <c r="F171" s="229"/>
      <c r="G171" s="226">
        <v>1</v>
      </c>
      <c r="H171" s="226">
        <f>Aset!D148</f>
        <v>25</v>
      </c>
      <c r="I171" s="226" t="str">
        <f>LEFT(Aset!G148,4)</f>
        <v>2018</v>
      </c>
      <c r="J171" s="226"/>
      <c r="K171" s="204"/>
      <c r="L171" s="251" t="str">
        <f>Aset!I148</f>
        <v>Non DBR</v>
      </c>
      <c r="M171" s="252" t="str">
        <f>Aset!J148</f>
        <v>Widi Puji Hartadi, A.Md</v>
      </c>
      <c r="N171" s="252" t="str">
        <f>Aset!K148</f>
        <v>Ruang Staff 1</v>
      </c>
    </row>
    <row r="172" spans="1:14" s="106" customFormat="1" ht="15">
      <c r="A172" s="225">
        <f>SUBTOTAL(3,B$26:$B172)</f>
        <v>147</v>
      </c>
      <c r="B172" s="226" t="str">
        <f>Aset!E149</f>
        <v>Lap Top</v>
      </c>
      <c r="C172" s="227"/>
      <c r="D172" s="228" t="str">
        <f>Aset!F149</f>
        <v>Dell 7472 i7 (14")</v>
      </c>
      <c r="E172" s="228"/>
      <c r="F172" s="229"/>
      <c r="G172" s="226">
        <v>1</v>
      </c>
      <c r="H172" s="226">
        <f>Aset!D149</f>
        <v>26</v>
      </c>
      <c r="I172" s="226" t="str">
        <f>LEFT(Aset!G149,4)</f>
        <v>2018</v>
      </c>
      <c r="J172" s="226"/>
      <c r="K172" s="204"/>
      <c r="L172" s="251" t="str">
        <f>Aset!I149</f>
        <v>Non DBR</v>
      </c>
      <c r="M172" s="252" t="str">
        <f>Aset!J149</f>
        <v>Agung Maulana</v>
      </c>
      <c r="N172" s="252" t="str">
        <f>Aset!K149</f>
        <v>Ruang Staff 1</v>
      </c>
    </row>
    <row r="173" spans="1:14" s="106" customFormat="1" ht="15">
      <c r="A173" s="225">
        <f>SUBTOTAL(3,B$26:$B173)</f>
        <v>148</v>
      </c>
      <c r="B173" s="226" t="str">
        <f>Aset!E150</f>
        <v>Lap Top</v>
      </c>
      <c r="C173" s="227"/>
      <c r="D173" s="228" t="str">
        <f>Aset!F150</f>
        <v>HP ProBook 440 G5</v>
      </c>
      <c r="E173" s="228"/>
      <c r="F173" s="229"/>
      <c r="G173" s="226">
        <v>1</v>
      </c>
      <c r="H173" s="226">
        <f>Aset!D150</f>
        <v>27</v>
      </c>
      <c r="I173" s="226" t="str">
        <f>LEFT(Aset!G150,4)</f>
        <v>2019</v>
      </c>
      <c r="J173" s="226"/>
      <c r="K173" s="204"/>
      <c r="L173" s="251" t="str">
        <f>Aset!I150</f>
        <v>Non DBR</v>
      </c>
      <c r="M173" s="252" t="str">
        <f>Aset!J150</f>
        <v>-</v>
      </c>
      <c r="N173" s="252" t="str">
        <f>Aset!K150</f>
        <v>-</v>
      </c>
    </row>
    <row r="174" spans="1:14" s="106" customFormat="1" ht="15">
      <c r="A174" s="225">
        <f>SUBTOTAL(3,B$26:$B174)</f>
        <v>149</v>
      </c>
      <c r="B174" s="226" t="str">
        <f>Aset!E151</f>
        <v>Lap Top</v>
      </c>
      <c r="C174" s="227"/>
      <c r="D174" s="228" t="str">
        <f>Aset!F151</f>
        <v>HP ProBook 440 G5</v>
      </c>
      <c r="E174" s="228"/>
      <c r="F174" s="229"/>
      <c r="G174" s="226">
        <v>1</v>
      </c>
      <c r="H174" s="226">
        <f>Aset!D151</f>
        <v>28</v>
      </c>
      <c r="I174" s="226" t="str">
        <f>LEFT(Aset!G151,4)</f>
        <v>2019</v>
      </c>
      <c r="J174" s="226"/>
      <c r="K174" s="204"/>
      <c r="L174" s="251" t="str">
        <f>Aset!I151</f>
        <v>Non DBR</v>
      </c>
      <c r="M174" s="252" t="str">
        <f>Aset!J151</f>
        <v>Kurnia Angga Putra</v>
      </c>
      <c r="N174" s="252" t="str">
        <f>Aset!K151</f>
        <v>Ruang Staff 2</v>
      </c>
    </row>
    <row r="175" spans="1:14" s="106" customFormat="1" ht="15">
      <c r="A175" s="225">
        <f>SUBTOTAL(3,B$26:$B175)</f>
        <v>150</v>
      </c>
      <c r="B175" s="226" t="str">
        <f>Aset!E152</f>
        <v>Lap Top</v>
      </c>
      <c r="C175" s="227"/>
      <c r="D175" s="228" t="str">
        <f>Aset!F152</f>
        <v>HP ProBook 440 G5</v>
      </c>
      <c r="E175" s="228"/>
      <c r="F175" s="229"/>
      <c r="G175" s="226">
        <v>1</v>
      </c>
      <c r="H175" s="226">
        <f>Aset!D152</f>
        <v>29</v>
      </c>
      <c r="I175" s="226" t="str">
        <f>LEFT(Aset!G152,4)</f>
        <v>2019</v>
      </c>
      <c r="J175" s="226"/>
      <c r="K175" s="204"/>
      <c r="L175" s="251" t="str">
        <f>Aset!I152</f>
        <v>Non DBR</v>
      </c>
      <c r="M175" s="252" t="str">
        <f>Aset!J152</f>
        <v>Shanti Cristanti</v>
      </c>
      <c r="N175" s="252" t="str">
        <f>Aset!K152</f>
        <v>Ruang Staff 1</v>
      </c>
    </row>
    <row r="176" spans="1:14" s="106" customFormat="1" ht="15">
      <c r="A176" s="225">
        <f>SUBTOTAL(3,B$26:$B176)</f>
        <v>151</v>
      </c>
      <c r="B176" s="226" t="str">
        <f>Aset!E153</f>
        <v>Lap Top</v>
      </c>
      <c r="C176" s="227"/>
      <c r="D176" s="228" t="str">
        <f>Aset!F153</f>
        <v>HP ProBook 440 G5</v>
      </c>
      <c r="E176" s="228"/>
      <c r="F176" s="229"/>
      <c r="G176" s="226">
        <v>1</v>
      </c>
      <c r="H176" s="226">
        <f>Aset!D153</f>
        <v>30</v>
      </c>
      <c r="I176" s="226" t="str">
        <f>LEFT(Aset!G153,4)</f>
        <v>2019</v>
      </c>
      <c r="J176" s="226"/>
      <c r="K176" s="204"/>
      <c r="L176" s="251" t="str">
        <f>Aset!I153</f>
        <v>Non DBR</v>
      </c>
      <c r="M176" s="252" t="str">
        <f>Aset!J153</f>
        <v>Leo Sutanegara</v>
      </c>
      <c r="N176" s="252" t="str">
        <f>Aset!K153</f>
        <v>Ruang Staff 2</v>
      </c>
    </row>
    <row r="177" spans="1:14" s="106" customFormat="1" ht="15">
      <c r="A177" s="225">
        <f>SUBTOTAL(3,B$26:$B177)</f>
        <v>152</v>
      </c>
      <c r="B177" s="226" t="str">
        <f>Aset!E154</f>
        <v>Lap Top</v>
      </c>
      <c r="C177" s="227"/>
      <c r="D177" s="228" t="str">
        <f>Aset!F154</f>
        <v>Dell Inspirion 5490</v>
      </c>
      <c r="E177" s="228"/>
      <c r="F177" s="229"/>
      <c r="G177" s="226">
        <v>1</v>
      </c>
      <c r="H177" s="226">
        <f>Aset!D154</f>
        <v>31</v>
      </c>
      <c r="I177" s="226" t="str">
        <f>LEFT(Aset!G154,4)</f>
        <v>2019</v>
      </c>
      <c r="J177" s="226"/>
      <c r="K177" s="204"/>
      <c r="L177" s="251" t="str">
        <f>Aset!I154</f>
        <v>Non DBR</v>
      </c>
      <c r="M177" s="252" t="str">
        <f>Aset!J154</f>
        <v>-</v>
      </c>
      <c r="N177" s="252" t="str">
        <f>Aset!K154</f>
        <v>-</v>
      </c>
    </row>
    <row r="178" spans="1:14" s="106" customFormat="1" ht="15">
      <c r="A178" s="225">
        <f>SUBTOTAL(3,B$26:$B178)</f>
        <v>153</v>
      </c>
      <c r="B178" s="226" t="str">
        <f>Aset!E155</f>
        <v>Lap Top</v>
      </c>
      <c r="C178" s="227"/>
      <c r="D178" s="228" t="str">
        <f>Aset!F155</f>
        <v>Dell Inspirion 5490</v>
      </c>
      <c r="E178" s="228"/>
      <c r="F178" s="229"/>
      <c r="G178" s="226">
        <v>1</v>
      </c>
      <c r="H178" s="226">
        <f>Aset!D155</f>
        <v>32</v>
      </c>
      <c r="I178" s="226" t="str">
        <f>LEFT(Aset!G155,4)</f>
        <v>2019</v>
      </c>
      <c r="J178" s="226"/>
      <c r="K178" s="204"/>
      <c r="L178" s="251" t="str">
        <f>Aset!I155</f>
        <v>Non DBR</v>
      </c>
      <c r="M178" s="252" t="str">
        <f>Aset!J155</f>
        <v>Risna Kusumaningrum, S.Sos</v>
      </c>
      <c r="N178" s="252" t="str">
        <f>Aset!K155</f>
        <v>Ruang Staff 1</v>
      </c>
    </row>
    <row r="179" spans="1:14" s="106" customFormat="1" ht="15">
      <c r="A179" s="225">
        <f>SUBTOTAL(3,B$26:$B179)</f>
        <v>154</v>
      </c>
      <c r="B179" s="226" t="str">
        <f>Aset!E156</f>
        <v>Lap Top</v>
      </c>
      <c r="C179" s="227"/>
      <c r="D179" s="228" t="str">
        <f>Aset!F156</f>
        <v>Dell Inspiron 5391</v>
      </c>
      <c r="E179" s="228"/>
      <c r="F179" s="229"/>
      <c r="G179" s="226">
        <v>1</v>
      </c>
      <c r="H179" s="226">
        <f>Aset!D156</f>
        <v>33</v>
      </c>
      <c r="I179" s="226" t="str">
        <f>LEFT(Aset!G156,4)</f>
        <v>2019</v>
      </c>
      <c r="J179" s="226"/>
      <c r="K179" s="204"/>
      <c r="L179" s="251" t="str">
        <f>Aset!I156</f>
        <v>Non DBR</v>
      </c>
      <c r="M179" s="252" t="str">
        <f>Aset!J156</f>
        <v>-</v>
      </c>
      <c r="N179" s="252" t="str">
        <f>Aset!K156</f>
        <v>-</v>
      </c>
    </row>
    <row r="180" spans="1:14" s="106" customFormat="1" ht="15">
      <c r="A180" s="225">
        <f>SUBTOTAL(3,B$26:$B180)</f>
        <v>155</v>
      </c>
      <c r="B180" s="226" t="str">
        <f>Aset!E157</f>
        <v>Lap Top</v>
      </c>
      <c r="C180" s="227"/>
      <c r="D180" s="228" t="str">
        <f>Aset!F157</f>
        <v>Macbook Pro MV932ID/A</v>
      </c>
      <c r="E180" s="228"/>
      <c r="F180" s="229"/>
      <c r="G180" s="226">
        <v>1</v>
      </c>
      <c r="H180" s="226">
        <f>Aset!D157</f>
        <v>34</v>
      </c>
      <c r="I180" s="226" t="str">
        <f>LEFT(Aset!G157,4)</f>
        <v>2019</v>
      </c>
      <c r="J180" s="226"/>
      <c r="K180" s="204"/>
      <c r="L180" s="251" t="str">
        <f>Aset!I157</f>
        <v>Non DBR</v>
      </c>
      <c r="M180" s="252" t="str">
        <f>Aset!J157</f>
        <v>-</v>
      </c>
      <c r="N180" s="252" t="str">
        <f>Aset!K157</f>
        <v>-</v>
      </c>
    </row>
    <row r="181" spans="1:14" s="106" customFormat="1" ht="15">
      <c r="A181" s="225">
        <f>SUBTOTAL(3,B$26:$B181)</f>
        <v>156</v>
      </c>
      <c r="B181" s="226" t="str">
        <f>Aset!E158</f>
        <v>Lap Top</v>
      </c>
      <c r="C181" s="227"/>
      <c r="D181" s="228" t="str">
        <f>Aset!F158</f>
        <v>Dell XPS 13 7390 [Ci7]</v>
      </c>
      <c r="E181" s="228"/>
      <c r="F181" s="229"/>
      <c r="G181" s="226">
        <v>1</v>
      </c>
      <c r="H181" s="226">
        <f>Aset!D158</f>
        <v>35</v>
      </c>
      <c r="I181" s="226" t="str">
        <f>LEFT(Aset!G158,4)</f>
        <v>2020</v>
      </c>
      <c r="J181" s="226"/>
      <c r="K181" s="204"/>
      <c r="L181" s="251" t="str">
        <f>Aset!I158</f>
        <v>Non DBR</v>
      </c>
      <c r="M181" s="252" t="str">
        <f>Aset!J158</f>
        <v>Widhi Prasetyo</v>
      </c>
      <c r="N181" s="252" t="str">
        <f>Aset!K158</f>
        <v>Ruang Staff 2</v>
      </c>
    </row>
    <row r="182" spans="1:14" s="106" customFormat="1" ht="15">
      <c r="A182" s="225">
        <f>SUBTOTAL(3,B$26:$B182)</f>
        <v>157</v>
      </c>
      <c r="B182" s="226" t="str">
        <f>Aset!E159</f>
        <v>Lap Top</v>
      </c>
      <c r="C182" s="227"/>
      <c r="D182" s="228" t="str">
        <f>Aset!F159</f>
        <v>Dell Inspiron 3493</v>
      </c>
      <c r="E182" s="228"/>
      <c r="F182" s="229"/>
      <c r="G182" s="226">
        <v>1</v>
      </c>
      <c r="H182" s="226">
        <f>Aset!D159</f>
        <v>36</v>
      </c>
      <c r="I182" s="226" t="str">
        <f>LEFT(Aset!G159,4)</f>
        <v>2020</v>
      </c>
      <c r="J182" s="226"/>
      <c r="K182" s="204"/>
      <c r="L182" s="251" t="str">
        <f>Aset!I159</f>
        <v>Non DBR</v>
      </c>
      <c r="M182" s="252" t="str">
        <f>Aset!J159</f>
        <v>Faisal, S.ST, M.Si</v>
      </c>
      <c r="N182" s="252" t="str">
        <f>Aset!K159</f>
        <v>Ruang Direktur</v>
      </c>
    </row>
    <row r="183" spans="1:14" s="106" customFormat="1" ht="15">
      <c r="A183" s="225">
        <f>SUBTOTAL(3,B$26:$B183)</f>
        <v>158</v>
      </c>
      <c r="B183" s="226" t="str">
        <f>Aset!E160</f>
        <v>Lap Top</v>
      </c>
      <c r="C183" s="227"/>
      <c r="D183" s="228" t="str">
        <f>Aset!F160</f>
        <v>Apple MWp52</v>
      </c>
      <c r="E183" s="228"/>
      <c r="F183" s="229"/>
      <c r="G183" s="226">
        <v>1</v>
      </c>
      <c r="H183" s="226">
        <f>Aset!D160</f>
        <v>37</v>
      </c>
      <c r="I183" s="226" t="str">
        <f>LEFT(Aset!G160,4)</f>
        <v>2020</v>
      </c>
      <c r="J183" s="226"/>
      <c r="K183" s="204"/>
      <c r="L183" s="251" t="str">
        <f>Aset!I160</f>
        <v>Non DBR</v>
      </c>
      <c r="M183" s="252" t="str">
        <f>Aset!J160</f>
        <v>-</v>
      </c>
      <c r="N183" s="252" t="str">
        <f>Aset!K160</f>
        <v>-</v>
      </c>
    </row>
    <row r="184" spans="1:14" s="106" customFormat="1" ht="15">
      <c r="A184" s="225">
        <f>SUBTOTAL(3,B$26:$B184)</f>
        <v>159</v>
      </c>
      <c r="B184" s="226" t="str">
        <f>Aset!E161</f>
        <v>Lap Top</v>
      </c>
      <c r="C184" s="227"/>
      <c r="D184" s="228" t="str">
        <f>Aset!F161</f>
        <v>Apple MWp52</v>
      </c>
      <c r="E184" s="228"/>
      <c r="F184" s="229"/>
      <c r="G184" s="226">
        <v>1</v>
      </c>
      <c r="H184" s="226">
        <f>Aset!D161</f>
        <v>38</v>
      </c>
      <c r="I184" s="226" t="str">
        <f>LEFT(Aset!G161,4)</f>
        <v>2020</v>
      </c>
      <c r="J184" s="226"/>
      <c r="K184" s="204"/>
      <c r="L184" s="251" t="str">
        <f>Aset!I161</f>
        <v>Non DBR</v>
      </c>
      <c r="M184" s="252" t="str">
        <f>Aset!J161</f>
        <v>Rahmat Wuryadi</v>
      </c>
      <c r="N184" s="252" t="str">
        <f>Aset!K161</f>
        <v>Ruang Staff 2</v>
      </c>
    </row>
    <row r="185" spans="1:14" s="106" customFormat="1" ht="15">
      <c r="A185" s="225">
        <f>SUBTOTAL(3,B$26:$B185)</f>
        <v>160</v>
      </c>
      <c r="B185" s="226" t="str">
        <f>Aset!E162</f>
        <v>Lap Top</v>
      </c>
      <c r="C185" s="227"/>
      <c r="D185" s="228" t="str">
        <f>Aset!F162</f>
        <v>Lenovo Yoga Slim7</v>
      </c>
      <c r="E185" s="228"/>
      <c r="F185" s="229"/>
      <c r="G185" s="226">
        <v>1</v>
      </c>
      <c r="H185" s="226">
        <f>Aset!D162</f>
        <v>39</v>
      </c>
      <c r="I185" s="226" t="str">
        <f>LEFT(Aset!G162,4)</f>
        <v>2020</v>
      </c>
      <c r="J185" s="226"/>
      <c r="K185" s="204"/>
      <c r="L185" s="251" t="str">
        <f>Aset!I162</f>
        <v>Non DBR</v>
      </c>
      <c r="M185" s="252" t="str">
        <f>Aset!J162</f>
        <v>SUB BAG TU</v>
      </c>
      <c r="N185" s="252" t="str">
        <f>Aset!K162</f>
        <v>Ruang Staff 1</v>
      </c>
    </row>
    <row r="186" spans="1:14" s="106" customFormat="1" ht="15">
      <c r="A186" s="225">
        <f>SUBTOTAL(3,B$26:$B186)</f>
        <v>161</v>
      </c>
      <c r="B186" s="226" t="str">
        <f>Aset!E163</f>
        <v>Lap Top</v>
      </c>
      <c r="C186" s="227"/>
      <c r="D186" s="228" t="str">
        <f>Aset!F163</f>
        <v>Lenovo Yoga Slim7</v>
      </c>
      <c r="E186" s="228"/>
      <c r="F186" s="229"/>
      <c r="G186" s="226">
        <v>1</v>
      </c>
      <c r="H186" s="226">
        <f>Aset!D163</f>
        <v>40</v>
      </c>
      <c r="I186" s="226" t="str">
        <f>LEFT(Aset!G163,4)</f>
        <v>2020</v>
      </c>
      <c r="J186" s="226"/>
      <c r="K186" s="204"/>
      <c r="L186" s="251" t="str">
        <f>Aset!I163</f>
        <v>Non DBR</v>
      </c>
      <c r="M186" s="252" t="str">
        <f>Aset!J163</f>
        <v>Ratna Indraswari</v>
      </c>
      <c r="N186" s="252" t="str">
        <f>Aset!K163</f>
        <v>Ruang Staff 1</v>
      </c>
    </row>
    <row r="187" spans="1:14" s="106" customFormat="1" ht="15">
      <c r="A187" s="225">
        <f>SUBTOTAL(3,B$26:$B187)</f>
        <v>162</v>
      </c>
      <c r="B187" s="226" t="str">
        <f>Aset!E164</f>
        <v>Lap Top</v>
      </c>
      <c r="C187" s="227"/>
      <c r="D187" s="228" t="str">
        <f>Aset!F164</f>
        <v>Lenovo Yoga Slim7</v>
      </c>
      <c r="E187" s="228"/>
      <c r="F187" s="229"/>
      <c r="G187" s="226">
        <v>1</v>
      </c>
      <c r="H187" s="226">
        <f>Aset!D164</f>
        <v>41</v>
      </c>
      <c r="I187" s="226" t="str">
        <f>LEFT(Aset!G164,4)</f>
        <v>2020</v>
      </c>
      <c r="J187" s="226"/>
      <c r="K187" s="204"/>
      <c r="L187" s="251" t="str">
        <f>Aset!I164</f>
        <v>Non DBR</v>
      </c>
      <c r="M187" s="252" t="str">
        <f>Aset!J164</f>
        <v>Mona L Yani Eryana Sianipar</v>
      </c>
      <c r="N187" s="252" t="str">
        <f>Aset!K164</f>
        <v>Ruang Staff 1</v>
      </c>
    </row>
    <row r="188" spans="1:14" s="106" customFormat="1" ht="15">
      <c r="A188" s="225">
        <f>SUBTOTAL(3,B$26:$B188)</f>
        <v>163</v>
      </c>
      <c r="B188" s="226" t="str">
        <f>Aset!E165</f>
        <v>Lap Top</v>
      </c>
      <c r="C188" s="227"/>
      <c r="D188" s="228" t="str">
        <f>Aset!F165</f>
        <v>Lenovo</v>
      </c>
      <c r="E188" s="228"/>
      <c r="F188" s="229"/>
      <c r="G188" s="226">
        <v>1</v>
      </c>
      <c r="H188" s="226">
        <f>Aset!D165</f>
        <v>42</v>
      </c>
      <c r="I188" s="226" t="str">
        <f>LEFT(Aset!G165,4)</f>
        <v>2020</v>
      </c>
      <c r="J188" s="226"/>
      <c r="K188" s="204"/>
      <c r="L188" s="251" t="str">
        <f>Aset!I165</f>
        <v>Non DBR</v>
      </c>
      <c r="M188" s="252" t="str">
        <f>Aset!J165</f>
        <v>-</v>
      </c>
      <c r="N188" s="252" t="str">
        <f>Aset!K165</f>
        <v>-</v>
      </c>
    </row>
    <row r="189" spans="1:14" s="106" customFormat="1" ht="15">
      <c r="A189" s="225">
        <f>SUBTOTAL(3,B$26:$B189)</f>
        <v>164</v>
      </c>
      <c r="B189" s="226" t="str">
        <f>Aset!E166</f>
        <v>Lap Top</v>
      </c>
      <c r="C189" s="227"/>
      <c r="D189" s="228" t="str">
        <f>Aset!F166</f>
        <v>APPLE MACBOOK AIR MD232ZA/A</v>
      </c>
      <c r="E189" s="228"/>
      <c r="F189" s="229"/>
      <c r="G189" s="226">
        <v>1</v>
      </c>
      <c r="H189" s="226">
        <f>Aset!D166</f>
        <v>43</v>
      </c>
      <c r="I189" s="226" t="str">
        <f>LEFT(Aset!G166,4)</f>
        <v>2012</v>
      </c>
      <c r="J189" s="226"/>
      <c r="K189" s="204"/>
      <c r="L189" s="251" t="str">
        <f>Aset!I166</f>
        <v>Non DBR</v>
      </c>
      <c r="M189" s="252" t="str">
        <f>Aset!J166</f>
        <v>-</v>
      </c>
      <c r="N189" s="252" t="str">
        <f>Aset!K166</f>
        <v>-</v>
      </c>
    </row>
    <row r="190" spans="1:14" s="106" customFormat="1" ht="15">
      <c r="A190" s="225">
        <f>SUBTOTAL(3,B$26:$B190)</f>
        <v>165</v>
      </c>
      <c r="B190" s="226" t="str">
        <f>Aset!E167</f>
        <v>Lap Top</v>
      </c>
      <c r="C190" s="227"/>
      <c r="D190" s="228" t="str">
        <f>Aset!F167</f>
        <v>APPLE MACBOOK AIR MD232ZA/A</v>
      </c>
      <c r="E190" s="228"/>
      <c r="F190" s="229"/>
      <c r="G190" s="226">
        <v>1</v>
      </c>
      <c r="H190" s="226">
        <f>Aset!D167</f>
        <v>44</v>
      </c>
      <c r="I190" s="226" t="str">
        <f>LEFT(Aset!G167,4)</f>
        <v>2012</v>
      </c>
      <c r="J190" s="226"/>
      <c r="K190" s="204"/>
      <c r="L190" s="251" t="str">
        <f>Aset!I167</f>
        <v>Non DBR</v>
      </c>
      <c r="M190" s="252" t="str">
        <f>Aset!J167</f>
        <v>-</v>
      </c>
      <c r="N190" s="252" t="str">
        <f>Aset!K167</f>
        <v>-</v>
      </c>
    </row>
    <row r="191" spans="1:14" s="106" customFormat="1" ht="15">
      <c r="A191" s="225">
        <f>SUBTOTAL(3,B$26:$B191)</f>
        <v>166</v>
      </c>
      <c r="B191" s="226" t="str">
        <f>Aset!E168</f>
        <v>Lap Top</v>
      </c>
      <c r="C191" s="227"/>
      <c r="D191" s="228" t="str">
        <f>Aset!F168</f>
        <v>APPLE MACBOOK AIR MD232ZA/A</v>
      </c>
      <c r="E191" s="228"/>
      <c r="F191" s="229"/>
      <c r="G191" s="226">
        <v>1</v>
      </c>
      <c r="H191" s="226">
        <f>Aset!D168</f>
        <v>45</v>
      </c>
      <c r="I191" s="226" t="str">
        <f>LEFT(Aset!G168,4)</f>
        <v>2012</v>
      </c>
      <c r="J191" s="226"/>
      <c r="K191" s="204"/>
      <c r="L191" s="251" t="str">
        <f>Aset!I168</f>
        <v>Non DBR</v>
      </c>
      <c r="M191" s="252" t="str">
        <f>Aset!J168</f>
        <v>-</v>
      </c>
      <c r="N191" s="252" t="str">
        <f>Aset!K168</f>
        <v>-</v>
      </c>
    </row>
    <row r="192" spans="1:14" s="106" customFormat="1" ht="15">
      <c r="A192" s="225">
        <f>SUBTOTAL(3,B$26:$B192)</f>
        <v>167</v>
      </c>
      <c r="B192" s="226" t="str">
        <f>Aset!E169</f>
        <v>Lap Top</v>
      </c>
      <c r="C192" s="227"/>
      <c r="D192" s="228" t="str">
        <f>Aset!F169</f>
        <v>APPLE MACBOOK AIR MD232ZA/A</v>
      </c>
      <c r="E192" s="228"/>
      <c r="F192" s="229"/>
      <c r="G192" s="226">
        <v>1</v>
      </c>
      <c r="H192" s="226">
        <f>Aset!D169</f>
        <v>46</v>
      </c>
      <c r="I192" s="226" t="str">
        <f>LEFT(Aset!G169,4)</f>
        <v>2012</v>
      </c>
      <c r="J192" s="226"/>
      <c r="K192" s="204"/>
      <c r="L192" s="251" t="str">
        <f>Aset!I169</f>
        <v>Non DBR</v>
      </c>
      <c r="M192" s="252" t="str">
        <f>Aset!J169</f>
        <v>-</v>
      </c>
      <c r="N192" s="252" t="str">
        <f>Aset!K169</f>
        <v>-</v>
      </c>
    </row>
    <row r="193" spans="1:14" s="106" customFormat="1" ht="15">
      <c r="A193" s="225">
        <f>SUBTOTAL(3,B$26:$B193)</f>
        <v>168</v>
      </c>
      <c r="B193" s="226" t="str">
        <f>Aset!E170</f>
        <v>Lap Top</v>
      </c>
      <c r="C193" s="227"/>
      <c r="D193" s="228" t="str">
        <f>Aset!F170</f>
        <v>Lenovo Z40-70-i-5-1 TB</v>
      </c>
      <c r="E193" s="228"/>
      <c r="F193" s="229"/>
      <c r="G193" s="226">
        <v>1</v>
      </c>
      <c r="H193" s="226">
        <f>Aset!D170</f>
        <v>47</v>
      </c>
      <c r="I193" s="226" t="str">
        <f>LEFT(Aset!G170,4)</f>
        <v>2015</v>
      </c>
      <c r="J193" s="226"/>
      <c r="K193" s="204"/>
      <c r="L193" s="251" t="str">
        <f>Aset!I170</f>
        <v>Non DBR</v>
      </c>
      <c r="M193" s="252" t="str">
        <f>Aset!J170</f>
        <v>-</v>
      </c>
      <c r="N193" s="252" t="str">
        <f>Aset!K170</f>
        <v>-</v>
      </c>
    </row>
    <row r="194" spans="1:14" s="106" customFormat="1" ht="15">
      <c r="A194" s="233">
        <f>SUBTOTAL(3,B$26:$B194)</f>
        <v>169</v>
      </c>
      <c r="B194" s="226" t="str">
        <f>Aset!E171</f>
        <v>Lap Top</v>
      </c>
      <c r="C194" s="227"/>
      <c r="D194" s="228" t="str">
        <f>Aset!F171</f>
        <v>Asus 14" A456UF-WX015D-i5</v>
      </c>
      <c r="E194" s="228"/>
      <c r="F194" s="229"/>
      <c r="G194" s="226">
        <v>1</v>
      </c>
      <c r="H194" s="226">
        <f>Aset!D171</f>
        <v>48</v>
      </c>
      <c r="I194" s="226" t="str">
        <f>LEFT(Aset!G171,4)</f>
        <v>2016</v>
      </c>
      <c r="J194" s="226"/>
      <c r="K194" s="204"/>
      <c r="L194" s="251" t="str">
        <f>Aset!I171</f>
        <v>Non DBR</v>
      </c>
      <c r="M194" s="252" t="str">
        <f>Aset!J171</f>
        <v>Lukmanul Hakim</v>
      </c>
      <c r="N194" s="252" t="str">
        <f>Aset!K171</f>
        <v>Ruang Staff 1</v>
      </c>
    </row>
    <row r="195" spans="1:14" s="106" customFormat="1" ht="15">
      <c r="A195" s="225">
        <f>SUBTOTAL(3,B$26:$B195)</f>
        <v>170</v>
      </c>
      <c r="B195" s="226" t="str">
        <f>Aset!E172</f>
        <v>Lap Top</v>
      </c>
      <c r="C195" s="227"/>
      <c r="D195" s="228" t="str">
        <f>Aset!F172</f>
        <v>APPLE MACBOOK AIR MD232ZA/A</v>
      </c>
      <c r="E195" s="228"/>
      <c r="F195" s="229"/>
      <c r="G195" s="226">
        <v>1</v>
      </c>
      <c r="H195" s="226">
        <f>Aset!D172</f>
        <v>49</v>
      </c>
      <c r="I195" s="226" t="str">
        <f>LEFT(Aset!G172,4)</f>
        <v>2012</v>
      </c>
      <c r="J195" s="226"/>
      <c r="K195" s="204"/>
      <c r="L195" s="251" t="str">
        <f>Aset!I172</f>
        <v>Non DBR</v>
      </c>
      <c r="M195" s="252" t="str">
        <f>Aset!J172</f>
        <v>-</v>
      </c>
      <c r="N195" s="252" t="str">
        <f>Aset!K172</f>
        <v>-</v>
      </c>
    </row>
    <row r="196" spans="1:14" s="106" customFormat="1" ht="15">
      <c r="A196" s="225">
        <f>SUBTOTAL(3,B$26:$B196)</f>
        <v>171</v>
      </c>
      <c r="B196" s="226" t="str">
        <f>Aset!E173</f>
        <v>Lap Top</v>
      </c>
      <c r="C196" s="227"/>
      <c r="D196" s="228" t="str">
        <f>Aset!F173</f>
        <v>MACBOOK AIR 11" MD224Z A/A</v>
      </c>
      <c r="E196" s="228"/>
      <c r="F196" s="229"/>
      <c r="G196" s="226">
        <v>1</v>
      </c>
      <c r="H196" s="226">
        <f>Aset!D173</f>
        <v>50</v>
      </c>
      <c r="I196" s="226" t="str">
        <f>LEFT(Aset!G173,4)</f>
        <v>2013</v>
      </c>
      <c r="J196" s="226"/>
      <c r="K196" s="204"/>
      <c r="L196" s="251" t="str">
        <f>Aset!I173</f>
        <v>Non DBR</v>
      </c>
      <c r="M196" s="252" t="str">
        <f>Aset!J173</f>
        <v>-</v>
      </c>
      <c r="N196" s="252" t="str">
        <f>Aset!K173</f>
        <v>-</v>
      </c>
    </row>
    <row r="197" spans="1:14" s="106" customFormat="1" ht="15">
      <c r="A197" s="225">
        <f>SUBTOTAL(3,B$26:$B197)</f>
        <v>172</v>
      </c>
      <c r="B197" s="226" t="str">
        <f>Aset!E174</f>
        <v>Lap Top</v>
      </c>
      <c r="C197" s="227"/>
      <c r="D197" s="228" t="str">
        <f>Aset!F174</f>
        <v>Laptop Dell Inspiron 7460</v>
      </c>
      <c r="E197" s="228"/>
      <c r="F197" s="229"/>
      <c r="G197" s="226">
        <v>1</v>
      </c>
      <c r="H197" s="226">
        <f>Aset!D174</f>
        <v>51</v>
      </c>
      <c r="I197" s="226" t="str">
        <f>LEFT(Aset!G174,4)</f>
        <v>2018</v>
      </c>
      <c r="J197" s="226"/>
      <c r="K197" s="204"/>
      <c r="L197" s="251" t="str">
        <f>Aset!I174</f>
        <v>Non DBR</v>
      </c>
      <c r="M197" s="252" t="str">
        <f>Aset!J174</f>
        <v>Defi Diwana</v>
      </c>
      <c r="N197" s="252" t="str">
        <f>Aset!K174</f>
        <v>Ruang Staff 1</v>
      </c>
    </row>
    <row r="198" spans="1:14" s="106" customFormat="1" ht="15">
      <c r="A198" s="225">
        <f>SUBTOTAL(3,B$26:$B198)</f>
        <v>173</v>
      </c>
      <c r="B198" s="226" t="str">
        <f>Aset!E175</f>
        <v>Lap Top</v>
      </c>
      <c r="C198" s="227"/>
      <c r="D198" s="228" t="str">
        <f>Aset!F175</f>
        <v>APPLE MACBOOK AIR MD232ZA/A</v>
      </c>
      <c r="E198" s="228"/>
      <c r="F198" s="229"/>
      <c r="G198" s="226">
        <v>1</v>
      </c>
      <c r="H198" s="226">
        <f>Aset!D175</f>
        <v>52</v>
      </c>
      <c r="I198" s="226" t="str">
        <f>LEFT(Aset!G175,4)</f>
        <v>2012</v>
      </c>
      <c r="J198" s="226"/>
      <c r="K198" s="204"/>
      <c r="L198" s="251" t="str">
        <f>Aset!I175</f>
        <v>Non DBR</v>
      </c>
      <c r="M198" s="252" t="str">
        <f>Aset!J175</f>
        <v>-</v>
      </c>
      <c r="N198" s="252" t="str">
        <f>Aset!K175</f>
        <v>-</v>
      </c>
    </row>
    <row r="199" spans="1:14" s="106" customFormat="1" ht="15">
      <c r="A199" s="225">
        <f>SUBTOTAL(3,B$26:$B199)</f>
        <v>174</v>
      </c>
      <c r="B199" s="226" t="str">
        <f>Aset!E176</f>
        <v>Lap Top</v>
      </c>
      <c r="C199" s="227"/>
      <c r="D199" s="228" t="str">
        <f>Aset!F176</f>
        <v>APPLE MACBOOK AIR MD232ZA/A</v>
      </c>
      <c r="E199" s="228"/>
      <c r="F199" s="229"/>
      <c r="G199" s="226">
        <v>1</v>
      </c>
      <c r="H199" s="226">
        <f>Aset!D176</f>
        <v>53</v>
      </c>
      <c r="I199" s="226" t="str">
        <f>LEFT(Aset!G176,4)</f>
        <v>2012</v>
      </c>
      <c r="J199" s="226"/>
      <c r="K199" s="204"/>
      <c r="L199" s="251" t="str">
        <f>Aset!I176</f>
        <v>Non DBR</v>
      </c>
      <c r="M199" s="252" t="str">
        <f>Aset!J176</f>
        <v>-</v>
      </c>
      <c r="N199" s="252" t="str">
        <f>Aset!K176</f>
        <v>-</v>
      </c>
    </row>
    <row r="200" spans="1:14" s="106" customFormat="1" ht="15">
      <c r="A200" s="225">
        <f>SUBTOTAL(3,B$26:$B200)</f>
        <v>175</v>
      </c>
      <c r="B200" s="226" t="str">
        <f>Aset!E177</f>
        <v>Lap Top</v>
      </c>
      <c r="C200" s="227"/>
      <c r="D200" s="228" t="str">
        <f>Aset!F177</f>
        <v>APPLE MACBOOK AIR MD232ZA/A</v>
      </c>
      <c r="E200" s="228"/>
      <c r="F200" s="229"/>
      <c r="G200" s="226">
        <v>1</v>
      </c>
      <c r="H200" s="226">
        <f>Aset!D177</f>
        <v>54</v>
      </c>
      <c r="I200" s="226" t="str">
        <f>LEFT(Aset!G177,4)</f>
        <v>2012</v>
      </c>
      <c r="J200" s="226"/>
      <c r="K200" s="204"/>
      <c r="L200" s="251" t="str">
        <f>Aset!I177</f>
        <v>Non DBR</v>
      </c>
      <c r="M200" s="252" t="str">
        <f>Aset!J177</f>
        <v>-</v>
      </c>
      <c r="N200" s="252" t="str">
        <f>Aset!K177</f>
        <v>-</v>
      </c>
    </row>
    <row r="201" spans="1:14" s="106" customFormat="1" ht="15">
      <c r="A201" s="225">
        <f>SUBTOTAL(3,B$26:$B201)</f>
        <v>176</v>
      </c>
      <c r="B201" s="226" t="str">
        <f>Aset!E178</f>
        <v>Lap Top</v>
      </c>
      <c r="C201" s="227"/>
      <c r="D201" s="228" t="str">
        <f>Aset!F178</f>
        <v>Lenovo Z40-70-i-5 500 GB</v>
      </c>
      <c r="E201" s="228"/>
      <c r="F201" s="229"/>
      <c r="G201" s="226">
        <v>1</v>
      </c>
      <c r="H201" s="226">
        <f>Aset!D178</f>
        <v>55</v>
      </c>
      <c r="I201" s="226" t="str">
        <f>LEFT(Aset!G178,4)</f>
        <v>2015</v>
      </c>
      <c r="J201" s="226"/>
      <c r="K201" s="204"/>
      <c r="L201" s="251" t="str">
        <f>Aset!I178</f>
        <v>Non DBR</v>
      </c>
      <c r="M201" s="252" t="str">
        <f>Aset!J178</f>
        <v>Sukiat</v>
      </c>
      <c r="N201" s="252" t="str">
        <f>Aset!K178</f>
        <v>Ruang Staff 1</v>
      </c>
    </row>
    <row r="202" spans="1:14" s="106" customFormat="1" ht="15">
      <c r="A202" s="225">
        <f>SUBTOTAL(3,B$26:$B202)</f>
        <v>177</v>
      </c>
      <c r="B202" s="226" t="str">
        <f>Aset!E179</f>
        <v>Lap Top</v>
      </c>
      <c r="C202" s="227"/>
      <c r="D202" s="228" t="str">
        <f>Aset!F179</f>
        <v>APPLE MACBOOK AIR MD232ZA/A</v>
      </c>
      <c r="E202" s="228"/>
      <c r="F202" s="229"/>
      <c r="G202" s="226">
        <v>1</v>
      </c>
      <c r="H202" s="226">
        <f>Aset!D179</f>
        <v>56</v>
      </c>
      <c r="I202" s="226" t="str">
        <f>LEFT(Aset!G179,4)</f>
        <v>2012</v>
      </c>
      <c r="J202" s="226"/>
      <c r="K202" s="204"/>
      <c r="L202" s="251" t="str">
        <f>Aset!I179</f>
        <v>Non DBR</v>
      </c>
      <c r="M202" s="252" t="str">
        <f>Aset!J179</f>
        <v>-</v>
      </c>
      <c r="N202" s="252" t="str">
        <f>Aset!K179</f>
        <v>-</v>
      </c>
    </row>
    <row r="203" spans="1:14" s="106" customFormat="1" ht="15">
      <c r="A203" s="225">
        <f>SUBTOTAL(3,B$26:$B203)</f>
        <v>178</v>
      </c>
      <c r="B203" s="226" t="str">
        <f>Aset!E180</f>
        <v>Lap Top</v>
      </c>
      <c r="C203" s="227"/>
      <c r="D203" s="228" t="str">
        <f>Aset!F180</f>
        <v>Lenovo Z40-70 Core-i5</v>
      </c>
      <c r="E203" s="228"/>
      <c r="F203" s="229"/>
      <c r="G203" s="226">
        <v>1</v>
      </c>
      <c r="H203" s="226">
        <f>Aset!D180</f>
        <v>57</v>
      </c>
      <c r="I203" s="226" t="str">
        <f>LEFT(Aset!G180,4)</f>
        <v>2015</v>
      </c>
      <c r="J203" s="226"/>
      <c r="K203" s="204"/>
      <c r="L203" s="251" t="str">
        <f>Aset!I180</f>
        <v>Non DBR</v>
      </c>
      <c r="M203" s="252" t="str">
        <f>Aset!J180</f>
        <v>Doni Prima</v>
      </c>
      <c r="N203" s="252" t="str">
        <f>Aset!K180</f>
        <v>Ruang Staff 2</v>
      </c>
    </row>
    <row r="204" spans="1:14" s="106" customFormat="1" ht="15">
      <c r="A204" s="225">
        <f>SUBTOTAL(3,B$26:$B204)</f>
        <v>179</v>
      </c>
      <c r="B204" s="226" t="str">
        <f>Aset!E181</f>
        <v>Lap Top</v>
      </c>
      <c r="C204" s="227"/>
      <c r="D204" s="228" t="str">
        <f>Aset!F181</f>
        <v>APPLE MACBOOK AIR MD232ZA/A</v>
      </c>
      <c r="E204" s="228"/>
      <c r="F204" s="229"/>
      <c r="G204" s="226">
        <v>1</v>
      </c>
      <c r="H204" s="226">
        <f>Aset!D181</f>
        <v>58</v>
      </c>
      <c r="I204" s="226" t="str">
        <f>LEFT(Aset!G181,4)</f>
        <v>2012</v>
      </c>
      <c r="J204" s="226"/>
      <c r="K204" s="204"/>
      <c r="L204" s="251" t="str">
        <f>Aset!I181</f>
        <v>Non DBR</v>
      </c>
      <c r="M204" s="252" t="str">
        <f>Aset!J181</f>
        <v>-</v>
      </c>
      <c r="N204" s="252" t="str">
        <f>Aset!K181</f>
        <v>-</v>
      </c>
    </row>
    <row r="205" spans="1:14" s="106" customFormat="1" ht="15">
      <c r="A205" s="225">
        <f>SUBTOTAL(3,B$26:$B205)</f>
        <v>180</v>
      </c>
      <c r="B205" s="226" t="str">
        <f>Aset!E182</f>
        <v>Lap Top</v>
      </c>
      <c r="C205" s="227"/>
      <c r="D205" s="228" t="str">
        <f>Aset!F182</f>
        <v>APPLE MACBOOK AIR MD232ZA/A</v>
      </c>
      <c r="E205" s="228"/>
      <c r="F205" s="229"/>
      <c r="G205" s="226">
        <v>1</v>
      </c>
      <c r="H205" s="226">
        <f>Aset!D182</f>
        <v>59</v>
      </c>
      <c r="I205" s="226" t="str">
        <f>LEFT(Aset!G182,4)</f>
        <v>2012</v>
      </c>
      <c r="J205" s="226"/>
      <c r="K205" s="204"/>
      <c r="L205" s="251" t="str">
        <f>Aset!I182</f>
        <v>Non DBR</v>
      </c>
      <c r="M205" s="252" t="str">
        <f>Aset!J182</f>
        <v>-</v>
      </c>
      <c r="N205" s="252" t="str">
        <f>Aset!K182</f>
        <v>-</v>
      </c>
    </row>
    <row r="206" spans="1:14" s="106" customFormat="1" ht="15">
      <c r="A206" s="225">
        <f>SUBTOTAL(3,B$26:$B206)</f>
        <v>181</v>
      </c>
      <c r="B206" s="226" t="str">
        <f>Aset!E183</f>
        <v>Lap Top</v>
      </c>
      <c r="C206" s="227"/>
      <c r="D206" s="228" t="str">
        <f>Aset!F183</f>
        <v>MACBOOK AIR 11" MD224Z A/A</v>
      </c>
      <c r="E206" s="228"/>
      <c r="F206" s="229"/>
      <c r="G206" s="226">
        <v>1</v>
      </c>
      <c r="H206" s="226">
        <f>Aset!D183</f>
        <v>60</v>
      </c>
      <c r="I206" s="226" t="str">
        <f>LEFT(Aset!G183,4)</f>
        <v>2013</v>
      </c>
      <c r="J206" s="226"/>
      <c r="K206" s="204"/>
      <c r="L206" s="251" t="str">
        <f>Aset!I183</f>
        <v>Non DBR</v>
      </c>
      <c r="M206" s="252" t="str">
        <f>Aset!J183</f>
        <v>-</v>
      </c>
      <c r="N206" s="252" t="str">
        <f>Aset!K183</f>
        <v>-</v>
      </c>
    </row>
    <row r="207" spans="1:14" s="106" customFormat="1" ht="15">
      <c r="A207" s="225">
        <f>SUBTOTAL(3,B$26:$B207)</f>
        <v>182</v>
      </c>
      <c r="B207" s="226" t="str">
        <f>Aset!E184</f>
        <v>Lap Top</v>
      </c>
      <c r="C207" s="227"/>
      <c r="D207" s="228" t="str">
        <f>Aset!F184</f>
        <v>MACBOOK AIR 11" MD224Z A/A</v>
      </c>
      <c r="E207" s="228"/>
      <c r="F207" s="229"/>
      <c r="G207" s="226">
        <v>1</v>
      </c>
      <c r="H207" s="226">
        <f>Aset!D184</f>
        <v>61</v>
      </c>
      <c r="I207" s="226" t="str">
        <f>LEFT(Aset!G184,4)</f>
        <v>2013</v>
      </c>
      <c r="J207" s="226"/>
      <c r="K207" s="204"/>
      <c r="L207" s="251" t="str">
        <f>Aset!I184</f>
        <v>Non DBR</v>
      </c>
      <c r="M207" s="252" t="str">
        <f>Aset!J184</f>
        <v>-</v>
      </c>
      <c r="N207" s="252" t="str">
        <f>Aset!K184</f>
        <v>-</v>
      </c>
    </row>
    <row r="208" spans="1:14" s="106" customFormat="1" ht="15">
      <c r="A208" s="225">
        <f>SUBTOTAL(3,B$26:$B208)</f>
        <v>183</v>
      </c>
      <c r="B208" s="226" t="str">
        <f>Aset!E185</f>
        <v>Lap Top</v>
      </c>
      <c r="C208" s="227"/>
      <c r="D208" s="228" t="str">
        <f>Aset!F185</f>
        <v>APPLE MACBOOK AIR MD232ZA/A</v>
      </c>
      <c r="E208" s="228"/>
      <c r="F208" s="229"/>
      <c r="G208" s="226">
        <v>1</v>
      </c>
      <c r="H208" s="226">
        <f>Aset!D185</f>
        <v>62</v>
      </c>
      <c r="I208" s="226" t="str">
        <f>LEFT(Aset!G185,4)</f>
        <v>2012</v>
      </c>
      <c r="J208" s="226"/>
      <c r="K208" s="204"/>
      <c r="L208" s="251" t="str">
        <f>Aset!I185</f>
        <v>Non DBR</v>
      </c>
      <c r="M208" s="252" t="str">
        <f>Aset!J185</f>
        <v>-</v>
      </c>
      <c r="N208" s="252" t="str">
        <f>Aset!K185</f>
        <v>-</v>
      </c>
    </row>
    <row r="209" spans="1:14" s="106" customFormat="1" ht="15">
      <c r="A209" s="225">
        <f>SUBTOTAL(3,B$26:$B209)</f>
        <v>184</v>
      </c>
      <c r="B209" s="226" t="str">
        <f>Aset!E186</f>
        <v>Lap Top</v>
      </c>
      <c r="C209" s="227"/>
      <c r="D209" s="228" t="str">
        <f>Aset!F186</f>
        <v>Laptop Dell Inspiron 7460</v>
      </c>
      <c r="E209" s="228"/>
      <c r="F209" s="229"/>
      <c r="G209" s="226">
        <v>1</v>
      </c>
      <c r="H209" s="226">
        <f>Aset!D186</f>
        <v>63</v>
      </c>
      <c r="I209" s="226" t="str">
        <f>LEFT(Aset!G186,4)</f>
        <v>2017</v>
      </c>
      <c r="J209" s="226"/>
      <c r="K209" s="204"/>
      <c r="L209" s="251" t="str">
        <f>Aset!I186</f>
        <v>Non DBR</v>
      </c>
      <c r="M209" s="252" t="str">
        <f>Aset!J186</f>
        <v>-</v>
      </c>
      <c r="N209" s="252" t="str">
        <f>Aset!K186</f>
        <v>-</v>
      </c>
    </row>
    <row r="210" spans="1:14" s="106" customFormat="1" ht="15">
      <c r="A210" s="225">
        <f>SUBTOTAL(3,B$26:$B210)</f>
        <v>185</v>
      </c>
      <c r="B210" s="226" t="str">
        <f>Aset!E187</f>
        <v>Lap Top</v>
      </c>
      <c r="C210" s="227"/>
      <c r="D210" s="228" t="str">
        <f>Aset!F187</f>
        <v>Laptop Dell Inspiron 7460</v>
      </c>
      <c r="E210" s="228"/>
      <c r="F210" s="229"/>
      <c r="G210" s="226">
        <v>1</v>
      </c>
      <c r="H210" s="226">
        <f>Aset!D187</f>
        <v>64</v>
      </c>
      <c r="I210" s="226" t="str">
        <f>LEFT(Aset!G187,4)</f>
        <v>2018</v>
      </c>
      <c r="J210" s="226"/>
      <c r="K210" s="204"/>
      <c r="L210" s="251" t="str">
        <f>Aset!I187</f>
        <v>Non DBR</v>
      </c>
      <c r="M210" s="252" t="str">
        <f>Aset!J187</f>
        <v>Achmad Mustaqim</v>
      </c>
      <c r="N210" s="252" t="str">
        <f>Aset!K187</f>
        <v>Ruang Staff 2</v>
      </c>
    </row>
    <row r="211" spans="1:14" s="106" customFormat="1" ht="15">
      <c r="A211" s="225">
        <f>SUBTOTAL(3,B$26:$B211)</f>
        <v>186</v>
      </c>
      <c r="B211" s="226" t="str">
        <f>Aset!E188</f>
        <v>Lap Top</v>
      </c>
      <c r="C211" s="227"/>
      <c r="D211" s="228" t="str">
        <f>Aset!F188</f>
        <v>APPLE MACBOOK AIR MD232ZA/A</v>
      </c>
      <c r="E211" s="228"/>
      <c r="F211" s="229"/>
      <c r="G211" s="226">
        <v>1</v>
      </c>
      <c r="H211" s="226">
        <f>Aset!D188</f>
        <v>65</v>
      </c>
      <c r="I211" s="226" t="str">
        <f>LEFT(Aset!G188,4)</f>
        <v>2012</v>
      </c>
      <c r="J211" s="226"/>
      <c r="K211" s="204"/>
      <c r="L211" s="251" t="str">
        <f>Aset!I188</f>
        <v>Non DBR</v>
      </c>
      <c r="M211" s="252" t="str">
        <f>Aset!J188</f>
        <v>-</v>
      </c>
      <c r="N211" s="252" t="str">
        <f>Aset!K188</f>
        <v>-</v>
      </c>
    </row>
    <row r="212" spans="1:14" s="106" customFormat="1" ht="15">
      <c r="A212" s="225">
        <f>SUBTOTAL(3,B$26:$B212)</f>
        <v>187</v>
      </c>
      <c r="B212" s="226" t="str">
        <f>Aset!E189</f>
        <v>Lap Top</v>
      </c>
      <c r="C212" s="227"/>
      <c r="D212" s="228" t="str">
        <f>Aset!F189</f>
        <v>MacBook 12", Intel Core M, 1.1 GHz</v>
      </c>
      <c r="E212" s="228"/>
      <c r="F212" s="229"/>
      <c r="G212" s="226">
        <v>1</v>
      </c>
      <c r="H212" s="226">
        <f>Aset!D189</f>
        <v>66</v>
      </c>
      <c r="I212" s="226" t="str">
        <f>LEFT(Aset!G189,4)</f>
        <v>2016</v>
      </c>
      <c r="J212" s="226"/>
      <c r="K212" s="204"/>
      <c r="L212" s="251" t="str">
        <f>Aset!I189</f>
        <v>Non DBR</v>
      </c>
      <c r="M212" s="252" t="str">
        <f>Aset!J189</f>
        <v>-</v>
      </c>
      <c r="N212" s="252" t="str">
        <f>Aset!K189</f>
        <v>-</v>
      </c>
    </row>
    <row r="213" spans="1:14" s="106" customFormat="1" ht="15">
      <c r="A213" s="225">
        <f>SUBTOTAL(3,B$26:$B213)</f>
        <v>188</v>
      </c>
      <c r="B213" s="226" t="str">
        <f>Aset!E190</f>
        <v>Lap Top</v>
      </c>
      <c r="C213" s="227"/>
      <c r="D213" s="228" t="str">
        <f>Aset!F190</f>
        <v>APPLE MACBOOK AIR MD232ZA/A</v>
      </c>
      <c r="E213" s="228"/>
      <c r="F213" s="229"/>
      <c r="G213" s="226">
        <v>1</v>
      </c>
      <c r="H213" s="226">
        <f>Aset!D190</f>
        <v>67</v>
      </c>
      <c r="I213" s="226" t="str">
        <f>LEFT(Aset!G190,4)</f>
        <v>2012</v>
      </c>
      <c r="J213" s="226"/>
      <c r="K213" s="204"/>
      <c r="L213" s="251" t="str">
        <f>Aset!I190</f>
        <v>Non DBR</v>
      </c>
      <c r="M213" s="252" t="str">
        <f>Aset!J190</f>
        <v>-</v>
      </c>
      <c r="N213" s="252" t="str">
        <f>Aset!K190</f>
        <v>-</v>
      </c>
    </row>
    <row r="214" spans="1:14" s="106" customFormat="1" ht="15">
      <c r="A214" s="225">
        <f>SUBTOTAL(3,B$26:$B214)</f>
        <v>189</v>
      </c>
      <c r="B214" s="226" t="str">
        <f>Aset!E191</f>
        <v>Lap Top</v>
      </c>
      <c r="C214" s="227"/>
      <c r="D214" s="228" t="str">
        <f>Aset!F191</f>
        <v>MACBOOK AIR 11" MD224Z A/A</v>
      </c>
      <c r="E214" s="228"/>
      <c r="F214" s="229"/>
      <c r="G214" s="226">
        <v>1</v>
      </c>
      <c r="H214" s="226">
        <f>Aset!D191</f>
        <v>68</v>
      </c>
      <c r="I214" s="226" t="str">
        <f>LEFT(Aset!G191,4)</f>
        <v>2013</v>
      </c>
      <c r="J214" s="226"/>
      <c r="K214" s="204"/>
      <c r="L214" s="251" t="str">
        <f>Aset!I191</f>
        <v>Non DBR</v>
      </c>
      <c r="M214" s="252" t="str">
        <f>Aset!J191</f>
        <v>Giska Ardy Wilaga</v>
      </c>
      <c r="N214" s="252" t="str">
        <f>Aset!K191</f>
        <v>Ruang Staff 2</v>
      </c>
    </row>
    <row r="215" spans="1:14" s="106" customFormat="1" ht="15">
      <c r="A215" s="225">
        <f>SUBTOTAL(3,B$26:$B215)</f>
        <v>190</v>
      </c>
      <c r="B215" s="226" t="str">
        <f>Aset!E192</f>
        <v>Lap Top</v>
      </c>
      <c r="C215" s="227"/>
      <c r="D215" s="228" t="str">
        <f>Aset!F192</f>
        <v>Lenovo Z40-70-i-5-1 TB</v>
      </c>
      <c r="E215" s="228"/>
      <c r="F215" s="229"/>
      <c r="G215" s="226">
        <v>1</v>
      </c>
      <c r="H215" s="226">
        <f>Aset!D192</f>
        <v>69</v>
      </c>
      <c r="I215" s="226" t="str">
        <f>LEFT(Aset!G192,4)</f>
        <v>2015</v>
      </c>
      <c r="J215" s="226"/>
      <c r="K215" s="204"/>
      <c r="L215" s="251" t="str">
        <f>Aset!I192</f>
        <v>Non DBR</v>
      </c>
      <c r="M215" s="252" t="str">
        <f>Aset!J192</f>
        <v>-</v>
      </c>
      <c r="N215" s="252" t="str">
        <f>Aset!K192</f>
        <v>-</v>
      </c>
    </row>
    <row r="216" spans="1:14" s="106" customFormat="1" ht="15">
      <c r="A216" s="225">
        <f>SUBTOTAL(3,B$26:$B216)</f>
        <v>191</v>
      </c>
      <c r="B216" s="226" t="str">
        <f>Aset!E193</f>
        <v>Lap Top</v>
      </c>
      <c r="C216" s="227"/>
      <c r="D216" s="228" t="str">
        <f>Aset!F193</f>
        <v>Laptop Dell Inspiron 7460</v>
      </c>
      <c r="E216" s="228"/>
      <c r="F216" s="229"/>
      <c r="G216" s="226">
        <v>1</v>
      </c>
      <c r="H216" s="226">
        <f>Aset!D193</f>
        <v>70</v>
      </c>
      <c r="I216" s="226" t="str">
        <f>LEFT(Aset!G193,4)</f>
        <v>2017</v>
      </c>
      <c r="J216" s="226"/>
      <c r="K216" s="204"/>
      <c r="L216" s="251" t="str">
        <f>Aset!I193</f>
        <v>Non DBR</v>
      </c>
      <c r="M216" s="252" t="str">
        <f>Aset!J193</f>
        <v>-</v>
      </c>
      <c r="N216" s="252" t="str">
        <f>Aset!K193</f>
        <v>-</v>
      </c>
    </row>
    <row r="217" spans="1:14" s="106" customFormat="1" ht="15">
      <c r="A217" s="225">
        <f>SUBTOTAL(3,B$26:$B217)</f>
        <v>192</v>
      </c>
      <c r="B217" s="226" t="str">
        <f>Aset!E194</f>
        <v>Lap Top</v>
      </c>
      <c r="C217" s="227"/>
      <c r="D217" s="228" t="str">
        <f>Aset!F194</f>
        <v>APPLE MACBOOK AIR MD232ZA/A</v>
      </c>
      <c r="E217" s="228"/>
      <c r="F217" s="229"/>
      <c r="G217" s="226">
        <v>1</v>
      </c>
      <c r="H217" s="226">
        <f>Aset!D194</f>
        <v>71</v>
      </c>
      <c r="I217" s="226" t="str">
        <f>LEFT(Aset!G194,4)</f>
        <v>2012</v>
      </c>
      <c r="J217" s="226"/>
      <c r="K217" s="204"/>
      <c r="L217" s="251" t="str">
        <f>Aset!I194</f>
        <v>Non DBR</v>
      </c>
      <c r="M217" s="252" t="str">
        <f>Aset!J194</f>
        <v>Untung Febriansyah</v>
      </c>
      <c r="N217" s="252" t="str">
        <f>Aset!K194</f>
        <v>Ruang Staff 2</v>
      </c>
    </row>
    <row r="218" spans="1:14" s="106" customFormat="1" ht="15">
      <c r="A218" s="225">
        <f>SUBTOTAL(3,B$26:$B218)</f>
        <v>193</v>
      </c>
      <c r="B218" s="226" t="str">
        <f>Aset!E195</f>
        <v>Lap Top</v>
      </c>
      <c r="C218" s="227"/>
      <c r="D218" s="228" t="str">
        <f>Aset!F195</f>
        <v>MACBOOK AIR 11" MD224Z A/A</v>
      </c>
      <c r="E218" s="228"/>
      <c r="F218" s="229"/>
      <c r="G218" s="226">
        <v>1</v>
      </c>
      <c r="H218" s="226">
        <f>Aset!D195</f>
        <v>72</v>
      </c>
      <c r="I218" s="226" t="str">
        <f>LEFT(Aset!G195,4)</f>
        <v>2013</v>
      </c>
      <c r="J218" s="226"/>
      <c r="K218" s="204"/>
      <c r="L218" s="251" t="str">
        <f>Aset!I195</f>
        <v>Non DBR</v>
      </c>
      <c r="M218" s="252" t="str">
        <f>Aset!J195</f>
        <v>Dahlia Palupi, SE</v>
      </c>
      <c r="N218" s="252" t="str">
        <f>Aset!K195</f>
        <v>Ruang Staff 1</v>
      </c>
    </row>
    <row r="219" spans="1:14" s="106" customFormat="1" ht="15">
      <c r="A219" s="225">
        <f>SUBTOTAL(3,B$26:$B219)</f>
        <v>194</v>
      </c>
      <c r="B219" s="226" t="str">
        <f>Aset!E196</f>
        <v>Lap Top</v>
      </c>
      <c r="C219" s="227"/>
      <c r="D219" s="228" t="str">
        <f>Aset!F196</f>
        <v>MACBOOK AIR 11" MD224Z A/A</v>
      </c>
      <c r="E219" s="228"/>
      <c r="F219" s="229"/>
      <c r="G219" s="226">
        <v>1</v>
      </c>
      <c r="H219" s="226">
        <f>Aset!D196</f>
        <v>73</v>
      </c>
      <c r="I219" s="226" t="str">
        <f>LEFT(Aset!G196,4)</f>
        <v>2013</v>
      </c>
      <c r="J219" s="226"/>
      <c r="K219" s="204"/>
      <c r="L219" s="251" t="str">
        <f>Aset!I196</f>
        <v>Non DBR</v>
      </c>
      <c r="M219" s="252" t="str">
        <f>Aset!J196</f>
        <v>Kukuh Primayoga</v>
      </c>
      <c r="N219" s="252" t="str">
        <f>Aset!K196</f>
        <v>Ruang Staff 1</v>
      </c>
    </row>
    <row r="220" spans="1:14" s="106" customFormat="1" ht="15">
      <c r="A220" s="225">
        <f>SUBTOTAL(3,B$26:$B220)</f>
        <v>195</v>
      </c>
      <c r="B220" s="226" t="str">
        <f>Aset!E197</f>
        <v>Lap Top</v>
      </c>
      <c r="C220" s="227"/>
      <c r="D220" s="228" t="str">
        <f>Aset!F197</f>
        <v>MACBOOK AIR 11" MD224Z A/A</v>
      </c>
      <c r="E220" s="228"/>
      <c r="F220" s="229"/>
      <c r="G220" s="226">
        <v>1</v>
      </c>
      <c r="H220" s="226">
        <f>Aset!D197</f>
        <v>74</v>
      </c>
      <c r="I220" s="226" t="str">
        <f>LEFT(Aset!G197,4)</f>
        <v>2013</v>
      </c>
      <c r="J220" s="226"/>
      <c r="K220" s="204"/>
      <c r="L220" s="251" t="str">
        <f>Aset!I197</f>
        <v>Non DBR</v>
      </c>
      <c r="M220" s="252" t="str">
        <f>Aset!J197</f>
        <v>Tuti Herawati</v>
      </c>
      <c r="N220" s="252" t="str">
        <f>Aset!K197</f>
        <v>Ruang Staff 1</v>
      </c>
    </row>
    <row r="221" spans="1:14" s="106" customFormat="1" ht="15">
      <c r="A221" s="225">
        <f>SUBTOTAL(3,B$26:$B221)</f>
        <v>196</v>
      </c>
      <c r="B221" s="226" t="str">
        <f>Aset!E198</f>
        <v>Lap Top</v>
      </c>
      <c r="C221" s="227"/>
      <c r="D221" s="228" t="str">
        <f>Aset!F198</f>
        <v>Laptop Dell i7 (14") 7472</v>
      </c>
      <c r="E221" s="228"/>
      <c r="F221" s="229"/>
      <c r="G221" s="226">
        <v>1</v>
      </c>
      <c r="H221" s="226">
        <f>Aset!D198</f>
        <v>75</v>
      </c>
      <c r="I221" s="226" t="str">
        <f>LEFT(Aset!G198,4)</f>
        <v>2018</v>
      </c>
      <c r="J221" s="226"/>
      <c r="K221" s="204"/>
      <c r="L221" s="251" t="str">
        <f>Aset!I198</f>
        <v>Non DBR</v>
      </c>
      <c r="M221" s="252" t="str">
        <f>Aset!J198</f>
        <v>-</v>
      </c>
      <c r="N221" s="252" t="str">
        <f>Aset!K198</f>
        <v>-</v>
      </c>
    </row>
    <row r="222" spans="1:14" s="106" customFormat="1" ht="15">
      <c r="A222" s="225">
        <f>SUBTOTAL(3,B$26:$B222)</f>
        <v>197</v>
      </c>
      <c r="B222" s="226" t="str">
        <f>Aset!E199</f>
        <v>Lap Top</v>
      </c>
      <c r="C222" s="227"/>
      <c r="D222" s="228" t="str">
        <f>Aset!F199</f>
        <v>MACBOOK AIR 11" MD224Z A/A</v>
      </c>
      <c r="E222" s="228"/>
      <c r="F222" s="229"/>
      <c r="G222" s="226">
        <v>1</v>
      </c>
      <c r="H222" s="226">
        <f>Aset!D199</f>
        <v>76</v>
      </c>
      <c r="I222" s="226" t="str">
        <f>LEFT(Aset!G199,4)</f>
        <v>2013</v>
      </c>
      <c r="J222" s="226"/>
      <c r="K222" s="204"/>
      <c r="L222" s="251" t="str">
        <f>Aset!I199</f>
        <v>Non DBR</v>
      </c>
      <c r="M222" s="252" t="str">
        <f>Aset!J199</f>
        <v>Anto Roy</v>
      </c>
      <c r="N222" s="252" t="str">
        <f>Aset!K199</f>
        <v>Ruang Staff 1</v>
      </c>
    </row>
    <row r="223" spans="1:14" s="106" customFormat="1" ht="15">
      <c r="A223" s="225">
        <f>SUBTOTAL(3,B$26:$B223)</f>
        <v>198</v>
      </c>
      <c r="B223" s="226" t="str">
        <f>Aset!E200</f>
        <v>Lap Top</v>
      </c>
      <c r="C223" s="227"/>
      <c r="D223" s="228" t="str">
        <f>Aset!F200</f>
        <v>MACBOOK AIR 11" MD224Z A/A</v>
      </c>
      <c r="E223" s="228"/>
      <c r="F223" s="229"/>
      <c r="G223" s="226">
        <v>1</v>
      </c>
      <c r="H223" s="226">
        <f>Aset!D200</f>
        <v>77</v>
      </c>
      <c r="I223" s="226" t="str">
        <f>LEFT(Aset!G200,4)</f>
        <v>2013</v>
      </c>
      <c r="J223" s="226"/>
      <c r="K223" s="204"/>
      <c r="L223" s="251" t="str">
        <f>Aset!I200</f>
        <v>Non DBR</v>
      </c>
      <c r="M223" s="252" t="str">
        <f>Aset!J200</f>
        <v>Styawan Widanarko</v>
      </c>
      <c r="N223" s="252" t="str">
        <f>Aset!K200</f>
        <v>Ruang Staff 1</v>
      </c>
    </row>
    <row r="224" spans="1:14" s="106" customFormat="1" ht="15">
      <c r="A224" s="225">
        <f>SUBTOTAL(3,B$26:$B224)</f>
        <v>199</v>
      </c>
      <c r="B224" s="226" t="str">
        <f>Aset!E201</f>
        <v>Lap Top</v>
      </c>
      <c r="C224" s="227"/>
      <c r="D224" s="228" t="str">
        <f>Aset!F201</f>
        <v>Apple Macbook i5 (11,6")</v>
      </c>
      <c r="E224" s="228"/>
      <c r="F224" s="229"/>
      <c r="G224" s="226">
        <v>1</v>
      </c>
      <c r="H224" s="226">
        <f>Aset!D201</f>
        <v>78</v>
      </c>
      <c r="I224" s="226" t="str">
        <f>LEFT(Aset!G201,4)</f>
        <v>2016</v>
      </c>
      <c r="J224" s="226"/>
      <c r="K224" s="204"/>
      <c r="L224" s="251" t="str">
        <f>Aset!I201</f>
        <v>Non DBR</v>
      </c>
      <c r="M224" s="252" t="str">
        <f>Aset!J201</f>
        <v>-</v>
      </c>
      <c r="N224" s="252" t="str">
        <f>Aset!K201</f>
        <v>-</v>
      </c>
    </row>
    <row r="225" spans="1:14" s="106" customFormat="1" ht="15">
      <c r="A225" s="225">
        <f>SUBTOTAL(3,B$26:$B225)</f>
        <v>200</v>
      </c>
      <c r="B225" s="226" t="str">
        <f>Aset!E202</f>
        <v>Lap Top</v>
      </c>
      <c r="C225" s="227"/>
      <c r="D225" s="228" t="str">
        <f>Aset!F202</f>
        <v>MACBOOK AIR 11" MD224Z A/A</v>
      </c>
      <c r="E225" s="228"/>
      <c r="F225" s="229"/>
      <c r="G225" s="226">
        <v>1</v>
      </c>
      <c r="H225" s="226">
        <f>Aset!D202</f>
        <v>79</v>
      </c>
      <c r="I225" s="226" t="str">
        <f>LEFT(Aset!G202,4)</f>
        <v>2013</v>
      </c>
      <c r="J225" s="226"/>
      <c r="K225" s="204"/>
      <c r="L225" s="251" t="str">
        <f>Aset!I202</f>
        <v>Non DBR</v>
      </c>
      <c r="M225" s="252" t="str">
        <f>Aset!J202</f>
        <v>Dewi Suryaningsih</v>
      </c>
      <c r="N225" s="252" t="str">
        <f>Aset!K202</f>
        <v>Ruang Staff 1</v>
      </c>
    </row>
    <row r="226" spans="1:14" s="106" customFormat="1" ht="15">
      <c r="A226" s="225">
        <f>SUBTOTAL(3,B$26:$B226)</f>
        <v>201</v>
      </c>
      <c r="B226" s="226" t="str">
        <f>Aset!E203</f>
        <v>Lap Top</v>
      </c>
      <c r="C226" s="227"/>
      <c r="D226" s="228" t="str">
        <f>Aset!F203</f>
        <v>Asus VIVO Book S200E</v>
      </c>
      <c r="E226" s="228"/>
      <c r="F226" s="229"/>
      <c r="G226" s="226">
        <v>1</v>
      </c>
      <c r="H226" s="226">
        <f>Aset!D203</f>
        <v>80</v>
      </c>
      <c r="I226" s="226" t="str">
        <f>LEFT(Aset!G203,4)</f>
        <v>2013</v>
      </c>
      <c r="J226" s="226"/>
      <c r="K226" s="204"/>
      <c r="L226" s="251" t="str">
        <f>Aset!I203</f>
        <v>Non DBR</v>
      </c>
      <c r="M226" s="252" t="str">
        <f>Aset!J203</f>
        <v>-</v>
      </c>
      <c r="N226" s="252" t="str">
        <f>Aset!K203</f>
        <v>-</v>
      </c>
    </row>
    <row r="227" spans="1:14" s="106" customFormat="1" ht="15">
      <c r="A227" s="225">
        <f>SUBTOTAL(3,B$26:$B227)</f>
        <v>202</v>
      </c>
      <c r="B227" s="226" t="str">
        <f>Aset!E204</f>
        <v>Lap Top</v>
      </c>
      <c r="C227" s="227"/>
      <c r="D227" s="228" t="str">
        <f>Aset!F204</f>
        <v>Asus VIVO Book S200E</v>
      </c>
      <c r="E227" s="228"/>
      <c r="F227" s="229"/>
      <c r="G227" s="226">
        <v>1</v>
      </c>
      <c r="H227" s="226">
        <f>Aset!D204</f>
        <v>81</v>
      </c>
      <c r="I227" s="226" t="str">
        <f>LEFT(Aset!G204,4)</f>
        <v>2013</v>
      </c>
      <c r="J227" s="226"/>
      <c r="K227" s="204"/>
      <c r="L227" s="251" t="str">
        <f>Aset!I204</f>
        <v>Non DBR</v>
      </c>
      <c r="M227" s="252" t="str">
        <f>Aset!J204</f>
        <v>-</v>
      </c>
      <c r="N227" s="252" t="str">
        <f>Aset!K204</f>
        <v>-</v>
      </c>
    </row>
    <row r="228" spans="1:14" s="106" customFormat="1" ht="15">
      <c r="A228" s="225">
        <f>SUBTOTAL(3,B$26:$B228)</f>
        <v>203</v>
      </c>
      <c r="B228" s="226" t="str">
        <f>Aset!E205</f>
        <v>Lap Top</v>
      </c>
      <c r="C228" s="227"/>
      <c r="D228" s="228" t="str">
        <f>Aset!F205</f>
        <v>Lenovo Z40-70-i-7-1 TB</v>
      </c>
      <c r="E228" s="228"/>
      <c r="F228" s="229"/>
      <c r="G228" s="226">
        <v>1</v>
      </c>
      <c r="H228" s="226">
        <f>Aset!D205</f>
        <v>82</v>
      </c>
      <c r="I228" s="226" t="str">
        <f>LEFT(Aset!G205,4)</f>
        <v>2015</v>
      </c>
      <c r="J228" s="226"/>
      <c r="K228" s="204"/>
      <c r="L228" s="251" t="str">
        <f>Aset!I205</f>
        <v>Non DBR</v>
      </c>
      <c r="M228" s="252" t="str">
        <f>Aset!J205</f>
        <v>-</v>
      </c>
      <c r="N228" s="252" t="str">
        <f>Aset!K205</f>
        <v>-</v>
      </c>
    </row>
    <row r="229" spans="1:14" s="106" customFormat="1" ht="15">
      <c r="A229" s="225">
        <f>SUBTOTAL(3,B$26:$B229)</f>
        <v>204</v>
      </c>
      <c r="B229" s="226" t="str">
        <f>Aset!E206</f>
        <v>Lap Top</v>
      </c>
      <c r="C229" s="227"/>
      <c r="D229" s="228" t="str">
        <f>Aset!F206</f>
        <v>Lenovo Z40-70-i-5-1 TB</v>
      </c>
      <c r="E229" s="228"/>
      <c r="F229" s="229"/>
      <c r="G229" s="226">
        <v>1</v>
      </c>
      <c r="H229" s="226">
        <f>Aset!D206</f>
        <v>83</v>
      </c>
      <c r="I229" s="226" t="str">
        <f>LEFT(Aset!G206,4)</f>
        <v>2015</v>
      </c>
      <c r="J229" s="226"/>
      <c r="K229" s="204"/>
      <c r="L229" s="251" t="str">
        <f>Aset!I206</f>
        <v>Non DBR</v>
      </c>
      <c r="M229" s="252" t="str">
        <f>Aset!J206</f>
        <v>-</v>
      </c>
      <c r="N229" s="252" t="str">
        <f>Aset!K206</f>
        <v>-</v>
      </c>
    </row>
    <row r="230" spans="1:14" s="106" customFormat="1" ht="15">
      <c r="A230" s="225">
        <f>SUBTOTAL(3,B$26:$B230)</f>
        <v>205</v>
      </c>
      <c r="B230" s="226" t="str">
        <f>Aset!E207</f>
        <v>Lap Top</v>
      </c>
      <c r="C230" s="227"/>
      <c r="D230" s="228" t="str">
        <f>Aset!F207</f>
        <v>DELL XPS 13</v>
      </c>
      <c r="E230" s="228"/>
      <c r="F230" s="229"/>
      <c r="G230" s="226">
        <v>1</v>
      </c>
      <c r="H230" s="226">
        <f>Aset!D207</f>
        <v>84</v>
      </c>
      <c r="I230" s="226" t="str">
        <f>LEFT(Aset!G207,4)</f>
        <v>2017</v>
      </c>
      <c r="J230" s="226"/>
      <c r="K230" s="204"/>
      <c r="L230" s="251" t="str">
        <f>Aset!I207</f>
        <v>Non DBR</v>
      </c>
      <c r="M230" s="252" t="str">
        <f>Aset!J207</f>
        <v>-</v>
      </c>
      <c r="N230" s="252" t="str">
        <f>Aset!K207</f>
        <v>-</v>
      </c>
    </row>
    <row r="231" spans="1:14" s="106" customFormat="1" ht="15">
      <c r="A231" s="225">
        <f>SUBTOTAL(3,B$26:$B231)</f>
        <v>206</v>
      </c>
      <c r="B231" s="226" t="str">
        <f>Aset!E208</f>
        <v>Lap Top</v>
      </c>
      <c r="C231" s="227"/>
      <c r="D231" s="228" t="str">
        <f>Aset!F208</f>
        <v>Lenovo Z40-70-i-5 500 GB</v>
      </c>
      <c r="E231" s="228"/>
      <c r="F231" s="229"/>
      <c r="G231" s="226">
        <v>1</v>
      </c>
      <c r="H231" s="226">
        <f>Aset!D208</f>
        <v>85</v>
      </c>
      <c r="I231" s="226" t="str">
        <f>LEFT(Aset!G208,4)</f>
        <v>2015</v>
      </c>
      <c r="J231" s="226"/>
      <c r="K231" s="204"/>
      <c r="L231" s="251" t="str">
        <f>Aset!I208</f>
        <v>Non DBR</v>
      </c>
      <c r="M231" s="252" t="str">
        <f>Aset!J208</f>
        <v>-</v>
      </c>
      <c r="N231" s="252" t="str">
        <f>Aset!K208</f>
        <v>-</v>
      </c>
    </row>
    <row r="232" spans="1:14" s="106" customFormat="1" ht="15">
      <c r="A232" s="225">
        <f>SUBTOTAL(3,B$26:$B232)</f>
        <v>207</v>
      </c>
      <c r="B232" s="226" t="str">
        <f>Aset!E209</f>
        <v>Lap Top</v>
      </c>
      <c r="C232" s="227"/>
      <c r="D232" s="228" t="str">
        <f>Aset!F209</f>
        <v>Lenovo Flex 2 1 TB</v>
      </c>
      <c r="E232" s="228"/>
      <c r="F232" s="229"/>
      <c r="G232" s="226">
        <v>1</v>
      </c>
      <c r="H232" s="226">
        <f>Aset!D209</f>
        <v>86</v>
      </c>
      <c r="I232" s="226" t="str">
        <f>LEFT(Aset!G209,4)</f>
        <v>2015</v>
      </c>
      <c r="J232" s="226"/>
      <c r="K232" s="204"/>
      <c r="L232" s="251" t="str">
        <f>Aset!I209</f>
        <v>Non DBR</v>
      </c>
      <c r="M232" s="252" t="str">
        <f>Aset!J209</f>
        <v>-</v>
      </c>
      <c r="N232" s="252" t="str">
        <f>Aset!K209</f>
        <v>-</v>
      </c>
    </row>
    <row r="233" spans="1:14" s="106" customFormat="1" ht="15">
      <c r="A233" s="225">
        <f>SUBTOTAL(3,B$26:$B233)</f>
        <v>208</v>
      </c>
      <c r="B233" s="226" t="str">
        <f>Aset!E210</f>
        <v>Lap Top</v>
      </c>
      <c r="C233" s="227"/>
      <c r="D233" s="228" t="str">
        <f>Aset!F210</f>
        <v>Lenovo Z40-70-i-5 500 GB</v>
      </c>
      <c r="E233" s="228"/>
      <c r="F233" s="229"/>
      <c r="G233" s="226">
        <v>1</v>
      </c>
      <c r="H233" s="226">
        <f>Aset!D210</f>
        <v>87</v>
      </c>
      <c r="I233" s="226" t="str">
        <f>LEFT(Aset!G210,4)</f>
        <v>2015</v>
      </c>
      <c r="J233" s="226"/>
      <c r="K233" s="204"/>
      <c r="L233" s="251" t="str">
        <f>Aset!I210</f>
        <v>Non DBR</v>
      </c>
      <c r="M233" s="252" t="str">
        <f>Aset!J210</f>
        <v>-</v>
      </c>
      <c r="N233" s="252" t="str">
        <f>Aset!K210</f>
        <v>-</v>
      </c>
    </row>
    <row r="234" spans="1:14" s="106" customFormat="1" ht="15">
      <c r="A234" s="225">
        <f>SUBTOTAL(3,B$26:$B234)</f>
        <v>209</v>
      </c>
      <c r="B234" s="226" t="str">
        <f>Aset!E211</f>
        <v>Lap Top</v>
      </c>
      <c r="C234" s="227"/>
      <c r="D234" s="228" t="str">
        <f>Aset!F211</f>
        <v>Lenovo Z40-70 Core-i5</v>
      </c>
      <c r="E234" s="228"/>
      <c r="F234" s="229"/>
      <c r="G234" s="226">
        <v>1</v>
      </c>
      <c r="H234" s="226">
        <f>Aset!D211</f>
        <v>88</v>
      </c>
      <c r="I234" s="226" t="str">
        <f>LEFT(Aset!G211,4)</f>
        <v>2015</v>
      </c>
      <c r="J234" s="226"/>
      <c r="K234" s="204"/>
      <c r="L234" s="251" t="str">
        <f>Aset!I211</f>
        <v>Non DBR</v>
      </c>
      <c r="M234" s="252" t="str">
        <f>Aset!J211</f>
        <v>Dini Amalia</v>
      </c>
      <c r="N234" s="252" t="str">
        <f>Aset!K211</f>
        <v>Ruang Staff 2</v>
      </c>
    </row>
    <row r="235" spans="1:14" s="106" customFormat="1" ht="15">
      <c r="A235" s="225">
        <f>SUBTOTAL(3,B$26:$B235)</f>
        <v>210</v>
      </c>
      <c r="B235" s="226" t="str">
        <f>Aset!E212</f>
        <v>Lap Top</v>
      </c>
      <c r="C235" s="227"/>
      <c r="D235" s="228" t="str">
        <f>Aset!F212</f>
        <v>MacBook 12", Intel Core M, 1.1 GHz</v>
      </c>
      <c r="E235" s="228"/>
      <c r="F235" s="229"/>
      <c r="G235" s="226">
        <v>1</v>
      </c>
      <c r="H235" s="226">
        <f>Aset!D212</f>
        <v>89</v>
      </c>
      <c r="I235" s="226" t="str">
        <f>LEFT(Aset!G212,4)</f>
        <v>2016</v>
      </c>
      <c r="J235" s="226"/>
      <c r="K235" s="204"/>
      <c r="L235" s="251" t="str">
        <f>Aset!I212</f>
        <v>Non DBR</v>
      </c>
      <c r="M235" s="252" t="str">
        <f>Aset!J212</f>
        <v>-</v>
      </c>
      <c r="N235" s="252" t="str">
        <f>Aset!K212</f>
        <v>-</v>
      </c>
    </row>
    <row r="236" spans="1:14" s="106" customFormat="1" ht="15">
      <c r="A236" s="225">
        <f>SUBTOTAL(3,B$26:$B236)</f>
        <v>211</v>
      </c>
      <c r="B236" s="226" t="str">
        <f>Aset!E213</f>
        <v>Lap Top</v>
      </c>
      <c r="C236" s="227"/>
      <c r="D236" s="228" t="str">
        <f>Aset!F213</f>
        <v>Laptop Dell Inspiron 7460</v>
      </c>
      <c r="E236" s="228"/>
      <c r="F236" s="229"/>
      <c r="G236" s="226">
        <v>1</v>
      </c>
      <c r="H236" s="226">
        <f>Aset!D213</f>
        <v>90</v>
      </c>
      <c r="I236" s="226" t="str">
        <f>LEFT(Aset!G213,4)</f>
        <v>2017</v>
      </c>
      <c r="J236" s="226"/>
      <c r="K236" s="204"/>
      <c r="L236" s="251" t="str">
        <f>Aset!I213</f>
        <v>Non DBR</v>
      </c>
      <c r="M236" s="252" t="str">
        <f>Aset!J213</f>
        <v>Uduy Siman Sukmana</v>
      </c>
      <c r="N236" s="252" t="str">
        <f>Aset!K213</f>
        <v>Ruang Staff 1</v>
      </c>
    </row>
    <row r="237" spans="1:14" s="106" customFormat="1" ht="15">
      <c r="A237" s="225">
        <f>SUBTOTAL(3,B$26:$B237)</f>
        <v>212</v>
      </c>
      <c r="B237" s="226" t="str">
        <f>Aset!E214</f>
        <v>Lap Top</v>
      </c>
      <c r="C237" s="227"/>
      <c r="D237" s="228" t="str">
        <f>Aset!F214</f>
        <v>Asus 17" ROG GL552VW-CN461D-Black</v>
      </c>
      <c r="E237" s="228"/>
      <c r="F237" s="229"/>
      <c r="G237" s="226">
        <v>1</v>
      </c>
      <c r="H237" s="226">
        <f>Aset!D214</f>
        <v>91</v>
      </c>
      <c r="I237" s="226" t="str">
        <f>LEFT(Aset!G214,4)</f>
        <v>2016</v>
      </c>
      <c r="J237" s="226"/>
      <c r="K237" s="204"/>
      <c r="L237" s="251" t="str">
        <f>Aset!I214</f>
        <v>Non DBR</v>
      </c>
      <c r="M237" s="252" t="str">
        <f>Aset!J214</f>
        <v>-</v>
      </c>
      <c r="N237" s="252" t="str">
        <f>Aset!K214</f>
        <v>-</v>
      </c>
    </row>
    <row r="238" spans="1:14" s="106" customFormat="1" ht="15">
      <c r="A238" s="225">
        <f>SUBTOTAL(3,B$26:$B238)</f>
        <v>213</v>
      </c>
      <c r="B238" s="226" t="str">
        <f>Aset!E215</f>
        <v>Lap Top</v>
      </c>
      <c r="C238" s="227"/>
      <c r="D238" s="228" t="str">
        <f>Aset!F215</f>
        <v>MacBook 12", Intel Core M, 1.1 GHz</v>
      </c>
      <c r="E238" s="228"/>
      <c r="F238" s="229"/>
      <c r="G238" s="226">
        <v>1</v>
      </c>
      <c r="H238" s="226">
        <f>Aset!D215</f>
        <v>92</v>
      </c>
      <c r="I238" s="226" t="str">
        <f>LEFT(Aset!G215,4)</f>
        <v>2016</v>
      </c>
      <c r="J238" s="226"/>
      <c r="K238" s="204"/>
      <c r="L238" s="251" t="str">
        <f>Aset!I215</f>
        <v>Non DBR</v>
      </c>
      <c r="M238" s="252" t="str">
        <f>Aset!J215</f>
        <v>-</v>
      </c>
      <c r="N238" s="252" t="str">
        <f>Aset!K215</f>
        <v>-</v>
      </c>
    </row>
    <row r="239" spans="1:14" s="106" customFormat="1" ht="15">
      <c r="A239" s="225">
        <f>SUBTOTAL(3,B$26:$B239)</f>
        <v>214</v>
      </c>
      <c r="B239" s="226" t="str">
        <f>Aset!E216</f>
        <v>Lap Top</v>
      </c>
      <c r="C239" s="227"/>
      <c r="D239" s="228" t="str">
        <f>Aset!F216</f>
        <v>MacBook 12", Intel Core M, 1.1 GHz</v>
      </c>
      <c r="E239" s="228"/>
      <c r="F239" s="229"/>
      <c r="G239" s="226">
        <v>1</v>
      </c>
      <c r="H239" s="226">
        <f>Aset!D216</f>
        <v>93</v>
      </c>
      <c r="I239" s="226" t="str">
        <f>LEFT(Aset!G216,4)</f>
        <v>2016</v>
      </c>
      <c r="J239" s="226"/>
      <c r="K239" s="204"/>
      <c r="L239" s="251" t="str">
        <f>Aset!I216</f>
        <v>Non DBR</v>
      </c>
      <c r="M239" s="252" t="str">
        <f>Aset!J216</f>
        <v>-</v>
      </c>
      <c r="N239" s="252" t="str">
        <f>Aset!K216</f>
        <v>-</v>
      </c>
    </row>
    <row r="240" spans="1:14" s="106" customFormat="1" ht="15">
      <c r="A240" s="225">
        <f>SUBTOTAL(3,B$26:$B240)</f>
        <v>215</v>
      </c>
      <c r="B240" s="226" t="str">
        <f>Aset!E217</f>
        <v>Lap Top</v>
      </c>
      <c r="C240" s="227"/>
      <c r="D240" s="228" t="str">
        <f>Aset!F217</f>
        <v>Laptop Dell Inspiron 7460</v>
      </c>
      <c r="E240" s="228"/>
      <c r="F240" s="229"/>
      <c r="G240" s="226">
        <v>1</v>
      </c>
      <c r="H240" s="226">
        <f>Aset!D217</f>
        <v>94</v>
      </c>
      <c r="I240" s="226" t="str">
        <f>LEFT(Aset!G217,4)</f>
        <v>2017</v>
      </c>
      <c r="J240" s="226"/>
      <c r="K240" s="204"/>
      <c r="L240" s="251" t="str">
        <f>Aset!I217</f>
        <v>Non DBR</v>
      </c>
      <c r="M240" s="252" t="str">
        <f>Aset!J217</f>
        <v>Atik Dwi Hastuti</v>
      </c>
      <c r="N240" s="252" t="str">
        <f>Aset!K217</f>
        <v>Ruang Staff 2</v>
      </c>
    </row>
    <row r="241" spans="1:14" s="106" customFormat="1" ht="15">
      <c r="A241" s="225">
        <f>SUBTOTAL(3,B$26:$B241)</f>
        <v>216</v>
      </c>
      <c r="B241" s="226" t="str">
        <f>Aset!E218</f>
        <v>Lap Top</v>
      </c>
      <c r="C241" s="227"/>
      <c r="D241" s="228" t="str">
        <f>Aset!F218</f>
        <v>Apple Macbook i5 (11,6")</v>
      </c>
      <c r="E241" s="228"/>
      <c r="F241" s="229"/>
      <c r="G241" s="226">
        <v>1</v>
      </c>
      <c r="H241" s="226">
        <f>Aset!D218</f>
        <v>95</v>
      </c>
      <c r="I241" s="226" t="str">
        <f>LEFT(Aset!G218,4)</f>
        <v>2016</v>
      </c>
      <c r="J241" s="226"/>
      <c r="K241" s="204"/>
      <c r="L241" s="251" t="str">
        <f>Aset!I218</f>
        <v>Non DBR</v>
      </c>
      <c r="M241" s="252" t="str">
        <f>Aset!J218</f>
        <v>-</v>
      </c>
      <c r="N241" s="252" t="str">
        <f>Aset!K218</f>
        <v>-</v>
      </c>
    </row>
    <row r="242" spans="1:14" s="106" customFormat="1" ht="15">
      <c r="A242" s="225">
        <f>SUBTOTAL(3,B$26:$B242)</f>
        <v>217</v>
      </c>
      <c r="B242" s="226" t="str">
        <f>Aset!E219</f>
        <v>Lap Top</v>
      </c>
      <c r="C242" s="227"/>
      <c r="D242" s="228" t="str">
        <f>Aset!F219</f>
        <v>Apple Macbook i5 (11,6")</v>
      </c>
      <c r="E242" s="228"/>
      <c r="F242" s="229"/>
      <c r="G242" s="226">
        <v>1</v>
      </c>
      <c r="H242" s="226">
        <f>Aset!D219</f>
        <v>96</v>
      </c>
      <c r="I242" s="226" t="str">
        <f>LEFT(Aset!G219,4)</f>
        <v>2016</v>
      </c>
      <c r="J242" s="226"/>
      <c r="K242" s="204"/>
      <c r="L242" s="251" t="str">
        <f>Aset!I219</f>
        <v>Non DBR</v>
      </c>
      <c r="M242" s="252" t="str">
        <f>Aset!J219</f>
        <v>Insyirah</v>
      </c>
      <c r="N242" s="252" t="str">
        <f>Aset!K219</f>
        <v>Ruang Staff 1</v>
      </c>
    </row>
    <row r="243" spans="1:14" s="106" customFormat="1" ht="15">
      <c r="A243" s="225">
        <f>SUBTOTAL(3,B$26:$B243)</f>
        <v>218</v>
      </c>
      <c r="B243" s="226" t="str">
        <f>Aset!E220</f>
        <v>Lap Top</v>
      </c>
      <c r="C243" s="227"/>
      <c r="D243" s="228" t="str">
        <f>Aset!F220</f>
        <v>Apple Macbook i5 (11,6")</v>
      </c>
      <c r="E243" s="228"/>
      <c r="F243" s="229"/>
      <c r="G243" s="226">
        <v>1</v>
      </c>
      <c r="H243" s="226">
        <f>Aset!D220</f>
        <v>97</v>
      </c>
      <c r="I243" s="226" t="str">
        <f>LEFT(Aset!G220,4)</f>
        <v>2016</v>
      </c>
      <c r="J243" s="226"/>
      <c r="K243" s="204"/>
      <c r="L243" s="251" t="str">
        <f>Aset!I220</f>
        <v>Non DBR</v>
      </c>
      <c r="M243" s="252" t="str">
        <f>Aset!J220</f>
        <v>-</v>
      </c>
      <c r="N243" s="252" t="str">
        <f>Aset!K220</f>
        <v>-</v>
      </c>
    </row>
    <row r="244" spans="1:14" s="106" customFormat="1" ht="15">
      <c r="A244" s="225">
        <f>SUBTOTAL(3,B$26:$B244)</f>
        <v>219</v>
      </c>
      <c r="B244" s="226" t="str">
        <f>Aset!E221</f>
        <v>Lap Top</v>
      </c>
      <c r="C244" s="227"/>
      <c r="D244" s="228" t="str">
        <f>Aset!F221</f>
        <v>Lenovo Think Pad YOGA 370</v>
      </c>
      <c r="E244" s="228"/>
      <c r="F244" s="229"/>
      <c r="G244" s="226">
        <v>1</v>
      </c>
      <c r="H244" s="226">
        <f>Aset!D221</f>
        <v>98</v>
      </c>
      <c r="I244" s="226" t="str">
        <f>LEFT(Aset!G221,4)</f>
        <v>2017</v>
      </c>
      <c r="J244" s="226"/>
      <c r="K244" s="204"/>
      <c r="L244" s="251" t="str">
        <f>Aset!I221</f>
        <v>Non DBR</v>
      </c>
      <c r="M244" s="252" t="str">
        <f>Aset!J221</f>
        <v>-</v>
      </c>
      <c r="N244" s="252" t="str">
        <f>Aset!K221</f>
        <v>-</v>
      </c>
    </row>
    <row r="245" spans="1:14" s="106" customFormat="1" ht="15">
      <c r="A245" s="225">
        <f>SUBTOTAL(3,B$26:$B245)</f>
        <v>220</v>
      </c>
      <c r="B245" s="226" t="str">
        <f>Aset!E222</f>
        <v>Lap Top</v>
      </c>
      <c r="C245" s="227"/>
      <c r="D245" s="228" t="str">
        <f>Aset!F222</f>
        <v>Laptop Dell i7 (14") 7472</v>
      </c>
      <c r="E245" s="228"/>
      <c r="F245" s="229"/>
      <c r="G245" s="226">
        <v>1</v>
      </c>
      <c r="H245" s="226">
        <f>Aset!D222</f>
        <v>99</v>
      </c>
      <c r="I245" s="226" t="str">
        <f>LEFT(Aset!G222,4)</f>
        <v>2018</v>
      </c>
      <c r="J245" s="226"/>
      <c r="K245" s="204"/>
      <c r="L245" s="251" t="str">
        <f>Aset!I222</f>
        <v>Non DBR</v>
      </c>
      <c r="M245" s="252" t="str">
        <f>Aset!J222</f>
        <v>-</v>
      </c>
      <c r="N245" s="252" t="str">
        <f>Aset!K222</f>
        <v>-</v>
      </c>
    </row>
    <row r="246" spans="1:14" s="106" customFormat="1" ht="15">
      <c r="A246" s="225">
        <f>SUBTOTAL(3,B$26:$B246)</f>
        <v>221</v>
      </c>
      <c r="B246" s="226" t="str">
        <f>Aset!E223</f>
        <v>Lap Top</v>
      </c>
      <c r="C246" s="227"/>
      <c r="D246" s="228" t="str">
        <f>Aset!F223</f>
        <v>Laptop Dell Inspiron 7460</v>
      </c>
      <c r="E246" s="228"/>
      <c r="F246" s="229"/>
      <c r="G246" s="226">
        <v>1</v>
      </c>
      <c r="H246" s="226">
        <f>Aset!D223</f>
        <v>100</v>
      </c>
      <c r="I246" s="226" t="str">
        <f>LEFT(Aset!G223,4)</f>
        <v>2017</v>
      </c>
      <c r="J246" s="226"/>
      <c r="K246" s="204"/>
      <c r="L246" s="251" t="str">
        <f>Aset!I223</f>
        <v>Non DBR</v>
      </c>
      <c r="M246" s="252" t="str">
        <f>Aset!J223</f>
        <v>Dewi Rosaria Diez</v>
      </c>
      <c r="N246" s="252" t="str">
        <f>Aset!K223</f>
        <v>Ruang Staff 2</v>
      </c>
    </row>
    <row r="247" spans="1:14" s="106" customFormat="1" ht="15">
      <c r="A247" s="225">
        <f>SUBTOTAL(3,B$26:$B247)</f>
        <v>222</v>
      </c>
      <c r="B247" s="226" t="str">
        <f>Aset!E224</f>
        <v>Lap Top</v>
      </c>
      <c r="C247" s="227"/>
      <c r="D247" s="228" t="str">
        <f>Aset!F224</f>
        <v>Laptop Dell Inspiron 7460</v>
      </c>
      <c r="E247" s="228"/>
      <c r="F247" s="229"/>
      <c r="G247" s="226">
        <v>1</v>
      </c>
      <c r="H247" s="226">
        <f>Aset!D224</f>
        <v>101</v>
      </c>
      <c r="I247" s="226" t="str">
        <f>LEFT(Aset!G224,4)</f>
        <v>2017</v>
      </c>
      <c r="J247" s="226"/>
      <c r="K247" s="204"/>
      <c r="L247" s="251" t="str">
        <f>Aset!I224</f>
        <v>Non DBR</v>
      </c>
      <c r="M247" s="252" t="str">
        <f>Aset!J224</f>
        <v>Ratna Suharyati</v>
      </c>
      <c r="N247" s="252" t="str">
        <f>Aset!K224</f>
        <v>Ruang Staff 1</v>
      </c>
    </row>
    <row r="248" spans="1:14" s="106" customFormat="1" ht="28">
      <c r="A248" s="225">
        <f>SUBTOTAL(3,B$26:$B248)</f>
        <v>223</v>
      </c>
      <c r="B248" s="226" t="str">
        <f>Aset!E225</f>
        <v>Lap Top</v>
      </c>
      <c r="C248" s="227"/>
      <c r="D248" s="228" t="str">
        <f>Aset!F225</f>
        <v>Macbook Pro MPXW2 - Grey 2017</v>
      </c>
      <c r="E248" s="228"/>
      <c r="F248" s="229"/>
      <c r="G248" s="226">
        <v>1</v>
      </c>
      <c r="H248" s="226">
        <f>Aset!D225</f>
        <v>102</v>
      </c>
      <c r="I248" s="226" t="str">
        <f>LEFT(Aset!G225,4)</f>
        <v>2017</v>
      </c>
      <c r="J248" s="226"/>
      <c r="K248" s="204"/>
      <c r="L248" s="251" t="str">
        <f>Aset!I225</f>
        <v>Non DBR</v>
      </c>
      <c r="M248" s="252" t="str">
        <f>Aset!J225</f>
        <v>Fildzah A'inun Nursya'adah, S.Kesos</v>
      </c>
      <c r="N248" s="252" t="str">
        <f>Aset!K225</f>
        <v>Ruang Staff 2</v>
      </c>
    </row>
    <row r="249" spans="1:14" s="106" customFormat="1" ht="15">
      <c r="A249" s="225">
        <f>SUBTOTAL(3,B$26:$B249)</f>
        <v>224</v>
      </c>
      <c r="B249" s="226" t="str">
        <f>Aset!E226</f>
        <v>Lap Top</v>
      </c>
      <c r="C249" s="227"/>
      <c r="D249" s="228" t="str">
        <f>Aset!F226</f>
        <v>Laptop Dell Inspiron 7460</v>
      </c>
      <c r="E249" s="228"/>
      <c r="F249" s="229"/>
      <c r="G249" s="226">
        <v>1</v>
      </c>
      <c r="H249" s="226">
        <f>Aset!D226</f>
        <v>103</v>
      </c>
      <c r="I249" s="226" t="str">
        <f>LEFT(Aset!G226,4)</f>
        <v>2017</v>
      </c>
      <c r="J249" s="226"/>
      <c r="K249" s="204"/>
      <c r="L249" s="251" t="str">
        <f>Aset!I226</f>
        <v>Non DBR</v>
      </c>
      <c r="M249" s="252" t="str">
        <f>Aset!J226</f>
        <v>Irwan Prabowo, ST, MMSi</v>
      </c>
      <c r="N249" s="252" t="str">
        <f>Aset!K226</f>
        <v>Ruang Staff 1</v>
      </c>
    </row>
    <row r="250" spans="1:14" s="106" customFormat="1" ht="15">
      <c r="A250" s="225">
        <f>SUBTOTAL(3,B$26:$B250)</f>
        <v>225</v>
      </c>
      <c r="B250" s="226" t="str">
        <f>Aset!E227</f>
        <v>Lap Top</v>
      </c>
      <c r="C250" s="227"/>
      <c r="D250" s="228" t="str">
        <f>Aset!F227</f>
        <v>Laptop Dell Inspiron 7460</v>
      </c>
      <c r="E250" s="228"/>
      <c r="F250" s="229"/>
      <c r="G250" s="226">
        <v>1</v>
      </c>
      <c r="H250" s="226">
        <f>Aset!D227</f>
        <v>104</v>
      </c>
      <c r="I250" s="226" t="str">
        <f>LEFT(Aset!G227,4)</f>
        <v>2018</v>
      </c>
      <c r="J250" s="226"/>
      <c r="K250" s="204"/>
      <c r="L250" s="251" t="str">
        <f>Aset!I227</f>
        <v>Non DBR</v>
      </c>
      <c r="M250" s="252" t="str">
        <f>Aset!J227</f>
        <v>M. Harris Effendy</v>
      </c>
      <c r="N250" s="252" t="str">
        <f>Aset!K227</f>
        <v>Ruang Staff 1</v>
      </c>
    </row>
    <row r="251" spans="1:14" s="106" customFormat="1" ht="15">
      <c r="A251" s="225">
        <f>SUBTOTAL(3,B$26:$B251)</f>
        <v>226</v>
      </c>
      <c r="B251" s="226" t="str">
        <f>Aset!E228</f>
        <v>Lap Top</v>
      </c>
      <c r="C251" s="227"/>
      <c r="D251" s="228" t="str">
        <f>Aset!F228</f>
        <v>Laptop Dell i7 (14") 7472</v>
      </c>
      <c r="E251" s="228"/>
      <c r="F251" s="229"/>
      <c r="G251" s="226">
        <v>1</v>
      </c>
      <c r="H251" s="226">
        <f>Aset!D228</f>
        <v>105</v>
      </c>
      <c r="I251" s="226" t="str">
        <f>LEFT(Aset!G228,4)</f>
        <v>2018</v>
      </c>
      <c r="J251" s="226"/>
      <c r="K251" s="204"/>
      <c r="L251" s="251" t="str">
        <f>Aset!I228</f>
        <v>Non DBR</v>
      </c>
      <c r="M251" s="252" t="str">
        <f>Aset!J228</f>
        <v>-</v>
      </c>
      <c r="N251" s="252" t="str">
        <f>Aset!K228</f>
        <v>-</v>
      </c>
    </row>
    <row r="252" spans="1:14" s="106" customFormat="1" ht="15">
      <c r="A252" s="225">
        <f>SUBTOTAL(3,B$26:$B252)</f>
        <v>227</v>
      </c>
      <c r="B252" s="226" t="str">
        <f>Aset!E229</f>
        <v>Lap Top</v>
      </c>
      <c r="C252" s="227"/>
      <c r="D252" s="228" t="str">
        <f>Aset!F229</f>
        <v>Laptop Dell i7 (14") 7472</v>
      </c>
      <c r="E252" s="228"/>
      <c r="F252" s="229"/>
      <c r="G252" s="226">
        <v>1</v>
      </c>
      <c r="H252" s="226">
        <f>Aset!D229</f>
        <v>106</v>
      </c>
      <c r="I252" s="226" t="str">
        <f>LEFT(Aset!G229,4)</f>
        <v>2018</v>
      </c>
      <c r="J252" s="226"/>
      <c r="K252" s="204"/>
      <c r="L252" s="251" t="str">
        <f>Aset!I229</f>
        <v>Non DBR</v>
      </c>
      <c r="M252" s="252" t="str">
        <f>Aset!J229</f>
        <v>-</v>
      </c>
      <c r="N252" s="252" t="str">
        <f>Aset!K229</f>
        <v>-</v>
      </c>
    </row>
    <row r="253" spans="1:14" s="106" customFormat="1" ht="15">
      <c r="A253" s="225">
        <f>SUBTOTAL(3,B$26:$B253)</f>
        <v>228</v>
      </c>
      <c r="B253" s="226" t="str">
        <f>Aset!E230</f>
        <v>Lap Top</v>
      </c>
      <c r="C253" s="227"/>
      <c r="D253" s="228" t="str">
        <f>Aset!F230</f>
        <v>Laptop Dell i7 (14") 7472</v>
      </c>
      <c r="E253" s="228"/>
      <c r="F253" s="229"/>
      <c r="G253" s="226">
        <v>1</v>
      </c>
      <c r="H253" s="226">
        <f>Aset!D230</f>
        <v>107</v>
      </c>
      <c r="I253" s="226" t="str">
        <f>LEFT(Aset!G230,4)</f>
        <v>2018</v>
      </c>
      <c r="J253" s="226"/>
      <c r="K253" s="204"/>
      <c r="L253" s="251" t="str">
        <f>Aset!I230</f>
        <v>Non DBR</v>
      </c>
      <c r="M253" s="252" t="str">
        <f>Aset!J230</f>
        <v>-</v>
      </c>
      <c r="N253" s="252" t="str">
        <f>Aset!K230</f>
        <v>-</v>
      </c>
    </row>
    <row r="254" spans="1:14" s="106" customFormat="1" ht="15">
      <c r="A254" s="225">
        <f>SUBTOTAL(3,B$26:$B254)</f>
        <v>229</v>
      </c>
      <c r="B254" s="226" t="str">
        <f>Aset!E231</f>
        <v>Lap Top</v>
      </c>
      <c r="C254" s="227"/>
      <c r="D254" s="228" t="str">
        <f>Aset!F231</f>
        <v>Dell Inspiron 7472</v>
      </c>
      <c r="E254" s="228"/>
      <c r="F254" s="229"/>
      <c r="G254" s="226">
        <v>1</v>
      </c>
      <c r="H254" s="226">
        <f>Aset!D231</f>
        <v>108</v>
      </c>
      <c r="I254" s="226" t="str">
        <f>LEFT(Aset!G231,4)</f>
        <v>2018</v>
      </c>
      <c r="J254" s="226"/>
      <c r="K254" s="204"/>
      <c r="L254" s="251" t="str">
        <f>Aset!I231</f>
        <v>Non DBR</v>
      </c>
      <c r="M254" s="252" t="str">
        <f>Aset!J231</f>
        <v xml:space="preserve">Ressa Gunawan Rusmana </v>
      </c>
      <c r="N254" s="252" t="str">
        <f>Aset!K231</f>
        <v>Ruang Staff 1</v>
      </c>
    </row>
    <row r="255" spans="1:14" s="106" customFormat="1" ht="15">
      <c r="A255" s="225">
        <f>SUBTOTAL(3,B$26:$B255)</f>
        <v>230</v>
      </c>
      <c r="B255" s="226" t="str">
        <f>Aset!E232</f>
        <v>Lap Top</v>
      </c>
      <c r="C255" s="227"/>
      <c r="D255" s="228" t="str">
        <f>Aset!F232</f>
        <v>Dell 7472 i7 (14")</v>
      </c>
      <c r="E255" s="228"/>
      <c r="F255" s="229"/>
      <c r="G255" s="226">
        <v>1</v>
      </c>
      <c r="H255" s="226">
        <f>Aset!D232</f>
        <v>109</v>
      </c>
      <c r="I255" s="226" t="str">
        <f>LEFT(Aset!G232,4)</f>
        <v>2018</v>
      </c>
      <c r="J255" s="226"/>
      <c r="K255" s="204"/>
      <c r="L255" s="251" t="str">
        <f>Aset!I232</f>
        <v>Non DBR</v>
      </c>
      <c r="M255" s="252" t="str">
        <f>Aset!J232</f>
        <v>-</v>
      </c>
      <c r="N255" s="252" t="str">
        <f>Aset!K232</f>
        <v>-</v>
      </c>
    </row>
    <row r="256" spans="1:14" ht="15">
      <c r="A256" s="230">
        <f>SUBTOTAL(3,B$26:$B256)</f>
        <v>231</v>
      </c>
      <c r="B256" s="231" t="str">
        <f>Aset!E233</f>
        <v>Lap Top</v>
      </c>
      <c r="C256" s="232"/>
      <c r="D256" s="228" t="str">
        <f>Aset!F233</f>
        <v>HP ProBook 440 G5</v>
      </c>
      <c r="E256" s="228"/>
      <c r="F256" s="229"/>
      <c r="G256" s="231">
        <v>1</v>
      </c>
      <c r="H256" s="231">
        <f>Aset!D233</f>
        <v>110</v>
      </c>
      <c r="I256" s="231" t="str">
        <f>LEFT(Aset!G233,4)</f>
        <v>2019</v>
      </c>
      <c r="J256" s="231"/>
      <c r="K256" s="205"/>
      <c r="L256" s="253" t="str">
        <f>Aset!I233</f>
        <v>Non DBR</v>
      </c>
      <c r="M256" s="254" t="str">
        <f>Aset!J233</f>
        <v>Alfi Sudirasmita</v>
      </c>
      <c r="N256" s="254" t="str">
        <f>Aset!K233</f>
        <v>Ruang Staff 2</v>
      </c>
    </row>
    <row r="257" spans="1:14" s="106" customFormat="1" ht="15">
      <c r="A257" s="225">
        <f>SUBTOTAL(3,B$26:$B257)</f>
        <v>232</v>
      </c>
      <c r="B257" s="226" t="str">
        <f>Aset!E234</f>
        <v>Lap Top</v>
      </c>
      <c r="C257" s="227"/>
      <c r="D257" s="228" t="str">
        <f>Aset!F234</f>
        <v>HP ProBook 440 G5</v>
      </c>
      <c r="E257" s="228"/>
      <c r="F257" s="229"/>
      <c r="G257" s="226">
        <v>1</v>
      </c>
      <c r="H257" s="226">
        <f>Aset!D234</f>
        <v>111</v>
      </c>
      <c r="I257" s="226" t="str">
        <f>LEFT(Aset!G234,4)</f>
        <v>2019</v>
      </c>
      <c r="J257" s="226"/>
      <c r="K257" s="204"/>
      <c r="L257" s="251" t="str">
        <f>Aset!I234</f>
        <v>Non DBR</v>
      </c>
      <c r="M257" s="252" t="str">
        <f>Aset!J234</f>
        <v>Rosari Talenta Devy</v>
      </c>
      <c r="N257" s="252" t="str">
        <f>Aset!K234</f>
        <v>Ruang Staff 1</v>
      </c>
    </row>
    <row r="258" spans="1:14" s="106" customFormat="1" ht="15">
      <c r="A258" s="225">
        <f>SUBTOTAL(3,B$26:$B258)</f>
        <v>233</v>
      </c>
      <c r="B258" s="226" t="str">
        <f>Aset!E235</f>
        <v>Lap Top</v>
      </c>
      <c r="C258" s="227"/>
      <c r="D258" s="228" t="str">
        <f>Aset!F235</f>
        <v>HP ProBook 440 G5</v>
      </c>
      <c r="E258" s="228"/>
      <c r="F258" s="229"/>
      <c r="G258" s="226">
        <v>1</v>
      </c>
      <c r="H258" s="226">
        <f>Aset!D235</f>
        <v>112</v>
      </c>
      <c r="I258" s="226" t="str">
        <f>LEFT(Aset!G235,4)</f>
        <v>2019</v>
      </c>
      <c r="J258" s="226"/>
      <c r="K258" s="204"/>
      <c r="L258" s="251" t="str">
        <f>Aset!I235</f>
        <v>Non DBR</v>
      </c>
      <c r="M258" s="252" t="str">
        <f>Aset!J235</f>
        <v>Elvin Anugerah Jaya Zebua, S.Sos</v>
      </c>
      <c r="N258" s="252" t="str">
        <f>Aset!K235</f>
        <v>Ruang Staff 2</v>
      </c>
    </row>
    <row r="259" spans="1:14" s="106" customFormat="1" ht="15">
      <c r="A259" s="225">
        <f>SUBTOTAL(3,B$26:$B259)</f>
        <v>234</v>
      </c>
      <c r="B259" s="226" t="str">
        <f>Aset!E236</f>
        <v>Lap Top</v>
      </c>
      <c r="C259" s="227"/>
      <c r="D259" s="228" t="str">
        <f>Aset!F236</f>
        <v>HP ProBook 440 G5</v>
      </c>
      <c r="E259" s="228"/>
      <c r="F259" s="229"/>
      <c r="G259" s="226">
        <v>1</v>
      </c>
      <c r="H259" s="226">
        <f>Aset!D236</f>
        <v>113</v>
      </c>
      <c r="I259" s="226" t="str">
        <f>LEFT(Aset!G236,4)</f>
        <v>2019</v>
      </c>
      <c r="J259" s="226"/>
      <c r="K259" s="204"/>
      <c r="L259" s="251" t="str">
        <f>Aset!I236</f>
        <v>Non DBR</v>
      </c>
      <c r="M259" s="252" t="str">
        <f>Aset!J236</f>
        <v>Erlina Farmalindah</v>
      </c>
      <c r="N259" s="252" t="str">
        <f>Aset!K236</f>
        <v>Ruang Staff 1</v>
      </c>
    </row>
    <row r="260" spans="1:14" s="106" customFormat="1" ht="15">
      <c r="A260" s="225">
        <f>SUBTOTAL(3,B$26:$B260)</f>
        <v>235</v>
      </c>
      <c r="B260" s="226" t="str">
        <f>Aset!E237</f>
        <v>Lap Top</v>
      </c>
      <c r="C260" s="227"/>
      <c r="D260" s="228" t="str">
        <f>Aset!F237</f>
        <v>Dell Inspiron 3493</v>
      </c>
      <c r="E260" s="228"/>
      <c r="F260" s="229"/>
      <c r="G260" s="226">
        <v>1</v>
      </c>
      <c r="H260" s="226">
        <f>Aset!D237</f>
        <v>114</v>
      </c>
      <c r="I260" s="226" t="str">
        <f>LEFT(Aset!G237,4)</f>
        <v>2020</v>
      </c>
      <c r="J260" s="226"/>
      <c r="K260" s="204"/>
      <c r="L260" s="251" t="str">
        <f>Aset!I237</f>
        <v>Non DBR</v>
      </c>
      <c r="M260" s="252" t="str">
        <f>Aset!J237</f>
        <v>-</v>
      </c>
      <c r="N260" s="252" t="str">
        <f>Aset!K237</f>
        <v>-</v>
      </c>
    </row>
    <row r="261" spans="1:14" s="106" customFormat="1" ht="28">
      <c r="A261" s="234">
        <f>SUBTOTAL(3,B$26:$B261)</f>
        <v>236</v>
      </c>
      <c r="B261" s="235" t="str">
        <f>Aset!E238</f>
        <v>Lap Top</v>
      </c>
      <c r="C261" s="236"/>
      <c r="D261" s="228" t="str">
        <f>Aset!F238</f>
        <v>Apple MWp52</v>
      </c>
      <c r="E261" s="246"/>
      <c r="F261" s="237"/>
      <c r="G261" s="235">
        <v>1</v>
      </c>
      <c r="H261" s="235">
        <f>Aset!D238</f>
        <v>115</v>
      </c>
      <c r="I261" s="235" t="str">
        <f>LEFT(Aset!G238,4)</f>
        <v>2020</v>
      </c>
      <c r="J261" s="235"/>
      <c r="K261" s="204"/>
      <c r="L261" s="251" t="str">
        <f>Aset!I238</f>
        <v>Non DBR</v>
      </c>
      <c r="M261" s="252" t="str">
        <f>Aset!J238</f>
        <v>Muhammad Imam Saputra, S.Tr.Sos</v>
      </c>
      <c r="N261" s="252" t="str">
        <f>Aset!K238</f>
        <v>Ruang Staff 1</v>
      </c>
    </row>
    <row r="262" spans="1:14" s="106" customFormat="1" ht="15">
      <c r="A262" s="238">
        <f>SUBTOTAL(3,B$26:$B262)</f>
        <v>237</v>
      </c>
      <c r="B262" s="240" t="str">
        <f>Aset!E239</f>
        <v>Lap Top</v>
      </c>
      <c r="C262" s="256"/>
      <c r="D262" s="228" t="str">
        <f>Aset!F239</f>
        <v>Lenovo Yoga Slim7</v>
      </c>
      <c r="E262" s="228"/>
      <c r="F262" s="229"/>
      <c r="G262" s="240">
        <v>1</v>
      </c>
      <c r="H262" s="239">
        <f>Aset!D239</f>
        <v>116</v>
      </c>
      <c r="I262" s="239" t="str">
        <f>LEFT(Aset!G239,4)</f>
        <v>2020</v>
      </c>
      <c r="J262" s="239"/>
      <c r="K262" s="206"/>
      <c r="L262" s="255" t="str">
        <f>Aset!I239</f>
        <v>Non DBR</v>
      </c>
      <c r="M262" s="255" t="str">
        <f>Aset!J239</f>
        <v>Ari Widiyanto</v>
      </c>
      <c r="N262" s="255" t="str">
        <f>Aset!K239</f>
        <v>Ruang Staff 2</v>
      </c>
    </row>
    <row r="263" spans="1:14" s="106" customFormat="1" ht="15">
      <c r="A263" s="225">
        <f>SUBTOTAL(3,B$26:$B263)</f>
        <v>238</v>
      </c>
      <c r="B263" s="226" t="str">
        <f>Aset!E240</f>
        <v>Lap Top</v>
      </c>
      <c r="C263" s="227"/>
      <c r="D263" s="228" t="str">
        <f>Aset!F240</f>
        <v>Lenovo Yoga Slim7</v>
      </c>
      <c r="E263" s="228"/>
      <c r="F263" s="229"/>
      <c r="G263" s="226">
        <v>1</v>
      </c>
      <c r="H263" s="226">
        <f>Aset!D240</f>
        <v>117</v>
      </c>
      <c r="I263" s="226" t="str">
        <f>LEFT(Aset!G240,4)</f>
        <v>2020</v>
      </c>
      <c r="J263" s="226"/>
      <c r="K263" s="204"/>
      <c r="L263" s="251" t="str">
        <f>Aset!I240</f>
        <v>Non DBR</v>
      </c>
      <c r="M263" s="252" t="str">
        <f>Aset!J240</f>
        <v>Husnu Lestari, A.Md</v>
      </c>
      <c r="N263" s="252" t="str">
        <f>Aset!K240</f>
        <v>Ruang Staff 1</v>
      </c>
    </row>
    <row r="264" spans="1:14" s="106" customFormat="1" ht="15">
      <c r="A264" s="225">
        <f>SUBTOTAL(3,B$26:$B264)</f>
        <v>239</v>
      </c>
      <c r="B264" s="226" t="str">
        <f>Aset!E241</f>
        <v>Lap Top</v>
      </c>
      <c r="C264" s="227"/>
      <c r="D264" s="228" t="str">
        <f>Aset!F241</f>
        <v>Dell 7472 i7 (14")</v>
      </c>
      <c r="E264" s="228"/>
      <c r="F264" s="229"/>
      <c r="G264" s="226">
        <v>1</v>
      </c>
      <c r="H264" s="226">
        <f>Aset!D241</f>
        <v>118</v>
      </c>
      <c r="I264" s="226" t="str">
        <f>LEFT(Aset!G241,4)</f>
        <v>2018</v>
      </c>
      <c r="J264" s="226"/>
      <c r="K264" s="204"/>
      <c r="L264" s="251" t="str">
        <f>Aset!I241</f>
        <v>Non DBR</v>
      </c>
      <c r="M264" s="252" t="str">
        <f>Aset!J241</f>
        <v>-</v>
      </c>
      <c r="N264" s="252" t="str">
        <f>Aset!K241</f>
        <v>-</v>
      </c>
    </row>
    <row r="265" spans="1:14" s="106" customFormat="1" ht="15">
      <c r="A265" s="225">
        <f>SUBTOTAL(3,B$26:$B265)</f>
        <v>240</v>
      </c>
      <c r="B265" s="226" t="str">
        <f>Aset!E242</f>
        <v>Lap Top</v>
      </c>
      <c r="C265" s="227"/>
      <c r="D265" s="228" t="str">
        <f>Aset!F242</f>
        <v>Dell Inspiron 3493</v>
      </c>
      <c r="E265" s="228"/>
      <c r="F265" s="229"/>
      <c r="G265" s="226">
        <v>1</v>
      </c>
      <c r="H265" s="226">
        <f>Aset!D242</f>
        <v>119</v>
      </c>
      <c r="I265" s="226" t="str">
        <f>LEFT(Aset!G242,4)</f>
        <v>2020</v>
      </c>
      <c r="J265" s="226"/>
      <c r="K265" s="204"/>
      <c r="L265" s="251" t="str">
        <f>Aset!I242</f>
        <v>Non DBR</v>
      </c>
      <c r="M265" s="252" t="str">
        <f>Aset!J242</f>
        <v>-</v>
      </c>
      <c r="N265" s="252" t="str">
        <f>Aset!K242</f>
        <v>-</v>
      </c>
    </row>
    <row r="266" spans="1:14" s="106" customFormat="1" ht="15">
      <c r="A266" s="225">
        <f>SUBTOTAL(3,B$26:$B266)</f>
        <v>241</v>
      </c>
      <c r="B266" s="226" t="str">
        <f>Aset!E243</f>
        <v>Lap Top</v>
      </c>
      <c r="C266" s="227"/>
      <c r="D266" s="228" t="str">
        <f>Aset!F243</f>
        <v>Apple MWp52</v>
      </c>
      <c r="E266" s="228"/>
      <c r="F266" s="229"/>
      <c r="G266" s="226">
        <v>1</v>
      </c>
      <c r="H266" s="226">
        <f>Aset!D243</f>
        <v>120</v>
      </c>
      <c r="I266" s="226" t="str">
        <f>LEFT(Aset!G243,4)</f>
        <v>2020</v>
      </c>
      <c r="J266" s="226"/>
      <c r="K266" s="204"/>
      <c r="L266" s="251" t="str">
        <f>Aset!I243</f>
        <v>Non DBR</v>
      </c>
      <c r="M266" s="252" t="str">
        <f>Aset!J243</f>
        <v>-</v>
      </c>
      <c r="N266" s="252" t="str">
        <f>Aset!K243</f>
        <v>-</v>
      </c>
    </row>
    <row r="267" spans="1:14" s="106" customFormat="1" ht="15">
      <c r="A267" s="225">
        <f>SUBTOTAL(3,B$26:$B267)</f>
        <v>242</v>
      </c>
      <c r="B267" s="226" t="str">
        <f>Aset!E244</f>
        <v>Lap Top</v>
      </c>
      <c r="C267" s="227"/>
      <c r="D267" s="228" t="str">
        <f>Aset!F244</f>
        <v>Lenovo Yoga Slim7</v>
      </c>
      <c r="E267" s="228"/>
      <c r="F267" s="229"/>
      <c r="G267" s="226">
        <v>1</v>
      </c>
      <c r="H267" s="226">
        <f>Aset!D244</f>
        <v>121</v>
      </c>
      <c r="I267" s="226" t="str">
        <f>LEFT(Aset!G244,4)</f>
        <v>2020</v>
      </c>
      <c r="J267" s="226"/>
      <c r="K267" s="204"/>
      <c r="L267" s="251" t="str">
        <f>Aset!I244</f>
        <v>Non DBR</v>
      </c>
      <c r="M267" s="252" t="str">
        <f>Aset!J244</f>
        <v>Nicki Hermanto Putro, S.Kom</v>
      </c>
      <c r="N267" s="252" t="str">
        <f>Aset!K244</f>
        <v>Ruang Staff 2</v>
      </c>
    </row>
    <row r="268" spans="1:14" s="106" customFormat="1" ht="15">
      <c r="A268" s="225">
        <f>SUBTOTAL(3,B$26:$B268)</f>
        <v>243</v>
      </c>
      <c r="B268" s="226" t="str">
        <f>Aset!E245</f>
        <v>Lap Top</v>
      </c>
      <c r="C268" s="227"/>
      <c r="D268" s="228" t="str">
        <f>Aset!F245</f>
        <v>Dell Inspirion 5490</v>
      </c>
      <c r="E268" s="228"/>
      <c r="F268" s="229"/>
      <c r="G268" s="226">
        <v>1</v>
      </c>
      <c r="H268" s="226">
        <f>Aset!D245</f>
        <v>122</v>
      </c>
      <c r="I268" s="226" t="str">
        <f>LEFT(Aset!G245,4)</f>
        <v>2019</v>
      </c>
      <c r="J268" s="226"/>
      <c r="K268" s="204"/>
      <c r="L268" s="251" t="str">
        <f>Aset!I245</f>
        <v>Non DBR</v>
      </c>
      <c r="M268" s="252" t="str">
        <f>Aset!J245</f>
        <v>-</v>
      </c>
      <c r="N268" s="252" t="str">
        <f>Aset!K245</f>
        <v>-</v>
      </c>
    </row>
    <row r="269" spans="1:14" s="106" customFormat="1" ht="15">
      <c r="A269" s="225">
        <f>SUBTOTAL(3,B$26:$B269)</f>
        <v>244</v>
      </c>
      <c r="B269" s="226" t="str">
        <f>Aset!E246</f>
        <v>Lap Top</v>
      </c>
      <c r="C269" s="227"/>
      <c r="D269" s="228" t="str">
        <f>Aset!F246</f>
        <v>Dell Inspirion 5490</v>
      </c>
      <c r="E269" s="228"/>
      <c r="F269" s="229"/>
      <c r="G269" s="226">
        <v>1</v>
      </c>
      <c r="H269" s="226">
        <f>Aset!D246</f>
        <v>123</v>
      </c>
      <c r="I269" s="226" t="str">
        <f>LEFT(Aset!G246,4)</f>
        <v>2019</v>
      </c>
      <c r="J269" s="226"/>
      <c r="K269" s="204"/>
      <c r="L269" s="251" t="str">
        <f>Aset!I246</f>
        <v>Non DBR</v>
      </c>
      <c r="M269" s="252" t="str">
        <f>Aset!J246</f>
        <v>Pandji Harumandjati</v>
      </c>
      <c r="N269" s="252" t="str">
        <f>Aset!K246</f>
        <v>Ruang Staff 1</v>
      </c>
    </row>
    <row r="270" spans="1:14" s="106" customFormat="1" ht="15">
      <c r="A270" s="225">
        <f>SUBTOTAL(3,B$26:$B270)</f>
        <v>245</v>
      </c>
      <c r="B270" s="226" t="str">
        <f>Aset!E247</f>
        <v>Lap Top</v>
      </c>
      <c r="C270" s="227"/>
      <c r="D270" s="228" t="str">
        <f>Aset!F247</f>
        <v>Lenovo Yoga Slim7</v>
      </c>
      <c r="E270" s="228"/>
      <c r="F270" s="229"/>
      <c r="G270" s="226">
        <v>1</v>
      </c>
      <c r="H270" s="226">
        <f>Aset!D247</f>
        <v>124</v>
      </c>
      <c r="I270" s="226" t="str">
        <f>LEFT(Aset!G247,4)</f>
        <v>2020</v>
      </c>
      <c r="J270" s="226"/>
      <c r="K270" s="204"/>
      <c r="L270" s="251" t="str">
        <f>Aset!I247</f>
        <v>Non DBR</v>
      </c>
      <c r="M270" s="252" t="str">
        <f>Aset!J247</f>
        <v>Ali Sain Imu</v>
      </c>
      <c r="N270" s="252" t="str">
        <f>Aset!K247</f>
        <v>Ruang Staff 1</v>
      </c>
    </row>
    <row r="271" spans="1:14" s="106" customFormat="1" ht="15">
      <c r="A271" s="225">
        <f>SUBTOTAL(3,B$26:$B271)</f>
        <v>246</v>
      </c>
      <c r="B271" s="226" t="str">
        <f>Aset!E248</f>
        <v>Lap Top</v>
      </c>
      <c r="C271" s="227"/>
      <c r="D271" s="228" t="str">
        <f>Aset!F248</f>
        <v>Dell Inspiron 3493</v>
      </c>
      <c r="E271" s="228"/>
      <c r="F271" s="229"/>
      <c r="G271" s="226">
        <v>1</v>
      </c>
      <c r="H271" s="226">
        <f>Aset!D248</f>
        <v>125</v>
      </c>
      <c r="I271" s="226" t="str">
        <f>LEFT(Aset!G248,4)</f>
        <v>2020</v>
      </c>
      <c r="J271" s="226"/>
      <c r="K271" s="204"/>
      <c r="L271" s="251" t="str">
        <f>Aset!I248</f>
        <v>Non DBR</v>
      </c>
      <c r="M271" s="252" t="str">
        <f>Aset!J248</f>
        <v>Arif Faizal Nursobah</v>
      </c>
      <c r="N271" s="252" t="str">
        <f>Aset!K248</f>
        <v>Ruang Staff 2</v>
      </c>
    </row>
    <row r="272" spans="1:14" s="106" customFormat="1" ht="15">
      <c r="A272" s="225">
        <f>SUBTOTAL(3,B$26:$B272)</f>
        <v>247</v>
      </c>
      <c r="B272" s="226" t="str">
        <f>Aset!E249</f>
        <v>Lap Top</v>
      </c>
      <c r="C272" s="227"/>
      <c r="D272" s="228" t="str">
        <f>Aset!F249</f>
        <v>Lenovo</v>
      </c>
      <c r="E272" s="228"/>
      <c r="F272" s="229"/>
      <c r="G272" s="226">
        <v>1</v>
      </c>
      <c r="H272" s="226">
        <f>Aset!D249</f>
        <v>126</v>
      </c>
      <c r="I272" s="226" t="str">
        <f>LEFT(Aset!G249,4)</f>
        <v>2020</v>
      </c>
      <c r="J272" s="226"/>
      <c r="K272" s="204"/>
      <c r="L272" s="251" t="str">
        <f>Aset!I249</f>
        <v>Non DBR</v>
      </c>
      <c r="M272" s="252" t="str">
        <f>Aset!J249</f>
        <v>Andi Ismail Munandar Pasau</v>
      </c>
      <c r="N272" s="252" t="str">
        <f>Aset!K249</f>
        <v>Ruang Staff 1</v>
      </c>
    </row>
    <row r="273" spans="1:14" s="106" customFormat="1" ht="15">
      <c r="A273" s="225">
        <f>SUBTOTAL(3,B$26:$B273)</f>
        <v>248</v>
      </c>
      <c r="B273" s="226" t="str">
        <f>Aset!E250</f>
        <v>Lap Top</v>
      </c>
      <c r="C273" s="227"/>
      <c r="D273" s="228" t="str">
        <f>Aset!F250</f>
        <v>Lenovo Think Pad x13</v>
      </c>
      <c r="E273" s="228"/>
      <c r="F273" s="229"/>
      <c r="G273" s="226">
        <v>1</v>
      </c>
      <c r="H273" s="226">
        <f>Aset!D250</f>
        <v>127</v>
      </c>
      <c r="I273" s="226" t="str">
        <f>LEFT(Aset!G250,4)</f>
        <v>2020</v>
      </c>
      <c r="J273" s="226"/>
      <c r="K273" s="204"/>
      <c r="L273" s="251" t="str">
        <f>Aset!I250</f>
        <v>Non DBR</v>
      </c>
      <c r="M273" s="252" t="str">
        <f>Aset!J250</f>
        <v>Safwatamal Al Zinji, A.Md.Ak</v>
      </c>
      <c r="N273" s="252" t="str">
        <f>Aset!K250</f>
        <v>Ruang Staff 1</v>
      </c>
    </row>
    <row r="274" spans="1:14" s="106" customFormat="1" ht="15">
      <c r="A274" s="225">
        <f>SUBTOTAL(3,B$26:$B274)</f>
        <v>249</v>
      </c>
      <c r="B274" s="226" t="str">
        <f>Aset!E251</f>
        <v>Lap Top</v>
      </c>
      <c r="C274" s="227"/>
      <c r="D274" s="228" t="str">
        <f>Aset!F251</f>
        <v>Lenovo Think Pad x13</v>
      </c>
      <c r="E274" s="228"/>
      <c r="F274" s="229"/>
      <c r="G274" s="226">
        <v>1</v>
      </c>
      <c r="H274" s="226">
        <f>Aset!D251</f>
        <v>128</v>
      </c>
      <c r="I274" s="226" t="str">
        <f>LEFT(Aset!G251,4)</f>
        <v>2020</v>
      </c>
      <c r="J274" s="226"/>
      <c r="K274" s="204"/>
      <c r="L274" s="251" t="str">
        <f>Aset!I251</f>
        <v>Non DBR</v>
      </c>
      <c r="M274" s="252" t="str">
        <f>Aset!J251</f>
        <v>-</v>
      </c>
      <c r="N274" s="252" t="str">
        <f>Aset!K251</f>
        <v>-</v>
      </c>
    </row>
    <row r="275" spans="1:14" s="106" customFormat="1" ht="15">
      <c r="A275" s="225">
        <f>SUBTOTAL(3,B$26:$B275)</f>
        <v>250</v>
      </c>
      <c r="B275" s="226" t="str">
        <f>Aset!E252</f>
        <v>Lap Top</v>
      </c>
      <c r="C275" s="227"/>
      <c r="D275" s="228" t="str">
        <f>Aset!F252</f>
        <v>Lenovo Think Pad x13</v>
      </c>
      <c r="E275" s="228"/>
      <c r="F275" s="229"/>
      <c r="G275" s="226">
        <v>1</v>
      </c>
      <c r="H275" s="226">
        <f>Aset!D252</f>
        <v>129</v>
      </c>
      <c r="I275" s="226" t="str">
        <f>LEFT(Aset!G252,4)</f>
        <v>2020</v>
      </c>
      <c r="J275" s="226"/>
      <c r="K275" s="204"/>
      <c r="L275" s="251" t="str">
        <f>Aset!I252</f>
        <v>Non DBR</v>
      </c>
      <c r="M275" s="252" t="str">
        <f>Aset!J252</f>
        <v>Untung Febriansyah</v>
      </c>
      <c r="N275" s="252" t="str">
        <f>Aset!K252</f>
        <v>Ruang Staff 2</v>
      </c>
    </row>
    <row r="276" spans="1:14" s="106" customFormat="1" ht="15">
      <c r="A276" s="225">
        <f>SUBTOTAL(3,B$26:$B276)</f>
        <v>251</v>
      </c>
      <c r="B276" s="226" t="str">
        <f>Aset!E253</f>
        <v>Lap Top</v>
      </c>
      <c r="C276" s="227"/>
      <c r="D276" s="228" t="str">
        <f>Aset!F253</f>
        <v>Lenovo Think Pad x13</v>
      </c>
      <c r="E276" s="228"/>
      <c r="F276" s="229"/>
      <c r="G276" s="226">
        <v>1</v>
      </c>
      <c r="H276" s="226">
        <f>Aset!D253</f>
        <v>130</v>
      </c>
      <c r="I276" s="226" t="str">
        <f>LEFT(Aset!G253,4)</f>
        <v>2020</v>
      </c>
      <c r="J276" s="226"/>
      <c r="K276" s="204"/>
      <c r="L276" s="251" t="str">
        <f>Aset!I253</f>
        <v>Non DBR</v>
      </c>
      <c r="M276" s="252" t="str">
        <f>Aset!J253</f>
        <v>Muhammad Dedat Hizbul Islami</v>
      </c>
      <c r="N276" s="252" t="str">
        <f>Aset!K253</f>
        <v>Ruang Staff 1</v>
      </c>
    </row>
    <row r="277" spans="1:14" s="106" customFormat="1" ht="15">
      <c r="A277" s="225">
        <f>SUBTOTAL(3,B$26:$B277)</f>
        <v>252</v>
      </c>
      <c r="B277" s="226" t="str">
        <f>Aset!E254</f>
        <v>Lap Top</v>
      </c>
      <c r="C277" s="227"/>
      <c r="D277" s="228" t="str">
        <f>Aset!F254</f>
        <v>HP Envy ryzen</v>
      </c>
      <c r="E277" s="228"/>
      <c r="F277" s="229"/>
      <c r="G277" s="226">
        <v>1</v>
      </c>
      <c r="H277" s="226">
        <f>Aset!D254</f>
        <v>131</v>
      </c>
      <c r="I277" s="226" t="str">
        <f>LEFT(Aset!G254,4)</f>
        <v>2020</v>
      </c>
      <c r="J277" s="226"/>
      <c r="K277" s="204"/>
      <c r="L277" s="251" t="str">
        <f>Aset!I254</f>
        <v>Non DBR</v>
      </c>
      <c r="M277" s="252" t="str">
        <f>Aset!J254</f>
        <v>-</v>
      </c>
      <c r="N277" s="252" t="str">
        <f>Aset!K254</f>
        <v>-</v>
      </c>
    </row>
    <row r="278" spans="1:14" s="106" customFormat="1" ht="15">
      <c r="A278" s="225">
        <f>SUBTOTAL(3,B$26:$B278)</f>
        <v>253</v>
      </c>
      <c r="B278" s="226" t="str">
        <f>Aset!E255</f>
        <v>Lap Top</v>
      </c>
      <c r="C278" s="227"/>
      <c r="D278" s="228" t="str">
        <f>Aset!F255</f>
        <v>HP Envy 13", 16/512</v>
      </c>
      <c r="E278" s="228"/>
      <c r="F278" s="229"/>
      <c r="G278" s="226">
        <v>1</v>
      </c>
      <c r="H278" s="226">
        <f>Aset!D255</f>
        <v>132</v>
      </c>
      <c r="I278" s="226" t="str">
        <f>LEFT(Aset!G255,4)</f>
        <v>2020</v>
      </c>
      <c r="J278" s="226"/>
      <c r="K278" s="204"/>
      <c r="L278" s="251" t="str">
        <f>Aset!I255</f>
        <v>Non DBR</v>
      </c>
      <c r="M278" s="252" t="str">
        <f>Aset!J255</f>
        <v>Shofiyyurrahman, A.Md</v>
      </c>
      <c r="N278" s="252" t="str">
        <f>Aset!K255</f>
        <v>Ruang Staff 1</v>
      </c>
    </row>
    <row r="279" spans="1:14" s="106" customFormat="1" ht="15">
      <c r="A279" s="225">
        <f>SUBTOTAL(3,B$26:$B279)</f>
        <v>254</v>
      </c>
      <c r="B279" s="226" t="str">
        <f>Aset!E256</f>
        <v>Lap Top</v>
      </c>
      <c r="C279" s="227"/>
      <c r="D279" s="228" t="str">
        <f>Aset!F256</f>
        <v>HP Envy 13", 16/512</v>
      </c>
      <c r="E279" s="228"/>
      <c r="F279" s="229"/>
      <c r="G279" s="226">
        <v>1</v>
      </c>
      <c r="H279" s="226">
        <f>Aset!D256</f>
        <v>133</v>
      </c>
      <c r="I279" s="226" t="str">
        <f>LEFT(Aset!G256,4)</f>
        <v>2020</v>
      </c>
      <c r="J279" s="226"/>
      <c r="K279" s="204"/>
      <c r="L279" s="251" t="str">
        <f>Aset!I256</f>
        <v>Non DBR</v>
      </c>
      <c r="M279" s="252" t="str">
        <f>Aset!J256</f>
        <v>-</v>
      </c>
      <c r="N279" s="252" t="str">
        <f>Aset!K256</f>
        <v>-</v>
      </c>
    </row>
    <row r="280" spans="1:14" s="106" customFormat="1" ht="15">
      <c r="A280" s="225">
        <f>SUBTOTAL(3,B$26:$B280)</f>
        <v>255</v>
      </c>
      <c r="B280" s="226" t="str">
        <f>Aset!E257</f>
        <v>Lap Top</v>
      </c>
      <c r="C280" s="227"/>
      <c r="D280" s="228" t="str">
        <f>Aset!F257</f>
        <v>Lenovo</v>
      </c>
      <c r="E280" s="228"/>
      <c r="F280" s="229"/>
      <c r="G280" s="226">
        <v>1</v>
      </c>
      <c r="H280" s="226">
        <f>Aset!D257</f>
        <v>134</v>
      </c>
      <c r="I280" s="226" t="str">
        <f>LEFT(Aset!G257,4)</f>
        <v>2021</v>
      </c>
      <c r="J280" s="226"/>
      <c r="K280" s="204"/>
      <c r="L280" s="251" t="str">
        <f>Aset!I257</f>
        <v>Non DBR</v>
      </c>
      <c r="M280" s="252" t="str">
        <f>Aset!J257</f>
        <v>-</v>
      </c>
      <c r="N280" s="252" t="str">
        <f>Aset!K257</f>
        <v>-</v>
      </c>
    </row>
    <row r="281" spans="1:14" s="106" customFormat="1" ht="15">
      <c r="A281" s="225">
        <f>SUBTOTAL(3,B$26:$B281)</f>
        <v>256</v>
      </c>
      <c r="B281" s="226" t="str">
        <f>Aset!E258</f>
        <v>Lap Top</v>
      </c>
      <c r="C281" s="227"/>
      <c r="D281" s="228" t="str">
        <f>Aset!F258</f>
        <v>Lenovo</v>
      </c>
      <c r="E281" s="228"/>
      <c r="F281" s="229"/>
      <c r="G281" s="226">
        <v>1</v>
      </c>
      <c r="H281" s="226">
        <f>Aset!D258</f>
        <v>135</v>
      </c>
      <c r="I281" s="226" t="str">
        <f>LEFT(Aset!G258,4)</f>
        <v>2021</v>
      </c>
      <c r="J281" s="226"/>
      <c r="K281" s="204"/>
      <c r="L281" s="251" t="str">
        <f>Aset!I258</f>
        <v>Non DBR</v>
      </c>
      <c r="M281" s="252" t="str">
        <f>Aset!J258</f>
        <v>-</v>
      </c>
      <c r="N281" s="252" t="str">
        <f>Aset!K258</f>
        <v>-</v>
      </c>
    </row>
    <row r="282" spans="1:14" s="106" customFormat="1" ht="15">
      <c r="A282" s="225">
        <f>SUBTOTAL(3,B$26:$B282)</f>
        <v>257</v>
      </c>
      <c r="B282" s="226" t="str">
        <f>Aset!E259</f>
        <v>Lap Top</v>
      </c>
      <c r="C282" s="227"/>
      <c r="D282" s="228" t="str">
        <f>Aset!F259</f>
        <v>Lenovo</v>
      </c>
      <c r="E282" s="228"/>
      <c r="F282" s="229"/>
      <c r="G282" s="226">
        <v>1</v>
      </c>
      <c r="H282" s="226">
        <f>Aset!D259</f>
        <v>136</v>
      </c>
      <c r="I282" s="226" t="str">
        <f>LEFT(Aset!G259,4)</f>
        <v>2021</v>
      </c>
      <c r="J282" s="226"/>
      <c r="K282" s="204"/>
      <c r="L282" s="251" t="str">
        <f>Aset!I259</f>
        <v>Non DBR</v>
      </c>
      <c r="M282" s="252" t="str">
        <f>Aset!J259</f>
        <v>-</v>
      </c>
      <c r="N282" s="252" t="str">
        <f>Aset!K259</f>
        <v>-</v>
      </c>
    </row>
    <row r="283" spans="1:14" s="106" customFormat="1" ht="15">
      <c r="A283" s="225">
        <f>SUBTOTAL(3,B$26:$B283)</f>
        <v>258</v>
      </c>
      <c r="B283" s="226" t="str">
        <f>Aset!E260</f>
        <v>Lap Top</v>
      </c>
      <c r="C283" s="227"/>
      <c r="D283" s="228" t="str">
        <f>Aset!F260</f>
        <v>Lenovo</v>
      </c>
      <c r="E283" s="228"/>
      <c r="F283" s="229"/>
      <c r="G283" s="226">
        <v>1</v>
      </c>
      <c r="H283" s="226">
        <f>Aset!D260</f>
        <v>137</v>
      </c>
      <c r="I283" s="226" t="str">
        <f>LEFT(Aset!G260,4)</f>
        <v>2021</v>
      </c>
      <c r="J283" s="226"/>
      <c r="K283" s="204"/>
      <c r="L283" s="251" t="str">
        <f>Aset!I260</f>
        <v>Non DBR</v>
      </c>
      <c r="M283" s="252" t="str">
        <f>Aset!J260</f>
        <v>-</v>
      </c>
      <c r="N283" s="252" t="str">
        <f>Aset!K260</f>
        <v>-</v>
      </c>
    </row>
    <row r="284" spans="1:14" s="106" customFormat="1" ht="15">
      <c r="A284" s="225">
        <f>SUBTOTAL(3,B$26:$B284)</f>
        <v>259</v>
      </c>
      <c r="B284" s="226" t="str">
        <f>Aset!E261</f>
        <v>Lap Top</v>
      </c>
      <c r="C284" s="227"/>
      <c r="D284" s="228" t="str">
        <f>Aset!F261</f>
        <v>Lenovo</v>
      </c>
      <c r="E284" s="228"/>
      <c r="F284" s="229"/>
      <c r="G284" s="226">
        <v>1</v>
      </c>
      <c r="H284" s="226">
        <f>Aset!D261</f>
        <v>138</v>
      </c>
      <c r="I284" s="226" t="str">
        <f>LEFT(Aset!G261,4)</f>
        <v>2021</v>
      </c>
      <c r="J284" s="226"/>
      <c r="K284" s="204"/>
      <c r="L284" s="251" t="str">
        <f>Aset!I261</f>
        <v>Non DBR</v>
      </c>
      <c r="M284" s="252" t="str">
        <f>Aset!J261</f>
        <v>Daniel Fransiskus Pinem</v>
      </c>
      <c r="N284" s="252" t="str">
        <f>Aset!K261</f>
        <v>Ruang Staff 1</v>
      </c>
    </row>
    <row r="285" spans="1:14" s="106" customFormat="1" ht="15">
      <c r="A285" s="225">
        <f>SUBTOTAL(3,B$26:$B285)</f>
        <v>260</v>
      </c>
      <c r="B285" s="226" t="str">
        <f>Aset!E262</f>
        <v>Lap Top</v>
      </c>
      <c r="C285" s="227"/>
      <c r="D285" s="228" t="str">
        <f>Aset!F262</f>
        <v>Lenovo</v>
      </c>
      <c r="E285" s="228"/>
      <c r="F285" s="229"/>
      <c r="G285" s="226">
        <v>1</v>
      </c>
      <c r="H285" s="226">
        <f>Aset!D262</f>
        <v>139</v>
      </c>
      <c r="I285" s="226" t="str">
        <f>LEFT(Aset!G262,4)</f>
        <v>2021</v>
      </c>
      <c r="J285" s="226"/>
      <c r="K285" s="204"/>
      <c r="L285" s="251" t="str">
        <f>Aset!I262</f>
        <v>Non DBR</v>
      </c>
      <c r="M285" s="252" t="str">
        <f>Aset!J262</f>
        <v>-</v>
      </c>
      <c r="N285" s="252" t="str">
        <f>Aset!K262</f>
        <v>-</v>
      </c>
    </row>
    <row r="286" spans="1:14" s="106" customFormat="1" ht="15">
      <c r="A286" s="225">
        <f>SUBTOTAL(3,B$26:$B286)</f>
        <v>261</v>
      </c>
      <c r="B286" s="226" t="str">
        <f>Aset!E263</f>
        <v>Lap Top</v>
      </c>
      <c r="C286" s="227"/>
      <c r="D286" s="228" t="str">
        <f>Aset!F263</f>
        <v>Lenovo</v>
      </c>
      <c r="E286" s="228"/>
      <c r="F286" s="229"/>
      <c r="G286" s="226">
        <v>1</v>
      </c>
      <c r="H286" s="226">
        <f>Aset!D263</f>
        <v>140</v>
      </c>
      <c r="I286" s="226" t="str">
        <f>LEFT(Aset!G263,4)</f>
        <v>2021</v>
      </c>
      <c r="J286" s="226"/>
      <c r="K286" s="204"/>
      <c r="L286" s="251" t="str">
        <f>Aset!I263</f>
        <v>Non DBR</v>
      </c>
      <c r="M286" s="252" t="str">
        <f>Aset!J263</f>
        <v>-</v>
      </c>
      <c r="N286" s="252" t="str">
        <f>Aset!K263</f>
        <v>-</v>
      </c>
    </row>
    <row r="287" spans="1:14" s="106" customFormat="1" ht="15">
      <c r="A287" s="225">
        <f>SUBTOTAL(3,B$26:$B287)</f>
        <v>262</v>
      </c>
      <c r="B287" s="226" t="str">
        <f>Aset!E264</f>
        <v>Lap Top</v>
      </c>
      <c r="C287" s="227"/>
      <c r="D287" s="228" t="str">
        <f>Aset!F264</f>
        <v>Macbook Pro</v>
      </c>
      <c r="E287" s="228"/>
      <c r="F287" s="229"/>
      <c r="G287" s="226">
        <v>1</v>
      </c>
      <c r="H287" s="226">
        <f>Aset!D264</f>
        <v>141</v>
      </c>
      <c r="I287" s="226" t="str">
        <f>LEFT(Aset!G264,4)</f>
        <v>2021</v>
      </c>
      <c r="J287" s="226"/>
      <c r="K287" s="204"/>
      <c r="L287" s="251" t="str">
        <f>Aset!I264</f>
        <v>Non DBR</v>
      </c>
      <c r="M287" s="252" t="str">
        <f>Aset!J264</f>
        <v>Nasdo Yulian, S.Sos</v>
      </c>
      <c r="N287" s="252" t="str">
        <f>Aset!K264</f>
        <v>Ruang Staff 1</v>
      </c>
    </row>
    <row r="288" spans="1:14" s="106" customFormat="1" ht="15">
      <c r="A288" s="225">
        <f>SUBTOTAL(3,B$26:$B288)</f>
        <v>263</v>
      </c>
      <c r="B288" s="226" t="str">
        <f>Aset!E265</f>
        <v>Lap Top</v>
      </c>
      <c r="C288" s="227"/>
      <c r="D288" s="228" t="str">
        <f>Aset!F265</f>
        <v>AXIO TYPE MNC 213</v>
      </c>
      <c r="E288" s="228"/>
      <c r="F288" s="229"/>
      <c r="G288" s="226">
        <v>1</v>
      </c>
      <c r="H288" s="226">
        <f>Aset!D265</f>
        <v>142</v>
      </c>
      <c r="I288" s="226" t="str">
        <f>LEFT(Aset!G265,4)</f>
        <v>2010</v>
      </c>
      <c r="J288" s="226"/>
      <c r="K288" s="204"/>
      <c r="L288" s="251" t="str">
        <f>Aset!I265</f>
        <v>Non DBR</v>
      </c>
      <c r="M288" s="252" t="str">
        <f>Aset!J265</f>
        <v>-</v>
      </c>
      <c r="N288" s="252" t="str">
        <f>Aset!K265</f>
        <v>-</v>
      </c>
    </row>
    <row r="289" spans="1:14" s="106" customFormat="1" ht="15">
      <c r="A289" s="225">
        <f>SUBTOTAL(3,B$26:$B289)</f>
        <v>264</v>
      </c>
      <c r="B289" s="226" t="str">
        <f>Aset!E266</f>
        <v>Lap Top</v>
      </c>
      <c r="C289" s="227"/>
      <c r="D289" s="228" t="str">
        <f>Aset!F266</f>
        <v>ACER 4732Z</v>
      </c>
      <c r="E289" s="228"/>
      <c r="F289" s="229"/>
      <c r="G289" s="226">
        <v>1</v>
      </c>
      <c r="H289" s="226">
        <f>Aset!D266</f>
        <v>143</v>
      </c>
      <c r="I289" s="226" t="str">
        <f>LEFT(Aset!G266,4)</f>
        <v>2009</v>
      </c>
      <c r="J289" s="226"/>
      <c r="K289" s="204"/>
      <c r="L289" s="251" t="str">
        <f>Aset!I266</f>
        <v>Non DBR</v>
      </c>
      <c r="M289" s="252" t="str">
        <f>Aset!J266</f>
        <v>-</v>
      </c>
      <c r="N289" s="252" t="str">
        <f>Aset!K266</f>
        <v>-</v>
      </c>
    </row>
    <row r="290" spans="1:14" s="106" customFormat="1" ht="15">
      <c r="A290" s="225">
        <f>SUBTOTAL(3,B$26:$B290)</f>
        <v>265</v>
      </c>
      <c r="B290" s="226" t="str">
        <f>Aset!E267</f>
        <v>Lap Top</v>
      </c>
      <c r="C290" s="227"/>
      <c r="D290" s="228" t="str">
        <f>Aset!F267</f>
        <v>-</v>
      </c>
      <c r="E290" s="228"/>
      <c r="F290" s="229"/>
      <c r="G290" s="226">
        <v>1</v>
      </c>
      <c r="H290" s="226">
        <f>Aset!D267</f>
        <v>144</v>
      </c>
      <c r="I290" s="226" t="str">
        <f>LEFT(Aset!G267,4)</f>
        <v>2009</v>
      </c>
      <c r="J290" s="226"/>
      <c r="K290" s="204"/>
      <c r="L290" s="251" t="str">
        <f>Aset!I267</f>
        <v>Non DBR</v>
      </c>
      <c r="M290" s="252" t="str">
        <f>Aset!J267</f>
        <v>-</v>
      </c>
      <c r="N290" s="252" t="str">
        <f>Aset!K267</f>
        <v>-</v>
      </c>
    </row>
    <row r="291" spans="1:14" s="106" customFormat="1" ht="15">
      <c r="A291" s="225">
        <f>SUBTOTAL(3,B$26:$B291)</f>
        <v>266</v>
      </c>
      <c r="B291" s="226" t="str">
        <f>Aset!E268</f>
        <v>Lap Top</v>
      </c>
      <c r="C291" s="227"/>
      <c r="D291" s="228" t="str">
        <f>Aset!F268</f>
        <v>-</v>
      </c>
      <c r="E291" s="228"/>
      <c r="F291" s="229"/>
      <c r="G291" s="226">
        <v>1</v>
      </c>
      <c r="H291" s="226">
        <f>Aset!D268</f>
        <v>145</v>
      </c>
      <c r="I291" s="226" t="str">
        <f>LEFT(Aset!G268,4)</f>
        <v>2009</v>
      </c>
      <c r="J291" s="226"/>
      <c r="K291" s="204"/>
      <c r="L291" s="251" t="str">
        <f>Aset!I268</f>
        <v>Non DBR</v>
      </c>
      <c r="M291" s="252" t="str">
        <f>Aset!J268</f>
        <v>-</v>
      </c>
      <c r="N291" s="252" t="str">
        <f>Aset!K268</f>
        <v>-</v>
      </c>
    </row>
    <row r="292" spans="1:14" s="106" customFormat="1" ht="15">
      <c r="A292" s="225">
        <f>SUBTOTAL(3,B$26:$B292)</f>
        <v>267</v>
      </c>
      <c r="B292" s="226" t="str">
        <f>Aset!E269</f>
        <v>Lap Top</v>
      </c>
      <c r="C292" s="227"/>
      <c r="D292" s="228" t="str">
        <f>Aset!F269</f>
        <v>MSI</v>
      </c>
      <c r="E292" s="228"/>
      <c r="F292" s="229"/>
      <c r="G292" s="226">
        <v>1</v>
      </c>
      <c r="H292" s="226">
        <f>Aset!D269</f>
        <v>146</v>
      </c>
      <c r="I292" s="226" t="str">
        <f>LEFT(Aset!G269,4)</f>
        <v>2009</v>
      </c>
      <c r="J292" s="226"/>
      <c r="K292" s="204"/>
      <c r="L292" s="251" t="str">
        <f>Aset!I269</f>
        <v>Non DBR</v>
      </c>
      <c r="M292" s="252" t="str">
        <f>Aset!J269</f>
        <v>-</v>
      </c>
      <c r="N292" s="252" t="str">
        <f>Aset!K269</f>
        <v>-</v>
      </c>
    </row>
    <row r="293" spans="1:14" s="106" customFormat="1" ht="15">
      <c r="A293" s="225">
        <f>SUBTOTAL(3,B$26:$B293)</f>
        <v>268</v>
      </c>
      <c r="B293" s="226" t="str">
        <f>Aset!E270</f>
        <v>Lap Top</v>
      </c>
      <c r="C293" s="227"/>
      <c r="D293" s="228" t="str">
        <f>Aset!F270</f>
        <v>Acer</v>
      </c>
      <c r="E293" s="228"/>
      <c r="F293" s="229"/>
      <c r="G293" s="226">
        <v>1</v>
      </c>
      <c r="H293" s="226">
        <f>Aset!D270</f>
        <v>147</v>
      </c>
      <c r="I293" s="226" t="str">
        <f>LEFT(Aset!G270,4)</f>
        <v>2010</v>
      </c>
      <c r="J293" s="226"/>
      <c r="K293" s="204"/>
      <c r="L293" s="251" t="str">
        <f>Aset!I270</f>
        <v>Non DBR</v>
      </c>
      <c r="M293" s="252" t="str">
        <f>Aset!J270</f>
        <v>-</v>
      </c>
      <c r="N293" s="252" t="str">
        <f>Aset!K270</f>
        <v>-</v>
      </c>
    </row>
    <row r="294" spans="1:14" s="106" customFormat="1" ht="15">
      <c r="A294" s="225">
        <f>SUBTOTAL(3,B$26:$B294)</f>
        <v>269</v>
      </c>
      <c r="B294" s="226" t="str">
        <f>Aset!E271</f>
        <v>Lap Top</v>
      </c>
      <c r="C294" s="227"/>
      <c r="D294" s="228" t="str">
        <f>Aset!F271</f>
        <v>HP Combang</v>
      </c>
      <c r="E294" s="228"/>
      <c r="F294" s="229"/>
      <c r="G294" s="226">
        <v>1</v>
      </c>
      <c r="H294" s="226">
        <f>Aset!D271</f>
        <v>148</v>
      </c>
      <c r="I294" s="226" t="str">
        <f>LEFT(Aset!G271,4)</f>
        <v>2009</v>
      </c>
      <c r="J294" s="226"/>
      <c r="K294" s="204"/>
      <c r="L294" s="251" t="str">
        <f>Aset!I271</f>
        <v>Non DBR</v>
      </c>
      <c r="M294" s="252" t="str">
        <f>Aset!J271</f>
        <v>-</v>
      </c>
      <c r="N294" s="252" t="str">
        <f>Aset!K271</f>
        <v>-</v>
      </c>
    </row>
    <row r="295" spans="1:14" s="106" customFormat="1" ht="15">
      <c r="A295" s="225">
        <f>SUBTOTAL(3,B$26:$B295)</f>
        <v>270</v>
      </c>
      <c r="B295" s="226" t="str">
        <f>Aset!E272</f>
        <v>Lap Top</v>
      </c>
      <c r="C295" s="227"/>
      <c r="D295" s="228" t="str">
        <f>Aset!F272</f>
        <v>Dell Mini 10 W7S</v>
      </c>
      <c r="E295" s="228"/>
      <c r="F295" s="229"/>
      <c r="G295" s="226">
        <v>1</v>
      </c>
      <c r="H295" s="226">
        <f>Aset!D272</f>
        <v>149</v>
      </c>
      <c r="I295" s="226" t="str">
        <f>LEFT(Aset!G272,4)</f>
        <v>2010</v>
      </c>
      <c r="J295" s="226"/>
      <c r="K295" s="204"/>
      <c r="L295" s="251" t="str">
        <f>Aset!I272</f>
        <v>Non DBR</v>
      </c>
      <c r="M295" s="252" t="str">
        <f>Aset!J272</f>
        <v>-</v>
      </c>
      <c r="N295" s="252" t="str">
        <f>Aset!K272</f>
        <v>-</v>
      </c>
    </row>
    <row r="296" spans="1:14" s="106" customFormat="1" ht="15">
      <c r="A296" s="225">
        <f>SUBTOTAL(3,B$26:$B296)</f>
        <v>271</v>
      </c>
      <c r="B296" s="226" t="str">
        <f>Aset!E273</f>
        <v>Lap Top</v>
      </c>
      <c r="C296" s="227"/>
      <c r="D296" s="228" t="str">
        <f>Aset!F273</f>
        <v>-</v>
      </c>
      <c r="E296" s="228"/>
      <c r="F296" s="229"/>
      <c r="G296" s="226">
        <v>1</v>
      </c>
      <c r="H296" s="226">
        <f>Aset!D273</f>
        <v>150</v>
      </c>
      <c r="I296" s="226" t="str">
        <f>LEFT(Aset!G273,4)</f>
        <v>2010</v>
      </c>
      <c r="J296" s="226"/>
      <c r="K296" s="204"/>
      <c r="L296" s="251" t="str">
        <f>Aset!I273</f>
        <v>Non DBR</v>
      </c>
      <c r="M296" s="252" t="str">
        <f>Aset!J273</f>
        <v>-</v>
      </c>
      <c r="N296" s="252" t="str">
        <f>Aset!K273</f>
        <v>-</v>
      </c>
    </row>
    <row r="297" spans="1:14" s="106" customFormat="1" ht="15">
      <c r="A297" s="225">
        <f>SUBTOTAL(3,B$26:$B297)</f>
        <v>272</v>
      </c>
      <c r="B297" s="226" t="str">
        <f>Aset!E274</f>
        <v>Lap Top</v>
      </c>
      <c r="C297" s="227"/>
      <c r="D297" s="228" t="str">
        <f>Aset!F274</f>
        <v>HP</v>
      </c>
      <c r="E297" s="228"/>
      <c r="F297" s="229"/>
      <c r="G297" s="226">
        <v>1</v>
      </c>
      <c r="H297" s="226">
        <f>Aset!D274</f>
        <v>151</v>
      </c>
      <c r="I297" s="226" t="str">
        <f>LEFT(Aset!G274,4)</f>
        <v>2009</v>
      </c>
      <c r="J297" s="226"/>
      <c r="K297" s="204"/>
      <c r="L297" s="251" t="str">
        <f>Aset!I274</f>
        <v>Non DBR</v>
      </c>
      <c r="M297" s="252" t="str">
        <f>Aset!J274</f>
        <v>-</v>
      </c>
      <c r="N297" s="252" t="str">
        <f>Aset!K274</f>
        <v>-</v>
      </c>
    </row>
    <row r="298" spans="1:14" s="106" customFormat="1" ht="15">
      <c r="A298" s="225">
        <f>SUBTOTAL(3,B$26:$B298)</f>
        <v>273</v>
      </c>
      <c r="B298" s="226" t="str">
        <f>Aset!E275</f>
        <v>Ultra Mobile P.C.</v>
      </c>
      <c r="C298" s="227"/>
      <c r="D298" s="228" t="str">
        <f>Aset!F275</f>
        <v>Samsung Galaxy Tab A 8.0 with S-Pen</v>
      </c>
      <c r="E298" s="228"/>
      <c r="F298" s="229"/>
      <c r="G298" s="226">
        <v>1</v>
      </c>
      <c r="H298" s="226">
        <f>Aset!D275</f>
        <v>1</v>
      </c>
      <c r="I298" s="226" t="str">
        <f>LEFT(Aset!G275,4)</f>
        <v>2019</v>
      </c>
      <c r="J298" s="226"/>
      <c r="K298" s="204"/>
      <c r="L298" s="251" t="str">
        <f>Aset!I275</f>
        <v>Non DBR</v>
      </c>
      <c r="M298" s="252" t="str">
        <f>Aset!J275</f>
        <v>Dewi Suryaningsih</v>
      </c>
      <c r="N298" s="252" t="str">
        <f>Aset!K275</f>
        <v>Ruang Staff 1</v>
      </c>
    </row>
    <row r="299" spans="1:14" s="106" customFormat="1" ht="15">
      <c r="A299" s="225">
        <f>SUBTOTAL(3,B$26:$B299)</f>
        <v>274</v>
      </c>
      <c r="B299" s="226" t="str">
        <f>Aset!E276</f>
        <v>Ultra Mobile P.C.</v>
      </c>
      <c r="C299" s="227"/>
      <c r="D299" s="228" t="str">
        <f>Aset!F276</f>
        <v>Samsung Galaxy Tab A 8.0 with S-Pen</v>
      </c>
      <c r="E299" s="228"/>
      <c r="F299" s="229"/>
      <c r="G299" s="226">
        <v>1</v>
      </c>
      <c r="H299" s="226">
        <f>Aset!D276</f>
        <v>2</v>
      </c>
      <c r="I299" s="226" t="str">
        <f>LEFT(Aset!G276,4)</f>
        <v>2019</v>
      </c>
      <c r="J299" s="226"/>
      <c r="K299" s="204"/>
      <c r="L299" s="251" t="str">
        <f>Aset!I276</f>
        <v>Non DBR</v>
      </c>
      <c r="M299" s="252" t="str">
        <f>Aset!J276</f>
        <v>-</v>
      </c>
      <c r="N299" s="252" t="str">
        <f>Aset!K276</f>
        <v>-</v>
      </c>
    </row>
    <row r="300" spans="1:14" s="106" customFormat="1" ht="15">
      <c r="A300" s="225">
        <f>SUBTOTAL(3,B$26:$B300)</f>
        <v>275</v>
      </c>
      <c r="B300" s="226" t="str">
        <f>Aset!E277</f>
        <v>Tablet PC</v>
      </c>
      <c r="C300" s="227"/>
      <c r="D300" s="228" t="str">
        <f>Aset!F277</f>
        <v>Samsung Galaxy Tab S6 (SM-T865NZAAXID)-128GB/6GB</v>
      </c>
      <c r="E300" s="228"/>
      <c r="F300" s="229"/>
      <c r="G300" s="226">
        <v>1</v>
      </c>
      <c r="H300" s="226">
        <f>Aset!D277</f>
        <v>1</v>
      </c>
      <c r="I300" s="226" t="str">
        <f>LEFT(Aset!G277,4)</f>
        <v>2020</v>
      </c>
      <c r="J300" s="226"/>
      <c r="K300" s="204"/>
      <c r="L300" s="251" t="str">
        <f>Aset!I277</f>
        <v>Non DBR</v>
      </c>
      <c r="M300" s="252" t="str">
        <f>Aset!J277</f>
        <v>Kurnia Angga Putra</v>
      </c>
      <c r="N300" s="252" t="str">
        <f>Aset!K277</f>
        <v>Ruang Staff 2</v>
      </c>
    </row>
    <row r="301" spans="1:14" s="106" customFormat="1" ht="15">
      <c r="A301" s="225">
        <f>SUBTOTAL(3,B$26:$B301)</f>
        <v>276</v>
      </c>
      <c r="B301" s="226" t="str">
        <f>Aset!E278</f>
        <v>Tablet PC</v>
      </c>
      <c r="C301" s="227"/>
      <c r="D301" s="228" t="str">
        <f>Aset!F278</f>
        <v>Samsung Galaxy Tab S6 (SM-T865NZAAXID)-128GB/6GB</v>
      </c>
      <c r="E301" s="228"/>
      <c r="F301" s="229"/>
      <c r="G301" s="226">
        <v>1</v>
      </c>
      <c r="H301" s="226">
        <f>Aset!D278</f>
        <v>2</v>
      </c>
      <c r="I301" s="226" t="str">
        <f>LEFT(Aset!G278,4)</f>
        <v>2020</v>
      </c>
      <c r="J301" s="226"/>
      <c r="K301" s="204"/>
      <c r="L301" s="251" t="str">
        <f>Aset!I278</f>
        <v>Non DBR</v>
      </c>
      <c r="M301" s="252" t="str">
        <f>Aset!J278</f>
        <v>-</v>
      </c>
      <c r="N301" s="252" t="str">
        <f>Aset!K278</f>
        <v>-</v>
      </c>
    </row>
    <row r="302" spans="1:14" s="106" customFormat="1" ht="15">
      <c r="A302" s="225">
        <f>SUBTOTAL(3,B$26:$B302)</f>
        <v>277</v>
      </c>
      <c r="B302" s="226" t="str">
        <f>Aset!E279</f>
        <v>Tablet PC</v>
      </c>
      <c r="C302" s="227"/>
      <c r="D302" s="228" t="str">
        <f>Aset!F279</f>
        <v>Samsung Galaxy Tab S-6</v>
      </c>
      <c r="E302" s="228"/>
      <c r="F302" s="229"/>
      <c r="G302" s="226">
        <v>1</v>
      </c>
      <c r="H302" s="226">
        <f>Aset!D279</f>
        <v>3</v>
      </c>
      <c r="I302" s="226" t="str">
        <f>LEFT(Aset!G279,4)</f>
        <v>2020</v>
      </c>
      <c r="J302" s="226"/>
      <c r="K302" s="204"/>
      <c r="L302" s="251" t="str">
        <f>Aset!I279</f>
        <v>Non DBR</v>
      </c>
      <c r="M302" s="252" t="str">
        <f>Aset!J279</f>
        <v>Tuti Herawati</v>
      </c>
      <c r="N302" s="252" t="str">
        <f>Aset!K279</f>
        <v>Ruang Staff 1</v>
      </c>
    </row>
    <row r="303" spans="1:14" s="106" customFormat="1" ht="15">
      <c r="A303" s="225">
        <f>SUBTOTAL(3,B$26:$B303)</f>
        <v>278</v>
      </c>
      <c r="B303" s="226" t="str">
        <f>Aset!E280</f>
        <v>Tablet PC</v>
      </c>
      <c r="C303" s="227"/>
      <c r="D303" s="228" t="str">
        <f>Aset!F280</f>
        <v>Samsung Galaxy Tab S-5</v>
      </c>
      <c r="E303" s="228"/>
      <c r="F303" s="229"/>
      <c r="G303" s="226">
        <v>1</v>
      </c>
      <c r="H303" s="226">
        <f>Aset!D280</f>
        <v>4</v>
      </c>
      <c r="I303" s="226" t="str">
        <f>LEFT(Aset!G280,4)</f>
        <v>2020</v>
      </c>
      <c r="J303" s="226"/>
      <c r="K303" s="204"/>
      <c r="L303" s="251" t="str">
        <f>Aset!I280</f>
        <v>Non DBR</v>
      </c>
      <c r="M303" s="252" t="str">
        <f>Aset!J280</f>
        <v>-</v>
      </c>
      <c r="N303" s="252" t="str">
        <f>Aset!K280</f>
        <v>-</v>
      </c>
    </row>
    <row r="304" spans="1:14" s="106" customFormat="1" ht="15">
      <c r="A304" s="225">
        <f>SUBTOTAL(3,B$26:$B304)</f>
        <v>279</v>
      </c>
      <c r="B304" s="226" t="str">
        <f>Aset!E281</f>
        <v>Tablet PC</v>
      </c>
      <c r="C304" s="227"/>
      <c r="D304" s="228" t="str">
        <f>Aset!F281</f>
        <v>Samsung Galaxy Tab S-5</v>
      </c>
      <c r="E304" s="228"/>
      <c r="F304" s="229"/>
      <c r="G304" s="226">
        <v>1</v>
      </c>
      <c r="H304" s="226">
        <f>Aset!D281</f>
        <v>5</v>
      </c>
      <c r="I304" s="226" t="str">
        <f>LEFT(Aset!G281,4)</f>
        <v>2020</v>
      </c>
      <c r="J304" s="226"/>
      <c r="K304" s="204"/>
      <c r="L304" s="251" t="str">
        <f>Aset!I281</f>
        <v>Non DBR</v>
      </c>
      <c r="M304" s="252" t="str">
        <f>Aset!J281</f>
        <v>Nasdo Yulian, S.Sos</v>
      </c>
      <c r="N304" s="252" t="str">
        <f>Aset!K281</f>
        <v>Ruang Staff 1</v>
      </c>
    </row>
    <row r="305" spans="1:14" s="106" customFormat="1" ht="28">
      <c r="A305" s="225">
        <f>SUBTOTAL(3,B$26:$B305)</f>
        <v>280</v>
      </c>
      <c r="B305" s="226" t="str">
        <f>Aset!E282</f>
        <v>Tablet PC</v>
      </c>
      <c r="C305" s="227"/>
      <c r="D305" s="228" t="str">
        <f>Aset!F282</f>
        <v>Samsung Galaxy Tab S-5</v>
      </c>
      <c r="E305" s="228"/>
      <c r="F305" s="229"/>
      <c r="G305" s="226">
        <v>1</v>
      </c>
      <c r="H305" s="226">
        <f>Aset!D282</f>
        <v>6</v>
      </c>
      <c r="I305" s="226" t="str">
        <f>LEFT(Aset!G282,4)</f>
        <v>2020</v>
      </c>
      <c r="J305" s="226"/>
      <c r="K305" s="204"/>
      <c r="L305" s="251" t="str">
        <f>Aset!I282</f>
        <v>Non DBR</v>
      </c>
      <c r="M305" s="252" t="str">
        <f>Aset!J282</f>
        <v>Fildzah A'inun Nursya'adah, S.Kesos</v>
      </c>
      <c r="N305" s="252" t="str">
        <f>Aset!K282</f>
        <v>Ruang Staff 2</v>
      </c>
    </row>
    <row r="306" spans="1:14" s="106" customFormat="1" ht="15">
      <c r="A306" s="225">
        <f>SUBTOTAL(3,B$26:$B306)</f>
        <v>281</v>
      </c>
      <c r="B306" s="226" t="str">
        <f>Aset!E283</f>
        <v>Tablet PC</v>
      </c>
      <c r="C306" s="227"/>
      <c r="D306" s="228" t="str">
        <f>Aset!F283</f>
        <v>Samsung Galaxy Tab S-5</v>
      </c>
      <c r="E306" s="228"/>
      <c r="F306" s="229"/>
      <c r="G306" s="226">
        <v>1</v>
      </c>
      <c r="H306" s="226">
        <f>Aset!D283</f>
        <v>7</v>
      </c>
      <c r="I306" s="226" t="str">
        <f>LEFT(Aset!G283,4)</f>
        <v>2020</v>
      </c>
      <c r="J306" s="226"/>
      <c r="K306" s="204"/>
      <c r="L306" s="251" t="str">
        <f>Aset!I283</f>
        <v>Non DBR</v>
      </c>
      <c r="M306" s="252" t="str">
        <f>Aset!J283</f>
        <v>SUB BAG TU</v>
      </c>
      <c r="N306" s="252" t="str">
        <f>Aset!K283</f>
        <v>Ruang Staff 1</v>
      </c>
    </row>
    <row r="307" spans="1:14" s="106" customFormat="1" ht="15">
      <c r="A307" s="225">
        <f>SUBTOTAL(3,B$26:$B307)</f>
        <v>282</v>
      </c>
      <c r="B307" s="226" t="str">
        <f>Aset!E284</f>
        <v>Tablet PC</v>
      </c>
      <c r="C307" s="227"/>
      <c r="D307" s="228" t="str">
        <f>Aset!F284</f>
        <v>Android SAMSUNG Galaxy Tab S6</v>
      </c>
      <c r="E307" s="228"/>
      <c r="F307" s="229"/>
      <c r="G307" s="226">
        <v>1</v>
      </c>
      <c r="H307" s="226">
        <f>Aset!D284</f>
        <v>8</v>
      </c>
      <c r="I307" s="226" t="str">
        <f>LEFT(Aset!G284,4)</f>
        <v>2020</v>
      </c>
      <c r="J307" s="226"/>
      <c r="K307" s="204"/>
      <c r="L307" s="251" t="str">
        <f>Aset!I284</f>
        <v>Non DBR</v>
      </c>
      <c r="M307" s="252" t="str">
        <f>Aset!J284</f>
        <v>Insyirah</v>
      </c>
      <c r="N307" s="252" t="str">
        <f>Aset!K284</f>
        <v>Ruang Staff 1</v>
      </c>
    </row>
    <row r="308" spans="1:14" s="106" customFormat="1" ht="15">
      <c r="A308" s="225">
        <f>SUBTOTAL(3,B$26:$B308)</f>
        <v>283</v>
      </c>
      <c r="B308" s="226" t="str">
        <f>Aset!E285</f>
        <v>Tablet PC</v>
      </c>
      <c r="C308" s="227"/>
      <c r="D308" s="228" t="str">
        <f>Aset!F285</f>
        <v>Android SAMSUNG Galaxy Tab S6</v>
      </c>
      <c r="E308" s="228"/>
      <c r="F308" s="229"/>
      <c r="G308" s="226">
        <v>1</v>
      </c>
      <c r="H308" s="226">
        <f>Aset!D285</f>
        <v>9</v>
      </c>
      <c r="I308" s="226" t="str">
        <f>LEFT(Aset!G285,4)</f>
        <v>2020</v>
      </c>
      <c r="J308" s="226"/>
      <c r="K308" s="204"/>
      <c r="L308" s="251" t="str">
        <f>Aset!I285</f>
        <v>Non DBR</v>
      </c>
      <c r="M308" s="252" t="str">
        <f>Aset!J285</f>
        <v>Friesca Julyana, S.SI</v>
      </c>
      <c r="N308" s="252" t="str">
        <f>Aset!K285</f>
        <v>Ruang Staff 1</v>
      </c>
    </row>
    <row r="309" spans="1:14" s="106" customFormat="1" ht="15">
      <c r="A309" s="225">
        <f>SUBTOTAL(3,B$26:$B309)</f>
        <v>284</v>
      </c>
      <c r="B309" s="226" t="str">
        <f>Aset!E286</f>
        <v>Tablet PC</v>
      </c>
      <c r="C309" s="227"/>
      <c r="D309" s="228" t="str">
        <f>Aset!F286</f>
        <v>Android SAMSUNG Galaxy Tab S6</v>
      </c>
      <c r="E309" s="228"/>
      <c r="F309" s="229"/>
      <c r="G309" s="226">
        <v>1</v>
      </c>
      <c r="H309" s="226">
        <f>Aset!D286</f>
        <v>10</v>
      </c>
      <c r="I309" s="226" t="str">
        <f>LEFT(Aset!G286,4)</f>
        <v>2020</v>
      </c>
      <c r="J309" s="226"/>
      <c r="K309" s="204"/>
      <c r="L309" s="251" t="str">
        <f>Aset!I286</f>
        <v>Non DBR</v>
      </c>
      <c r="M309" s="252" t="str">
        <f>Aset!J286</f>
        <v>Prabasari</v>
      </c>
      <c r="N309" s="252" t="str">
        <f>Aset!K286</f>
        <v>Ruang Staff 1</v>
      </c>
    </row>
    <row r="310" spans="1:14" s="106" customFormat="1" ht="15">
      <c r="A310" s="225">
        <f>SUBTOTAL(3,B$26:$B310)</f>
        <v>285</v>
      </c>
      <c r="B310" s="226" t="str">
        <f>Aset!E287</f>
        <v>Tablet PC</v>
      </c>
      <c r="C310" s="227"/>
      <c r="D310" s="228" t="str">
        <f>Aset!F287</f>
        <v>Android SAMSUNG Galaxy Tab S6</v>
      </c>
      <c r="E310" s="228"/>
      <c r="F310" s="229"/>
      <c r="G310" s="226">
        <v>1</v>
      </c>
      <c r="H310" s="226">
        <f>Aset!D287</f>
        <v>11</v>
      </c>
      <c r="I310" s="226" t="str">
        <f>LEFT(Aset!G287,4)</f>
        <v>2020</v>
      </c>
      <c r="J310" s="226"/>
      <c r="K310" s="204"/>
      <c r="L310" s="251" t="str">
        <f>Aset!I287</f>
        <v>Non DBR</v>
      </c>
      <c r="M310" s="252" t="str">
        <f>Aset!J287</f>
        <v>-</v>
      </c>
      <c r="N310" s="252" t="str">
        <f>Aset!K287</f>
        <v>-</v>
      </c>
    </row>
    <row r="311" spans="1:14" s="106" customFormat="1" ht="15">
      <c r="A311" s="225">
        <f>SUBTOTAL(3,B$26:$B311)</f>
        <v>286</v>
      </c>
      <c r="B311" s="226" t="str">
        <f>Aset!E288</f>
        <v>Tablet PC</v>
      </c>
      <c r="C311" s="227"/>
      <c r="D311" s="228" t="str">
        <f>Aset!F288</f>
        <v>Android SAMSUNG Galaxy Tab S6</v>
      </c>
      <c r="E311" s="228"/>
      <c r="F311" s="229"/>
      <c r="G311" s="226">
        <v>1</v>
      </c>
      <c r="H311" s="226">
        <f>Aset!D288</f>
        <v>12</v>
      </c>
      <c r="I311" s="226" t="str">
        <f>LEFT(Aset!G288,4)</f>
        <v>2020</v>
      </c>
      <c r="J311" s="226"/>
      <c r="K311" s="204"/>
      <c r="L311" s="251" t="str">
        <f>Aset!I288</f>
        <v>Non DBR</v>
      </c>
      <c r="M311" s="252" t="str">
        <f>Aset!J288</f>
        <v>Anto Roy</v>
      </c>
      <c r="N311" s="252" t="str">
        <f>Aset!K288</f>
        <v>Ruang Staff 1</v>
      </c>
    </row>
    <row r="312" spans="1:14" s="106" customFormat="1" ht="15">
      <c r="A312" s="225">
        <f>SUBTOTAL(3,B$26:$B312)</f>
        <v>287</v>
      </c>
      <c r="B312" s="226" t="str">
        <f>Aset!E289</f>
        <v>Tablet PC</v>
      </c>
      <c r="C312" s="227"/>
      <c r="D312" s="228" t="str">
        <f>Aset!F289</f>
        <v>GALAXY TAB S7 8 GB + KEYBOARD</v>
      </c>
      <c r="E312" s="228"/>
      <c r="F312" s="229"/>
      <c r="G312" s="226">
        <v>1</v>
      </c>
      <c r="H312" s="226">
        <f>Aset!D289</f>
        <v>13</v>
      </c>
      <c r="I312" s="226" t="str">
        <f>LEFT(Aset!G289,4)</f>
        <v>2020</v>
      </c>
      <c r="J312" s="226"/>
      <c r="K312" s="204"/>
      <c r="L312" s="251" t="str">
        <f>Aset!I289</f>
        <v>Non DBR</v>
      </c>
      <c r="M312" s="252" t="str">
        <f>Aset!J289</f>
        <v>-</v>
      </c>
      <c r="N312" s="252" t="str">
        <f>Aset!K289</f>
        <v>-</v>
      </c>
    </row>
    <row r="313" spans="1:14" s="106" customFormat="1" ht="15">
      <c r="A313" s="225">
        <f>SUBTOTAL(3,B$26:$B313)</f>
        <v>288</v>
      </c>
      <c r="B313" s="226" t="str">
        <f>Aset!E290</f>
        <v>Tablet PC</v>
      </c>
      <c r="C313" s="227"/>
      <c r="D313" s="228" t="str">
        <f>Aset!F290</f>
        <v>GALAXY TAB S6 LITE + KEYBOARD</v>
      </c>
      <c r="E313" s="228"/>
      <c r="F313" s="229"/>
      <c r="G313" s="226">
        <v>1</v>
      </c>
      <c r="H313" s="226">
        <f>Aset!D290</f>
        <v>14</v>
      </c>
      <c r="I313" s="226" t="str">
        <f>LEFT(Aset!G290,4)</f>
        <v>2020</v>
      </c>
      <c r="J313" s="226"/>
      <c r="K313" s="204"/>
      <c r="L313" s="251" t="str">
        <f>Aset!I290</f>
        <v>Non DBR</v>
      </c>
      <c r="M313" s="252" t="str">
        <f>Aset!J290</f>
        <v>-</v>
      </c>
      <c r="N313" s="252" t="str">
        <f>Aset!K290</f>
        <v>-</v>
      </c>
    </row>
    <row r="314" spans="1:14" s="106" customFormat="1" ht="15">
      <c r="A314" s="225">
        <f>SUBTOTAL(3,B$26:$B314)</f>
        <v>289</v>
      </c>
      <c r="B314" s="226" t="str">
        <f>Aset!E291</f>
        <v>Tablet PC</v>
      </c>
      <c r="C314" s="227"/>
      <c r="D314" s="228" t="str">
        <f>Aset!F291</f>
        <v>GALAXY TAB S6</v>
      </c>
      <c r="E314" s="228"/>
      <c r="F314" s="229"/>
      <c r="G314" s="226">
        <v>1</v>
      </c>
      <c r="H314" s="226">
        <f>Aset!D291</f>
        <v>15</v>
      </c>
      <c r="I314" s="226" t="str">
        <f>LEFT(Aset!G291,4)</f>
        <v>2020</v>
      </c>
      <c r="J314" s="226"/>
      <c r="K314" s="204"/>
      <c r="L314" s="251" t="str">
        <f>Aset!I291</f>
        <v>Non DBR</v>
      </c>
      <c r="M314" s="252" t="str">
        <f>Aset!J291</f>
        <v>Dahlia Palupi, SE</v>
      </c>
      <c r="N314" s="252" t="str">
        <f>Aset!K291</f>
        <v>Ruang Staff 1</v>
      </c>
    </row>
    <row r="315" spans="1:14" s="106" customFormat="1" ht="15">
      <c r="A315" s="225">
        <f>SUBTOTAL(3,B$26:$B315)</f>
        <v>290</v>
      </c>
      <c r="B315" s="226" t="str">
        <f>Aset!E292</f>
        <v>Tablet PC</v>
      </c>
      <c r="C315" s="227"/>
      <c r="D315" s="228" t="str">
        <f>Aset!F292</f>
        <v>GALAXY TAB S6 6gb/128</v>
      </c>
      <c r="E315" s="228"/>
      <c r="F315" s="229"/>
      <c r="G315" s="226">
        <v>1</v>
      </c>
      <c r="H315" s="226">
        <f>Aset!D292</f>
        <v>16</v>
      </c>
      <c r="I315" s="226" t="str">
        <f>LEFT(Aset!G292,4)</f>
        <v>2020</v>
      </c>
      <c r="J315" s="226"/>
      <c r="K315" s="204"/>
      <c r="L315" s="251" t="str">
        <f>Aset!I292</f>
        <v>Non DBR</v>
      </c>
      <c r="M315" s="252" t="str">
        <f>Aset!J292</f>
        <v>-</v>
      </c>
      <c r="N315" s="252" t="str">
        <f>Aset!K292</f>
        <v>-</v>
      </c>
    </row>
    <row r="316" spans="1:14" s="106" customFormat="1" ht="15">
      <c r="A316" s="225">
        <f>SUBTOTAL(3,B$26:$B316)</f>
        <v>291</v>
      </c>
      <c r="B316" s="226" t="str">
        <f>Aset!E293</f>
        <v>Tablet PC</v>
      </c>
      <c r="C316" s="227"/>
      <c r="D316" s="228" t="str">
        <f>Aset!F293</f>
        <v>Samsung Galaxy</v>
      </c>
      <c r="E316" s="228"/>
      <c r="F316" s="229"/>
      <c r="G316" s="226">
        <v>1</v>
      </c>
      <c r="H316" s="226">
        <f>Aset!D293</f>
        <v>17</v>
      </c>
      <c r="I316" s="226" t="str">
        <f>LEFT(Aset!G293,4)</f>
        <v>2021</v>
      </c>
      <c r="J316" s="226"/>
      <c r="K316" s="204"/>
      <c r="L316" s="251" t="str">
        <f>Aset!I293</f>
        <v>Non DBR</v>
      </c>
      <c r="M316" s="252" t="str">
        <f>Aset!J293</f>
        <v>-</v>
      </c>
      <c r="N316" s="252" t="str">
        <f>Aset!K293</f>
        <v>-</v>
      </c>
    </row>
    <row r="317" spans="1:14" s="106" customFormat="1" ht="15">
      <c r="A317" s="225">
        <f>SUBTOTAL(3,B$26:$B317)</f>
        <v>292</v>
      </c>
      <c r="B317" s="226" t="str">
        <f>Aset!E294</f>
        <v>Tablet PC</v>
      </c>
      <c r="C317" s="227"/>
      <c r="D317" s="228" t="str">
        <f>Aset!F294</f>
        <v>Samsung Galaxy</v>
      </c>
      <c r="E317" s="228"/>
      <c r="F317" s="229"/>
      <c r="G317" s="226">
        <v>1</v>
      </c>
      <c r="H317" s="226">
        <f>Aset!D294</f>
        <v>18</v>
      </c>
      <c r="I317" s="226" t="str">
        <f>LEFT(Aset!G294,4)</f>
        <v>2021</v>
      </c>
      <c r="J317" s="226"/>
      <c r="K317" s="204"/>
      <c r="L317" s="251" t="str">
        <f>Aset!I294</f>
        <v>Non DBR</v>
      </c>
      <c r="M317" s="252" t="str">
        <f>Aset!J294</f>
        <v>-</v>
      </c>
      <c r="N317" s="252" t="str">
        <f>Aset!K294</f>
        <v>-</v>
      </c>
    </row>
    <row r="318" spans="1:14">
      <c r="A318" s="225">
        <f>SUBTOTAL(3,B$26:$B318)</f>
        <v>293</v>
      </c>
      <c r="B318" s="226" t="str">
        <f>Aset!E295</f>
        <v>Kursi Besi/Metal</v>
      </c>
      <c r="D318" s="228" t="str">
        <f>Aset!F295</f>
        <v>Savelo Vienta</v>
      </c>
      <c r="E318" s="228"/>
      <c r="F318" s="229"/>
      <c r="G318" s="226">
        <v>2</v>
      </c>
      <c r="H318" s="226">
        <f>Aset!D295</f>
        <v>5156</v>
      </c>
      <c r="I318" s="226" t="str">
        <f>LEFT(Aset!G295,4)</f>
        <v>2023</v>
      </c>
      <c r="J318" s="226"/>
      <c r="L318" s="251" t="str">
        <f>Aset!I295</f>
        <v>DBR</v>
      </c>
      <c r="M318" s="252" t="str">
        <f>Aset!J295</f>
        <v>Ruangan Direktur</v>
      </c>
      <c r="N318" s="252" t="str">
        <f>Aset!K295</f>
        <v>Ruang Direktur</v>
      </c>
    </row>
    <row r="319" spans="1:14">
      <c r="A319" s="225">
        <f>SUBTOTAL(3,B$26:$B319)</f>
        <v>294</v>
      </c>
      <c r="B319" s="226" t="str">
        <f>Aset!E296</f>
        <v>Kursi Besi/Metal</v>
      </c>
      <c r="D319" s="228" t="str">
        <f>Aset!F296</f>
        <v>Savelo Vienta</v>
      </c>
      <c r="E319" s="228"/>
      <c r="F319" s="229"/>
      <c r="G319" s="226">
        <v>3</v>
      </c>
      <c r="H319" s="226">
        <f>Aset!D296</f>
        <v>5123</v>
      </c>
      <c r="I319" s="226" t="str">
        <f>LEFT(Aset!G296,4)</f>
        <v>2023</v>
      </c>
      <c r="J319" s="226"/>
      <c r="L319" s="251" t="str">
        <f>Aset!I296</f>
        <v>DBR</v>
      </c>
      <c r="M319" s="252" t="str">
        <f>Aset!J296</f>
        <v>Ruangan Direktur</v>
      </c>
      <c r="N319" s="252" t="str">
        <f>Aset!K296</f>
        <v>Ruang Direktur</v>
      </c>
    </row>
    <row r="320" spans="1:14">
      <c r="A320" s="225">
        <f>SUBTOTAL(3,B$26:$B320)</f>
        <v>295</v>
      </c>
      <c r="B320" s="226" t="str">
        <f>Aset!E297</f>
        <v>Kursi Besi/Metal</v>
      </c>
      <c r="D320" s="228" t="str">
        <f>Aset!F297</f>
        <v>Savelo Vienta</v>
      </c>
      <c r="E320" s="228"/>
      <c r="F320" s="229"/>
      <c r="G320" s="226">
        <v>4</v>
      </c>
      <c r="H320" s="226">
        <f>Aset!D297</f>
        <v>5153</v>
      </c>
      <c r="I320" s="226" t="str">
        <f>LEFT(Aset!G297,4)</f>
        <v>2023</v>
      </c>
      <c r="J320" s="226"/>
      <c r="L320" s="251" t="str">
        <f>Aset!I297</f>
        <v>DBR</v>
      </c>
      <c r="M320" s="252" t="str">
        <f>Aset!J297</f>
        <v>Ruangan Direktur</v>
      </c>
      <c r="N320" s="252" t="str">
        <f>Aset!K297</f>
        <v>Ruang Direktur</v>
      </c>
    </row>
    <row r="321" spans="1:14">
      <c r="A321" s="225">
        <f>SUBTOTAL(3,B$26:$B321)</f>
        <v>296</v>
      </c>
      <c r="B321" s="226" t="str">
        <f>Aset!E298</f>
        <v>Kursi Besi/Metal</v>
      </c>
      <c r="D321" s="228" t="str">
        <f>Aset!F298</f>
        <v>Savelo Vienta</v>
      </c>
      <c r="E321" s="228"/>
      <c r="F321" s="229"/>
      <c r="G321" s="226">
        <v>5</v>
      </c>
      <c r="H321" s="226">
        <f>Aset!D298</f>
        <v>5127</v>
      </c>
      <c r="I321" s="226" t="str">
        <f>LEFT(Aset!G298,4)</f>
        <v>2023</v>
      </c>
      <c r="J321" s="226"/>
      <c r="L321" s="251" t="str">
        <f>Aset!I298</f>
        <v>DBR</v>
      </c>
      <c r="M321" s="252" t="str">
        <f>Aset!J298</f>
        <v>Ruangan Direktur</v>
      </c>
      <c r="N321" s="252" t="str">
        <f>Aset!K298</f>
        <v>Ruang Direktur</v>
      </c>
    </row>
    <row r="322" spans="1:14">
      <c r="A322" s="225">
        <f>SUBTOTAL(3,B$26:$B322)</f>
        <v>297</v>
      </c>
      <c r="B322" s="226" t="str">
        <f>Aset!E299</f>
        <v>Kursi Besi/Metal</v>
      </c>
      <c r="D322" s="228" t="str">
        <f>Aset!F299</f>
        <v>Savelo Vienta</v>
      </c>
      <c r="E322" s="228"/>
      <c r="F322" s="229"/>
      <c r="G322" s="226">
        <v>6</v>
      </c>
      <c r="H322" s="226">
        <f>Aset!D299</f>
        <v>5162</v>
      </c>
      <c r="I322" s="226" t="str">
        <f>LEFT(Aset!G299,4)</f>
        <v>2023</v>
      </c>
      <c r="J322" s="226"/>
      <c r="L322" s="251" t="str">
        <f>Aset!I299</f>
        <v>DBR</v>
      </c>
      <c r="M322" s="252" t="str">
        <f>Aset!J299</f>
        <v>Ruangan Direktur</v>
      </c>
      <c r="N322" s="252" t="str">
        <f>Aset!K299</f>
        <v>Ruang Direktur</v>
      </c>
    </row>
    <row r="323" spans="1:14">
      <c r="A323" s="225">
        <f>SUBTOTAL(3,B$26:$B323)</f>
        <v>298</v>
      </c>
      <c r="B323" s="226" t="str">
        <f>Aset!E300</f>
        <v>Kursi Besi/Metal</v>
      </c>
      <c r="D323" s="228" t="str">
        <f>Aset!F300</f>
        <v>Savelo Vienta</v>
      </c>
      <c r="E323" s="228"/>
      <c r="F323" s="229"/>
      <c r="G323" s="226">
        <v>7</v>
      </c>
      <c r="H323" s="226">
        <f>Aset!D300</f>
        <v>5151</v>
      </c>
      <c r="I323" s="226" t="str">
        <f>LEFT(Aset!G300,4)</f>
        <v>2023</v>
      </c>
      <c r="J323" s="226"/>
      <c r="L323" s="251" t="str">
        <f>Aset!I300</f>
        <v>DBR</v>
      </c>
      <c r="M323" s="252" t="str">
        <f>Aset!J300</f>
        <v>Ruangan Direktur</v>
      </c>
      <c r="N323" s="252" t="str">
        <f>Aset!K300</f>
        <v>Ruang Direktur</v>
      </c>
    </row>
    <row r="324" spans="1:14">
      <c r="A324" s="225">
        <f>SUBTOTAL(3,B$26:$B324)</f>
        <v>299</v>
      </c>
      <c r="B324" s="226" t="str">
        <f>Aset!E301</f>
        <v>Kursi Besi/Metal</v>
      </c>
      <c r="D324" s="228" t="str">
        <f>Aset!F301</f>
        <v>Savelo Vienta</v>
      </c>
      <c r="E324" s="228"/>
      <c r="F324" s="229"/>
      <c r="G324" s="226">
        <v>8</v>
      </c>
      <c r="H324" s="226">
        <f>Aset!D301</f>
        <v>5177</v>
      </c>
      <c r="I324" s="226" t="str">
        <f>LEFT(Aset!G301,4)</f>
        <v>2023</v>
      </c>
      <c r="J324" s="226"/>
      <c r="L324" s="251" t="str">
        <f>Aset!I301</f>
        <v>DBR</v>
      </c>
      <c r="M324" s="252" t="str">
        <f>Aset!J301</f>
        <v>Ruangan Direktur</v>
      </c>
      <c r="N324" s="252" t="str">
        <f>Aset!K301</f>
        <v>Ruang Direktur</v>
      </c>
    </row>
    <row r="325" spans="1:14">
      <c r="A325" s="225">
        <f>SUBTOTAL(3,B$26:$B325)</f>
        <v>300</v>
      </c>
      <c r="B325" s="226" t="str">
        <f>Aset!E302</f>
        <v>Kursi Besi/Metal</v>
      </c>
      <c r="D325" s="228" t="str">
        <f>Aset!F302</f>
        <v>Savelo Vienta</v>
      </c>
      <c r="E325" s="228"/>
      <c r="F325" s="229"/>
      <c r="G325" s="226">
        <v>9</v>
      </c>
      <c r="H325" s="226">
        <f>Aset!D302</f>
        <v>5158</v>
      </c>
      <c r="I325" s="226" t="str">
        <f>LEFT(Aset!G302,4)</f>
        <v>2023</v>
      </c>
      <c r="J325" s="226"/>
      <c r="L325" s="251" t="str">
        <f>Aset!I302</f>
        <v>DBR</v>
      </c>
      <c r="M325" s="252" t="str">
        <f>Aset!J302</f>
        <v>Ruangan Direktur</v>
      </c>
      <c r="N325" s="252" t="str">
        <f>Aset!K302</f>
        <v>Ruang Direktur</v>
      </c>
    </row>
    <row r="326" spans="1:14">
      <c r="A326" s="225">
        <f>SUBTOTAL(3,B$26:$B326)</f>
        <v>301</v>
      </c>
      <c r="B326" s="226" t="str">
        <f>Aset!E303</f>
        <v>Kursi Besi/Metal</v>
      </c>
      <c r="D326" s="228" t="str">
        <f>Aset!F303</f>
        <v>Savelo Vienta</v>
      </c>
      <c r="E326" s="228"/>
      <c r="F326" s="229"/>
      <c r="G326" s="226">
        <v>10</v>
      </c>
      <c r="H326" s="226">
        <f>Aset!D303</f>
        <v>5175</v>
      </c>
      <c r="I326" s="226" t="str">
        <f>LEFT(Aset!G303,4)</f>
        <v>2023</v>
      </c>
      <c r="J326" s="226"/>
      <c r="L326" s="251" t="str">
        <f>Aset!I303</f>
        <v>DBR</v>
      </c>
      <c r="M326" s="252" t="str">
        <f>Aset!J303</f>
        <v>Ruangan Direktur</v>
      </c>
      <c r="N326" s="252" t="str">
        <f>Aset!K303</f>
        <v>Ruang Direktur</v>
      </c>
    </row>
    <row r="327" spans="1:14">
      <c r="A327" s="225">
        <f>SUBTOTAL(3,B$26:$B327)</f>
        <v>302</v>
      </c>
      <c r="B327" s="226" t="str">
        <f>Aset!E304</f>
        <v>Kursi Besi/Metal</v>
      </c>
      <c r="D327" s="228" t="str">
        <f>Aset!F304</f>
        <v>Savelo Vienta</v>
      </c>
      <c r="E327" s="228"/>
      <c r="F327" s="229"/>
      <c r="G327" s="226">
        <v>11</v>
      </c>
      <c r="H327" s="226">
        <f>Aset!D304</f>
        <v>5152</v>
      </c>
      <c r="I327" s="226" t="str">
        <f>LEFT(Aset!G304,4)</f>
        <v>2023</v>
      </c>
      <c r="J327" s="226"/>
      <c r="L327" s="251" t="str">
        <f>Aset!I304</f>
        <v>DBR</v>
      </c>
      <c r="M327" s="252" t="str">
        <f>Aset!J304</f>
        <v>Faisal, S.ST, M.Si</v>
      </c>
      <c r="N327" s="252" t="str">
        <f>Aset!K304</f>
        <v>Ruang Direktur</v>
      </c>
    </row>
    <row r="328" spans="1:14">
      <c r="A328" s="225">
        <f>SUBTOTAL(3,B$26:$B328)</f>
        <v>303</v>
      </c>
      <c r="B328" s="226" t="str">
        <f>Aset!E305</f>
        <v>Kursi Besi/Metal</v>
      </c>
      <c r="D328" s="228" t="str">
        <f>Aset!F305</f>
        <v>Savelo Vienta</v>
      </c>
      <c r="E328" s="228"/>
      <c r="F328" s="229"/>
      <c r="G328" s="226">
        <v>12</v>
      </c>
      <c r="H328" s="226">
        <f>Aset!D305</f>
        <v>5180</v>
      </c>
      <c r="I328" s="226" t="str">
        <f>LEFT(Aset!G305,4)</f>
        <v>2023</v>
      </c>
      <c r="J328" s="226"/>
      <c r="L328" s="251" t="str">
        <f>Aset!I305</f>
        <v>DBR</v>
      </c>
      <c r="M328" s="252" t="str">
        <f>Aset!J305</f>
        <v>Faisal, S.ST, M.Si</v>
      </c>
      <c r="N328" s="252" t="str">
        <f>Aset!K305</f>
        <v>Ruang Direktur</v>
      </c>
    </row>
    <row r="329" spans="1:14">
      <c r="A329" s="225">
        <f>SUBTOTAL(3,B$26:$B329)</f>
        <v>304</v>
      </c>
      <c r="B329" s="226" t="str">
        <f>Aset!E306</f>
        <v>Kursi Besi/Metal</v>
      </c>
      <c r="D329" s="228" t="str">
        <f>Aset!F306</f>
        <v>KURSI DIREKTUR</v>
      </c>
      <c r="E329" s="228"/>
      <c r="F329" s="229"/>
      <c r="G329" s="226">
        <v>13</v>
      </c>
      <c r="H329" s="226" t="str">
        <f>Aset!D306</f>
        <v>-</v>
      </c>
      <c r="I329" s="226" t="str">
        <f>LEFT(Aset!G306,4)</f>
        <v>2023</v>
      </c>
      <c r="J329" s="226"/>
      <c r="L329" s="251" t="str">
        <f>Aset!I306</f>
        <v>DBR</v>
      </c>
      <c r="M329" s="252" t="str">
        <f>Aset!J306</f>
        <v>Faisal, S.ST, M.Si</v>
      </c>
      <c r="N329" s="252" t="str">
        <f>Aset!K306</f>
        <v>Ruang Direktur</v>
      </c>
    </row>
    <row r="330" spans="1:14">
      <c r="A330" s="225">
        <f>SUBTOTAL(3,B$26:$B330)</f>
        <v>305</v>
      </c>
      <c r="B330" s="226" t="str">
        <f>Aset!E307</f>
        <v>Kursi Besi/Metal</v>
      </c>
      <c r="D330" s="228" t="str">
        <f>Aset!F307</f>
        <v>Savelo Vienta</v>
      </c>
      <c r="E330" s="228"/>
      <c r="F330" s="229"/>
      <c r="G330" s="226">
        <v>14</v>
      </c>
      <c r="H330" s="226">
        <f>Aset!D307</f>
        <v>5178</v>
      </c>
      <c r="I330" s="226" t="str">
        <f>LEFT(Aset!G307,4)</f>
        <v>2023</v>
      </c>
      <c r="J330" s="226"/>
      <c r="L330" s="251" t="str">
        <f>Aset!I307</f>
        <v>DBR</v>
      </c>
      <c r="M330" s="252" t="str">
        <f>Aset!J307</f>
        <v>Dewi Suryaningsih</v>
      </c>
      <c r="N330" s="252" t="str">
        <f>Aset!K307</f>
        <v>Ruang Staff 1</v>
      </c>
    </row>
    <row r="331" spans="1:14">
      <c r="A331" s="225">
        <f>SUBTOTAL(3,B$26:$B331)</f>
        <v>306</v>
      </c>
      <c r="B331" s="226" t="str">
        <f>Aset!E308</f>
        <v>Kursi Besi/Metal</v>
      </c>
      <c r="D331" s="228" t="str">
        <f>Aset!F308</f>
        <v>Savelo Vienta</v>
      </c>
      <c r="E331" s="228"/>
      <c r="F331" s="229"/>
      <c r="G331" s="226">
        <v>15</v>
      </c>
      <c r="H331" s="226">
        <f>Aset!D308</f>
        <v>5181</v>
      </c>
      <c r="I331" s="226" t="str">
        <f>LEFT(Aset!G308,4)</f>
        <v>2023</v>
      </c>
      <c r="J331" s="226"/>
      <c r="L331" s="251" t="str">
        <f>Aset!I308</f>
        <v>DBR</v>
      </c>
      <c r="M331" s="252" t="str">
        <f>Aset!J308</f>
        <v>Erlina Farmalindah</v>
      </c>
      <c r="N331" s="252" t="str">
        <f>Aset!K308</f>
        <v>Ruang Staff 1</v>
      </c>
    </row>
    <row r="332" spans="1:14">
      <c r="A332" s="225">
        <f>SUBTOTAL(3,B$26:$B332)</f>
        <v>307</v>
      </c>
      <c r="B332" s="226" t="str">
        <f>Aset!E309</f>
        <v>Kursi Besi/Metal</v>
      </c>
      <c r="D332" s="228" t="str">
        <f>Aset!F309</f>
        <v>Savelo Vienta</v>
      </c>
      <c r="E332" s="228"/>
      <c r="F332" s="229"/>
      <c r="G332" s="226">
        <v>16</v>
      </c>
      <c r="H332" s="226">
        <f>Aset!D309</f>
        <v>5136</v>
      </c>
      <c r="I332" s="226" t="str">
        <f>LEFT(Aset!G309,4)</f>
        <v>2023</v>
      </c>
      <c r="J332" s="226"/>
      <c r="L332" s="251" t="str">
        <f>Aset!I309</f>
        <v>DBR</v>
      </c>
      <c r="M332" s="252" t="str">
        <f>Aset!J309</f>
        <v>Mona L Yani Eryana Sianipar</v>
      </c>
      <c r="N332" s="252" t="str">
        <f>Aset!K309</f>
        <v>Ruang Staff 1</v>
      </c>
    </row>
    <row r="333" spans="1:14">
      <c r="A333" s="225">
        <f>SUBTOTAL(3,B$26:$B333)</f>
        <v>308</v>
      </c>
      <c r="B333" s="226" t="str">
        <f>Aset!E310</f>
        <v>Kursi Besi/Metal</v>
      </c>
      <c r="D333" s="228" t="str">
        <f>Aset!F310</f>
        <v>Savelo Vienta</v>
      </c>
      <c r="E333" s="228"/>
      <c r="F333" s="229"/>
      <c r="G333" s="226">
        <v>17</v>
      </c>
      <c r="H333" s="226">
        <f>Aset!D310</f>
        <v>5155</v>
      </c>
      <c r="I333" s="226" t="str">
        <f>LEFT(Aset!G310,4)</f>
        <v>2023</v>
      </c>
      <c r="J333" s="226"/>
      <c r="L333" s="251" t="str">
        <f>Aset!I310</f>
        <v>DBR</v>
      </c>
      <c r="M333" s="252" t="str">
        <f>Aset!J310</f>
        <v>Ratna Indraswari</v>
      </c>
      <c r="N333" s="252" t="str">
        <f>Aset!K310</f>
        <v>Ruang Staff 1</v>
      </c>
    </row>
    <row r="334" spans="1:14">
      <c r="A334" s="225">
        <f>SUBTOTAL(3,B$26:$B334)</f>
        <v>309</v>
      </c>
      <c r="B334" s="226" t="str">
        <f>Aset!E311</f>
        <v>Kursi Besi/Metal</v>
      </c>
      <c r="D334" s="228" t="str">
        <f>Aset!F311</f>
        <v>Savelo Vienta</v>
      </c>
      <c r="E334" s="228"/>
      <c r="F334" s="229"/>
      <c r="G334" s="226">
        <v>18</v>
      </c>
      <c r="H334" s="226">
        <f>Aset!D311</f>
        <v>5130</v>
      </c>
      <c r="I334" s="226" t="str">
        <f>LEFT(Aset!G311,4)</f>
        <v>2023</v>
      </c>
      <c r="J334" s="226"/>
      <c r="L334" s="251" t="str">
        <f>Aset!I311</f>
        <v>DBR</v>
      </c>
      <c r="M334" s="252" t="str">
        <f>Aset!J311</f>
        <v>Friesca Julyana, S.SI</v>
      </c>
      <c r="N334" s="252" t="str">
        <f>Aset!K311</f>
        <v>Ruang Staff 1</v>
      </c>
    </row>
    <row r="335" spans="1:14">
      <c r="A335" s="225">
        <f>SUBTOTAL(3,B$26:$B335)</f>
        <v>310</v>
      </c>
      <c r="B335" s="226" t="str">
        <f>Aset!E312</f>
        <v>Kursi Besi/Metal</v>
      </c>
      <c r="D335" s="228" t="str">
        <f>Aset!F312</f>
        <v>Savelo Vienta</v>
      </c>
      <c r="E335" s="228"/>
      <c r="F335" s="229"/>
      <c r="G335" s="226">
        <v>19</v>
      </c>
      <c r="H335" s="226">
        <f>Aset!D312</f>
        <v>5135</v>
      </c>
      <c r="I335" s="226" t="str">
        <f>LEFT(Aset!G312,4)</f>
        <v>2023</v>
      </c>
      <c r="J335" s="226"/>
      <c r="L335" s="251" t="str">
        <f>Aset!I312</f>
        <v>DBR</v>
      </c>
      <c r="M335" s="252" t="str">
        <f>Aset!J312</f>
        <v>Prabasari</v>
      </c>
      <c r="N335" s="252" t="str">
        <f>Aset!K312</f>
        <v>Ruang Staff 1</v>
      </c>
    </row>
    <row r="336" spans="1:14">
      <c r="A336" s="225">
        <f>SUBTOTAL(3,B$26:$B336)</f>
        <v>311</v>
      </c>
      <c r="B336" s="226" t="str">
        <f>Aset!E313</f>
        <v>Kursi Besi/Metal</v>
      </c>
      <c r="D336" s="228" t="str">
        <f>Aset!F313</f>
        <v>Savelo Vienta</v>
      </c>
      <c r="E336" s="228"/>
      <c r="F336" s="229"/>
      <c r="G336" s="226">
        <v>20</v>
      </c>
      <c r="H336" s="226">
        <f>Aset!D313</f>
        <v>5113</v>
      </c>
      <c r="I336" s="226" t="str">
        <f>LEFT(Aset!G313,4)</f>
        <v>2023</v>
      </c>
      <c r="J336" s="226"/>
      <c r="L336" s="251" t="str">
        <f>Aset!I313</f>
        <v>DBR</v>
      </c>
      <c r="M336" s="252" t="str">
        <f>Aset!J313</f>
        <v>POKJA SURAT</v>
      </c>
      <c r="N336" s="252" t="str">
        <f>Aset!K313</f>
        <v>Ruang Staff 1</v>
      </c>
    </row>
    <row r="337" spans="1:14">
      <c r="A337" s="225">
        <f>SUBTOTAL(3,B$26:$B337)</f>
        <v>312</v>
      </c>
      <c r="B337" s="226" t="str">
        <f>Aset!E314</f>
        <v>Kursi Besi/Metal</v>
      </c>
      <c r="D337" s="228" t="str">
        <f>Aset!F314</f>
        <v>Savelo Vienta</v>
      </c>
      <c r="E337" s="228"/>
      <c r="F337" s="229"/>
      <c r="G337" s="226">
        <v>21</v>
      </c>
      <c r="H337" s="226">
        <f>Aset!D314</f>
        <v>5157</v>
      </c>
      <c r="I337" s="226" t="str">
        <f>LEFT(Aset!G314,4)</f>
        <v>2023</v>
      </c>
      <c r="J337" s="226"/>
      <c r="L337" s="251" t="str">
        <f>Aset!I314</f>
        <v>DBR</v>
      </c>
      <c r="M337" s="252" t="str">
        <f>Aset!J314</f>
        <v>Shanti Cristanti</v>
      </c>
      <c r="N337" s="252" t="str">
        <f>Aset!K314</f>
        <v>Ruang Staff 1</v>
      </c>
    </row>
    <row r="338" spans="1:14">
      <c r="A338" s="225">
        <f>SUBTOTAL(3,B$26:$B338)</f>
        <v>313</v>
      </c>
      <c r="B338" s="226" t="str">
        <f>Aset!E315</f>
        <v>Kursi Besi/Metal</v>
      </c>
      <c r="D338" s="228" t="str">
        <f>Aset!F315</f>
        <v>Savelo Vienta</v>
      </c>
      <c r="E338" s="228"/>
      <c r="F338" s="229"/>
      <c r="G338" s="226">
        <v>22</v>
      </c>
      <c r="H338" s="226">
        <f>Aset!D315</f>
        <v>5173</v>
      </c>
      <c r="I338" s="226" t="str">
        <f>LEFT(Aset!G315,4)</f>
        <v>2023</v>
      </c>
      <c r="J338" s="226"/>
      <c r="L338" s="251" t="str">
        <f>Aset!I315</f>
        <v>DBR</v>
      </c>
      <c r="M338" s="252" t="str">
        <f>Aset!J315</f>
        <v>Nasdo Yulian, S.Sos</v>
      </c>
      <c r="N338" s="252" t="str">
        <f>Aset!K315</f>
        <v>Ruang Staff 1</v>
      </c>
    </row>
    <row r="339" spans="1:14">
      <c r="A339" s="225">
        <f>SUBTOTAL(3,B$26:$B339)</f>
        <v>314</v>
      </c>
      <c r="B339" s="226" t="str">
        <f>Aset!E316</f>
        <v>Kursi Besi/Metal</v>
      </c>
      <c r="D339" s="228" t="str">
        <f>Aset!F316</f>
        <v>Savelo Vienta</v>
      </c>
      <c r="E339" s="228"/>
      <c r="F339" s="229"/>
      <c r="G339" s="226">
        <v>23</v>
      </c>
      <c r="H339" s="226" t="str">
        <f>Aset!D316</f>
        <v>-</v>
      </c>
      <c r="I339" s="226" t="str">
        <f>LEFT(Aset!G316,4)</f>
        <v>2023</v>
      </c>
      <c r="J339" s="226"/>
      <c r="L339" s="251" t="str">
        <f>Aset!I316</f>
        <v>DBR</v>
      </c>
      <c r="M339" s="252" t="str">
        <f>Aset!J316</f>
        <v>Safwatamal Al Zinji, A.Md.Ak</v>
      </c>
      <c r="N339" s="252" t="str">
        <f>Aset!K316</f>
        <v>Ruang Staff 1</v>
      </c>
    </row>
    <row r="340" spans="1:14">
      <c r="A340" s="225">
        <f>SUBTOTAL(3,B$26:$B340)</f>
        <v>315</v>
      </c>
      <c r="B340" s="226" t="str">
        <f>Aset!E317</f>
        <v>Kursi Besi/Metal</v>
      </c>
      <c r="D340" s="228" t="str">
        <f>Aset!F317</f>
        <v>Savelo Vienta</v>
      </c>
      <c r="E340" s="228"/>
      <c r="F340" s="229"/>
      <c r="G340" s="226">
        <v>24</v>
      </c>
      <c r="H340" s="226">
        <f>Aset!D317</f>
        <v>5160</v>
      </c>
      <c r="I340" s="226" t="str">
        <f>LEFT(Aset!G317,4)</f>
        <v>2023</v>
      </c>
      <c r="J340" s="226"/>
      <c r="L340" s="251" t="str">
        <f>Aset!I317</f>
        <v>DBR</v>
      </c>
      <c r="M340" s="252" t="str">
        <f>Aset!J317</f>
        <v>Agung Maulana</v>
      </c>
      <c r="N340" s="252" t="str">
        <f>Aset!K317</f>
        <v>Ruang Staff 1</v>
      </c>
    </row>
    <row r="341" spans="1:14">
      <c r="A341" s="225">
        <f>SUBTOTAL(3,B$26:$B341)</f>
        <v>316</v>
      </c>
      <c r="B341" s="226" t="str">
        <f>Aset!E318</f>
        <v>Kursi Besi/Metal</v>
      </c>
      <c r="D341" s="228" t="str">
        <f>Aset!F318</f>
        <v>Savelo Vienta</v>
      </c>
      <c r="E341" s="228"/>
      <c r="F341" s="229"/>
      <c r="G341" s="226">
        <v>25</v>
      </c>
      <c r="H341" s="226">
        <f>Aset!D318</f>
        <v>5138</v>
      </c>
      <c r="I341" s="226" t="str">
        <f>LEFT(Aset!G318,4)</f>
        <v>2023</v>
      </c>
      <c r="J341" s="226"/>
      <c r="L341" s="251" t="str">
        <f>Aset!I318</f>
        <v>DBR</v>
      </c>
      <c r="M341" s="252" t="str">
        <f>Aset!J318</f>
        <v>Dede Nurazmi</v>
      </c>
      <c r="N341" s="252" t="str">
        <f>Aset!K318</f>
        <v>Ruang Staff 1</v>
      </c>
    </row>
    <row r="342" spans="1:14">
      <c r="A342" s="225">
        <f>SUBTOTAL(3,B$26:$B342)</f>
        <v>317</v>
      </c>
      <c r="B342" s="226" t="str">
        <f>Aset!E319</f>
        <v>Kursi Besi/Metal</v>
      </c>
      <c r="D342" s="228" t="str">
        <f>Aset!F319</f>
        <v>Savelo Vienta</v>
      </c>
      <c r="E342" s="228"/>
      <c r="F342" s="229"/>
      <c r="G342" s="226">
        <v>26</v>
      </c>
      <c r="H342" s="226">
        <f>Aset!D319</f>
        <v>5118</v>
      </c>
      <c r="I342" s="226" t="str">
        <f>LEFT(Aset!G319,4)</f>
        <v>2023</v>
      </c>
      <c r="J342" s="226"/>
      <c r="L342" s="251" t="str">
        <f>Aset!I319</f>
        <v>DBR</v>
      </c>
      <c r="M342" s="252" t="str">
        <f>Aset!J319</f>
        <v>Sukiat</v>
      </c>
      <c r="N342" s="252" t="str">
        <f>Aset!K319</f>
        <v>Ruang Staff 1</v>
      </c>
    </row>
    <row r="343" spans="1:14">
      <c r="A343" s="225">
        <f>SUBTOTAL(3,B$26:$B343)</f>
        <v>318</v>
      </c>
      <c r="B343" s="226" t="str">
        <f>Aset!E320</f>
        <v>Kursi Besi/Metal</v>
      </c>
      <c r="D343" s="228" t="str">
        <f>Aset!F320</f>
        <v>Savelo Vienta</v>
      </c>
      <c r="E343" s="228"/>
      <c r="F343" s="229"/>
      <c r="G343" s="226">
        <v>27</v>
      </c>
      <c r="H343" s="226">
        <f>Aset!D320</f>
        <v>5161</v>
      </c>
      <c r="I343" s="226" t="str">
        <f>LEFT(Aset!G320,4)</f>
        <v>2023</v>
      </c>
      <c r="J343" s="226"/>
      <c r="L343" s="251" t="str">
        <f>Aset!I320</f>
        <v>DBR</v>
      </c>
      <c r="M343" s="252" t="str">
        <f>Aset!J320</f>
        <v>DARA PALUPI</v>
      </c>
      <c r="N343" s="252" t="str">
        <f>Aset!K320</f>
        <v>Ruang Staff 1</v>
      </c>
    </row>
    <row r="344" spans="1:14">
      <c r="A344" s="225">
        <f>SUBTOTAL(3,B$26:$B344)</f>
        <v>319</v>
      </c>
      <c r="B344" s="226" t="str">
        <f>Aset!E321</f>
        <v>Kursi Besi/Metal</v>
      </c>
      <c r="D344" s="228" t="str">
        <f>Aset!F321</f>
        <v>Savelo Vienta</v>
      </c>
      <c r="E344" s="228"/>
      <c r="F344" s="229"/>
      <c r="G344" s="226">
        <v>28</v>
      </c>
      <c r="H344" s="226">
        <f>Aset!D321</f>
        <v>5126</v>
      </c>
      <c r="I344" s="226" t="str">
        <f>LEFT(Aset!G321,4)</f>
        <v>2023</v>
      </c>
      <c r="J344" s="226"/>
      <c r="L344" s="251" t="str">
        <f>Aset!I321</f>
        <v>DBR</v>
      </c>
      <c r="M344" s="252" t="str">
        <f>Aset!J321</f>
        <v>POKJA SURAT</v>
      </c>
      <c r="N344" s="252" t="str">
        <f>Aset!K321</f>
        <v>Ruang Staff 1</v>
      </c>
    </row>
    <row r="345" spans="1:14">
      <c r="A345" s="225">
        <f>SUBTOTAL(3,B$26:$B345)</f>
        <v>320</v>
      </c>
      <c r="B345" s="226" t="str">
        <f>Aset!E322</f>
        <v>Kursi Besi/Metal</v>
      </c>
      <c r="D345" s="228" t="str">
        <f>Aset!F322</f>
        <v>Savelo Vienta</v>
      </c>
      <c r="E345" s="228"/>
      <c r="F345" s="229"/>
      <c r="G345" s="226">
        <v>29</v>
      </c>
      <c r="H345" s="226">
        <f>Aset!D322</f>
        <v>5149</v>
      </c>
      <c r="I345" s="226" t="str">
        <f>LEFT(Aset!G322,4)</f>
        <v>2023</v>
      </c>
      <c r="J345" s="226"/>
      <c r="L345" s="251" t="str">
        <f>Aset!I322</f>
        <v>DBR</v>
      </c>
      <c r="M345" s="252" t="str">
        <f>Aset!J322</f>
        <v>Muhammad Ihsan Radhitya</v>
      </c>
      <c r="N345" s="252" t="str">
        <f>Aset!K322</f>
        <v>Ruang Staff 1</v>
      </c>
    </row>
    <row r="346" spans="1:14">
      <c r="A346" s="225">
        <f>SUBTOTAL(3,B$26:$B346)</f>
        <v>321</v>
      </c>
      <c r="B346" s="226" t="str">
        <f>Aset!E323</f>
        <v>Kursi Besi/Metal</v>
      </c>
      <c r="D346" s="228" t="str">
        <f>Aset!F323</f>
        <v>Savelo Vienta</v>
      </c>
      <c r="E346" s="228"/>
      <c r="F346" s="229"/>
      <c r="G346" s="226">
        <v>30</v>
      </c>
      <c r="H346" s="226">
        <f>Aset!D323</f>
        <v>5167</v>
      </c>
      <c r="I346" s="226" t="str">
        <f>LEFT(Aset!G323,4)</f>
        <v>2023</v>
      </c>
      <c r="J346" s="226"/>
      <c r="L346" s="251" t="str">
        <f>Aset!I323</f>
        <v>DBR</v>
      </c>
      <c r="M346" s="252" t="str">
        <f>Aset!J323</f>
        <v>Acep Hidayat</v>
      </c>
      <c r="N346" s="252" t="str">
        <f>Aset!K323</f>
        <v>Ruang Staff 1</v>
      </c>
    </row>
    <row r="347" spans="1:14">
      <c r="A347" s="225">
        <f>SUBTOTAL(3,B$26:$B347)</f>
        <v>322</v>
      </c>
      <c r="B347" s="226" t="str">
        <f>Aset!E324</f>
        <v>Kursi Besi/Metal</v>
      </c>
      <c r="D347" s="228" t="str">
        <f>Aset!F324</f>
        <v>Savelo Vienta</v>
      </c>
      <c r="E347" s="228"/>
      <c r="F347" s="229"/>
      <c r="G347" s="226">
        <v>31</v>
      </c>
      <c r="H347" s="226">
        <f>Aset!D324</f>
        <v>5147</v>
      </c>
      <c r="I347" s="226" t="str">
        <f>LEFT(Aset!G324,4)</f>
        <v>2023</v>
      </c>
      <c r="J347" s="226"/>
      <c r="L347" s="251" t="str">
        <f>Aset!I324</f>
        <v>DBR</v>
      </c>
      <c r="M347" s="252" t="str">
        <f>Aset!J324</f>
        <v>Andi Ismail Munandar Pasau</v>
      </c>
      <c r="N347" s="252" t="str">
        <f>Aset!K324</f>
        <v>Ruang Staff 1</v>
      </c>
    </row>
    <row r="348" spans="1:14">
      <c r="A348" s="225">
        <f>SUBTOTAL(3,B$26:$B348)</f>
        <v>323</v>
      </c>
      <c r="B348" s="226" t="str">
        <f>Aset!E325</f>
        <v>Kursi Besi/Metal</v>
      </c>
      <c r="D348" s="228" t="str">
        <f>Aset!F325</f>
        <v>Savelo Vienta</v>
      </c>
      <c r="E348" s="228"/>
      <c r="F348" s="229"/>
      <c r="G348" s="226">
        <v>32</v>
      </c>
      <c r="H348" s="226">
        <f>Aset!D325</f>
        <v>5154</v>
      </c>
      <c r="I348" s="226" t="str">
        <f>LEFT(Aset!G325,4)</f>
        <v>2023</v>
      </c>
      <c r="J348" s="226"/>
      <c r="L348" s="251" t="str">
        <f>Aset!I325</f>
        <v>DBR</v>
      </c>
      <c r="M348" s="252" t="str">
        <f>Aset!J325</f>
        <v>Muhammad Ricky Praditya</v>
      </c>
      <c r="N348" s="252" t="str">
        <f>Aset!K325</f>
        <v>Ruang Staff 1</v>
      </c>
    </row>
    <row r="349" spans="1:14">
      <c r="A349" s="225">
        <f>SUBTOTAL(3,B$26:$B349)</f>
        <v>324</v>
      </c>
      <c r="B349" s="226" t="str">
        <f>Aset!E326</f>
        <v>Kursi Besi/Metal</v>
      </c>
      <c r="D349" s="228" t="str">
        <f>Aset!F326</f>
        <v>Savelo Vienta</v>
      </c>
      <c r="E349" s="228"/>
      <c r="F349" s="229"/>
      <c r="G349" s="226">
        <v>33</v>
      </c>
      <c r="H349" s="226">
        <f>Aset!D326</f>
        <v>5124</v>
      </c>
      <c r="I349" s="226" t="str">
        <f>LEFT(Aset!G326,4)</f>
        <v>2023</v>
      </c>
      <c r="J349" s="226"/>
      <c r="L349" s="251" t="str">
        <f>Aset!I326</f>
        <v>DBR</v>
      </c>
      <c r="M349" s="252" t="str">
        <f>Aset!J326</f>
        <v>Kukuh Primayoga</v>
      </c>
      <c r="N349" s="252" t="str">
        <f>Aset!K326</f>
        <v>Ruang Staff 1</v>
      </c>
    </row>
    <row r="350" spans="1:14">
      <c r="A350" s="225">
        <f>SUBTOTAL(3,B$26:$B350)</f>
        <v>325</v>
      </c>
      <c r="B350" s="226" t="str">
        <f>Aset!E327</f>
        <v>Kursi Besi/Metal</v>
      </c>
      <c r="D350" s="228" t="str">
        <f>Aset!F327</f>
        <v>Savelo Vienta</v>
      </c>
      <c r="E350" s="228"/>
      <c r="F350" s="229"/>
      <c r="G350" s="226">
        <v>34</v>
      </c>
      <c r="H350" s="226">
        <f>Aset!D327</f>
        <v>5183</v>
      </c>
      <c r="I350" s="226" t="str">
        <f>LEFT(Aset!G327,4)</f>
        <v>2023</v>
      </c>
      <c r="J350" s="226"/>
      <c r="L350" s="251" t="str">
        <f>Aset!I327</f>
        <v>DBR</v>
      </c>
      <c r="M350" s="252" t="str">
        <f>Aset!J327</f>
        <v>Tuti Herawati</v>
      </c>
      <c r="N350" s="252" t="str">
        <f>Aset!K327</f>
        <v>Ruang Staff 1</v>
      </c>
    </row>
    <row r="351" spans="1:14">
      <c r="A351" s="225">
        <f>SUBTOTAL(3,B$26:$B351)</f>
        <v>326</v>
      </c>
      <c r="B351" s="226" t="str">
        <f>Aset!E328</f>
        <v>Kursi Besi/Metal</v>
      </c>
      <c r="D351" s="228" t="str">
        <f>Aset!F328</f>
        <v>Savelo Vienta</v>
      </c>
      <c r="E351" s="228"/>
      <c r="F351" s="229"/>
      <c r="G351" s="226">
        <v>35</v>
      </c>
      <c r="H351" s="226">
        <f>Aset!D328</f>
        <v>5139</v>
      </c>
      <c r="I351" s="226" t="str">
        <f>LEFT(Aset!G328,4)</f>
        <v>2023</v>
      </c>
      <c r="J351" s="226"/>
      <c r="L351" s="251" t="str">
        <f>Aset!I328</f>
        <v>DBR</v>
      </c>
      <c r="M351" s="252" t="str">
        <f>Aset!J328</f>
        <v>Defi Diwana</v>
      </c>
      <c r="N351" s="252" t="str">
        <f>Aset!K328</f>
        <v>Ruang Staff 1</v>
      </c>
    </row>
    <row r="352" spans="1:14">
      <c r="A352" s="225">
        <f>SUBTOTAL(3,B$26:$B352)</f>
        <v>327</v>
      </c>
      <c r="B352" s="226" t="str">
        <f>Aset!E329</f>
        <v>Kursi Besi/Metal</v>
      </c>
      <c r="D352" s="228" t="str">
        <f>Aset!F329</f>
        <v>Savelo Vienta</v>
      </c>
      <c r="E352" s="228"/>
      <c r="F352" s="229"/>
      <c r="G352" s="226">
        <v>36</v>
      </c>
      <c r="H352" s="226">
        <f>Aset!D329</f>
        <v>5133</v>
      </c>
      <c r="I352" s="226" t="str">
        <f>LEFT(Aset!G329,4)</f>
        <v>2023</v>
      </c>
      <c r="J352" s="226"/>
      <c r="L352" s="251" t="str">
        <f>Aset!I329</f>
        <v>DBR</v>
      </c>
      <c r="M352" s="252" t="str">
        <f>Aset!J329</f>
        <v>Aldistra Ramadhan</v>
      </c>
      <c r="N352" s="252" t="str">
        <f>Aset!K329</f>
        <v>Ruang Staff 1</v>
      </c>
    </row>
    <row r="353" spans="1:14">
      <c r="A353" s="225">
        <f>SUBTOTAL(3,B$26:$B353)</f>
        <v>328</v>
      </c>
      <c r="B353" s="226" t="str">
        <f>Aset!E330</f>
        <v>Kursi Besi/Metal</v>
      </c>
      <c r="D353" s="228" t="str">
        <f>Aset!F330</f>
        <v>Savelo Vienta</v>
      </c>
      <c r="E353" s="228"/>
      <c r="F353" s="229"/>
      <c r="G353" s="226">
        <v>37</v>
      </c>
      <c r="H353" s="226">
        <f>Aset!D330</f>
        <v>5142</v>
      </c>
      <c r="I353" s="226" t="str">
        <f>LEFT(Aset!G330,4)</f>
        <v>2023</v>
      </c>
      <c r="J353" s="226"/>
      <c r="L353" s="251" t="str">
        <f>Aset!I330</f>
        <v>DBR</v>
      </c>
      <c r="M353" s="252" t="str">
        <f>Aset!J330</f>
        <v>Muhammad Dedat Hizbul Islami</v>
      </c>
      <c r="N353" s="252" t="str">
        <f>Aset!K330</f>
        <v>Ruang Staff 1</v>
      </c>
    </row>
    <row r="354" spans="1:14">
      <c r="A354" s="225">
        <f>SUBTOTAL(3,B$26:$B354)</f>
        <v>329</v>
      </c>
      <c r="B354" s="226" t="str">
        <f>Aset!E331</f>
        <v>Kursi Besi/Metal</v>
      </c>
      <c r="D354" s="228" t="str">
        <f>Aset!F331</f>
        <v>Savelo Vienta</v>
      </c>
      <c r="E354" s="228"/>
      <c r="F354" s="229"/>
      <c r="G354" s="226">
        <v>38</v>
      </c>
      <c r="H354" s="226">
        <f>Aset!D331</f>
        <v>5144</v>
      </c>
      <c r="I354" s="226" t="str">
        <f>LEFT(Aset!G331,4)</f>
        <v>2023</v>
      </c>
      <c r="J354" s="226"/>
      <c r="L354" s="251" t="str">
        <f>Aset!I331</f>
        <v>DBR</v>
      </c>
      <c r="M354" s="252" t="str">
        <f>Aset!J331</f>
        <v>Nahda Afifa Afdi Agam Puteri</v>
      </c>
      <c r="N354" s="252" t="str">
        <f>Aset!K331</f>
        <v>Ruang Staff 1</v>
      </c>
    </row>
    <row r="355" spans="1:14">
      <c r="A355" s="225">
        <f>SUBTOTAL(3,B$26:$B355)</f>
        <v>330</v>
      </c>
      <c r="B355" s="226" t="str">
        <f>Aset!E332</f>
        <v>Kursi Besi/Metal</v>
      </c>
      <c r="D355" s="228" t="str">
        <f>Aset!F332</f>
        <v>Savelo Vienta</v>
      </c>
      <c r="E355" s="228"/>
      <c r="F355" s="229"/>
      <c r="G355" s="226">
        <v>39</v>
      </c>
      <c r="H355" s="226">
        <f>Aset!D332</f>
        <v>5121</v>
      </c>
      <c r="I355" s="226" t="str">
        <f>LEFT(Aset!G332,4)</f>
        <v>2023</v>
      </c>
      <c r="J355" s="226"/>
      <c r="L355" s="251" t="str">
        <f>Aset!I332</f>
        <v>DBR</v>
      </c>
      <c r="M355" s="252" t="str">
        <f>Aset!J332</f>
        <v>Vita Melati Dharmala, S. Stat</v>
      </c>
      <c r="N355" s="252" t="str">
        <f>Aset!K332</f>
        <v>Ruang Staff 1</v>
      </c>
    </row>
    <row r="356" spans="1:14">
      <c r="A356" s="225">
        <f>SUBTOTAL(3,B$26:$B356)</f>
        <v>331</v>
      </c>
      <c r="B356" s="226" t="str">
        <f>Aset!E333</f>
        <v>Kursi Besi/Metal</v>
      </c>
      <c r="D356" s="228" t="str">
        <f>Aset!F333</f>
        <v>Savelo Vienta</v>
      </c>
      <c r="E356" s="228"/>
      <c r="F356" s="229"/>
      <c r="G356" s="226">
        <v>40</v>
      </c>
      <c r="H356" s="226">
        <f>Aset!D333</f>
        <v>5110</v>
      </c>
      <c r="I356" s="226" t="str">
        <f>LEFT(Aset!G333,4)</f>
        <v>2023</v>
      </c>
      <c r="J356" s="226"/>
      <c r="L356" s="251" t="str">
        <f>Aset!I333</f>
        <v>DBR</v>
      </c>
      <c r="M356" s="252" t="str">
        <f>Aset!J333</f>
        <v>POKJA KEPESERTAAN</v>
      </c>
      <c r="N356" s="252" t="str">
        <f>Aset!K333</f>
        <v>Ruang Staff 1</v>
      </c>
    </row>
    <row r="357" spans="1:14">
      <c r="A357" s="225">
        <f>SUBTOTAL(3,B$26:$B357)</f>
        <v>332</v>
      </c>
      <c r="B357" s="226" t="str">
        <f>Aset!E334</f>
        <v>Kursi Besi/Metal</v>
      </c>
      <c r="D357" s="228" t="str">
        <f>Aset!F334</f>
        <v>Savelo Vienta</v>
      </c>
      <c r="E357" s="228"/>
      <c r="F357" s="229"/>
      <c r="G357" s="226">
        <v>41</v>
      </c>
      <c r="H357" s="226">
        <f>Aset!D334</f>
        <v>5125</v>
      </c>
      <c r="I357" s="226" t="str">
        <f>LEFT(Aset!G334,4)</f>
        <v>2023</v>
      </c>
      <c r="J357" s="226"/>
      <c r="L357" s="251" t="str">
        <f>Aset!I334</f>
        <v>DBR</v>
      </c>
      <c r="M357" s="252" t="str">
        <f>Aset!J334</f>
        <v>Jaka Suryadi</v>
      </c>
      <c r="N357" s="252" t="str">
        <f>Aset!K334</f>
        <v>Ruang Staff 1</v>
      </c>
    </row>
    <row r="358" spans="1:14">
      <c r="A358" s="225">
        <f>SUBTOTAL(3,B$26:$B358)</f>
        <v>333</v>
      </c>
      <c r="B358" s="226" t="str">
        <f>Aset!E335</f>
        <v>Kursi Besi/Metal</v>
      </c>
      <c r="D358" s="228" t="str">
        <f>Aset!F335</f>
        <v>Savelo Vienta</v>
      </c>
      <c r="E358" s="228"/>
      <c r="F358" s="229"/>
      <c r="G358" s="226">
        <v>42</v>
      </c>
      <c r="H358" s="226">
        <f>Aset!D335</f>
        <v>5129</v>
      </c>
      <c r="I358" s="226" t="str">
        <f>LEFT(Aset!G335,4)</f>
        <v>2023</v>
      </c>
      <c r="J358" s="226"/>
      <c r="L358" s="251" t="str">
        <f>Aset!I335</f>
        <v>DBR</v>
      </c>
      <c r="M358" s="252" t="str">
        <f>Aset!J335</f>
        <v>Anto Roy</v>
      </c>
      <c r="N358" s="252" t="str">
        <f>Aset!K335</f>
        <v>Ruang Staff 1</v>
      </c>
    </row>
    <row r="359" spans="1:14">
      <c r="A359" s="225">
        <f>SUBTOTAL(3,B$26:$B359)</f>
        <v>334</v>
      </c>
      <c r="B359" s="226" t="str">
        <f>Aset!E336</f>
        <v>Kursi Besi/Metal</v>
      </c>
      <c r="D359" s="228" t="str">
        <f>Aset!F336</f>
        <v>Savelo Vienta</v>
      </c>
      <c r="E359" s="228"/>
      <c r="F359" s="229"/>
      <c r="G359" s="226">
        <v>43</v>
      </c>
      <c r="H359" s="226">
        <f>Aset!D336</f>
        <v>5168</v>
      </c>
      <c r="I359" s="226" t="str">
        <f>LEFT(Aset!G336,4)</f>
        <v>2023</v>
      </c>
      <c r="J359" s="226"/>
      <c r="L359" s="251" t="str">
        <f>Aset!I336</f>
        <v>DBR</v>
      </c>
      <c r="M359" s="252" t="str">
        <f>Aset!J336</f>
        <v>Styawan Widanarko</v>
      </c>
      <c r="N359" s="252" t="str">
        <f>Aset!K336</f>
        <v>Ruang Staff 1</v>
      </c>
    </row>
    <row r="360" spans="1:14">
      <c r="A360" s="225">
        <f>SUBTOTAL(3,B$26:$B360)</f>
        <v>335</v>
      </c>
      <c r="B360" s="226" t="str">
        <f>Aset!E337</f>
        <v>Kursi Besi/Metal</v>
      </c>
      <c r="D360" s="228" t="str">
        <f>Aset!F337</f>
        <v>Savelo Vienta</v>
      </c>
      <c r="E360" s="228"/>
      <c r="F360" s="229"/>
      <c r="G360" s="226">
        <v>44</v>
      </c>
      <c r="H360" s="226">
        <f>Aset!D337</f>
        <v>5141</v>
      </c>
      <c r="I360" s="226" t="str">
        <f>LEFT(Aset!G337,4)</f>
        <v>2023</v>
      </c>
      <c r="J360" s="226"/>
      <c r="L360" s="251" t="str">
        <f>Aset!I337</f>
        <v>DBR</v>
      </c>
      <c r="M360" s="252" t="str">
        <f>Aset!J337</f>
        <v>Muhammad Akmal Kamil</v>
      </c>
      <c r="N360" s="252" t="str">
        <f>Aset!K337</f>
        <v>Ruang Staff 1</v>
      </c>
    </row>
    <row r="361" spans="1:14">
      <c r="A361" s="225">
        <f>SUBTOTAL(3,B$26:$B361)</f>
        <v>336</v>
      </c>
      <c r="B361" s="226" t="str">
        <f>Aset!E338</f>
        <v>Kursi Besi/Metal</v>
      </c>
      <c r="D361" s="228" t="str">
        <f>Aset!F338</f>
        <v>Savelo Vienta</v>
      </c>
      <c r="E361" s="228"/>
      <c r="F361" s="229"/>
      <c r="G361" s="226">
        <v>45</v>
      </c>
      <c r="H361" s="226">
        <f>Aset!D338</f>
        <v>5115</v>
      </c>
      <c r="I361" s="226" t="str">
        <f>LEFT(Aset!G338,4)</f>
        <v>2023</v>
      </c>
      <c r="J361" s="226"/>
      <c r="L361" s="251" t="str">
        <f>Aset!I338</f>
        <v>DBR</v>
      </c>
      <c r="M361" s="252" t="str">
        <f>Aset!J338</f>
        <v>PIA</v>
      </c>
      <c r="N361" s="252" t="str">
        <f>Aset!K338</f>
        <v>Ruang Staff 1</v>
      </c>
    </row>
    <row r="362" spans="1:14">
      <c r="A362" s="225">
        <f>SUBTOTAL(3,B$26:$B362)</f>
        <v>337</v>
      </c>
      <c r="B362" s="226" t="str">
        <f>Aset!E339</f>
        <v>Kursi Besi/Metal</v>
      </c>
      <c r="D362" s="228" t="str">
        <f>Aset!F339</f>
        <v>Savelo Vienta</v>
      </c>
      <c r="E362" s="228"/>
      <c r="F362" s="229"/>
      <c r="G362" s="226">
        <v>46</v>
      </c>
      <c r="H362" s="226">
        <f>Aset!D339</f>
        <v>5148</v>
      </c>
      <c r="I362" s="226" t="str">
        <f>LEFT(Aset!G339,4)</f>
        <v>2023</v>
      </c>
      <c r="J362" s="226"/>
      <c r="L362" s="251" t="str">
        <f>Aset!I339</f>
        <v>DBR</v>
      </c>
      <c r="M362" s="252" t="str">
        <f>Aset!J339</f>
        <v>POKJA RESPON KASUS</v>
      </c>
      <c r="N362" s="252" t="str">
        <f>Aset!K339</f>
        <v>Ruang Staff 1</v>
      </c>
    </row>
    <row r="363" spans="1:14">
      <c r="A363" s="225">
        <f>SUBTOTAL(3,B$26:$B363)</f>
        <v>338</v>
      </c>
      <c r="B363" s="226" t="str">
        <f>Aset!E340</f>
        <v>Kursi Besi/Metal</v>
      </c>
      <c r="D363" s="228" t="str">
        <f>Aset!F340</f>
        <v>Savelo Vienta</v>
      </c>
      <c r="E363" s="228"/>
      <c r="F363" s="229"/>
      <c r="G363" s="226">
        <v>47</v>
      </c>
      <c r="H363" s="226">
        <f>Aset!D340</f>
        <v>5174</v>
      </c>
      <c r="I363" s="226" t="str">
        <f>LEFT(Aset!G340,4)</f>
        <v>2023</v>
      </c>
      <c r="J363" s="226"/>
      <c r="L363" s="251" t="str">
        <f>Aset!I340</f>
        <v>DBR</v>
      </c>
      <c r="M363" s="252" t="str">
        <f>Aset!J340</f>
        <v>POKJA RESPON KASUS</v>
      </c>
      <c r="N363" s="252" t="str">
        <f>Aset!K340</f>
        <v>Ruang Staff 1</v>
      </c>
    </row>
    <row r="364" spans="1:14">
      <c r="A364" s="225">
        <f>SUBTOTAL(3,B$26:$B364)</f>
        <v>339</v>
      </c>
      <c r="B364" s="226" t="str">
        <f>Aset!E341</f>
        <v>Kursi Besi/Metal</v>
      </c>
      <c r="D364" s="228" t="str">
        <f>Aset!F341</f>
        <v>Savelo Vienta</v>
      </c>
      <c r="E364" s="228"/>
      <c r="F364" s="229"/>
      <c r="G364" s="226">
        <v>48</v>
      </c>
      <c r="H364" s="226">
        <f>Aset!D341</f>
        <v>5166</v>
      </c>
      <c r="I364" s="226" t="str">
        <f>LEFT(Aset!G341,4)</f>
        <v>2023</v>
      </c>
      <c r="J364" s="226"/>
      <c r="L364" s="251" t="str">
        <f>Aset!I341</f>
        <v>DBR</v>
      </c>
      <c r="M364" s="252" t="str">
        <f>Aset!J341</f>
        <v>Uduy Siman Sukmana</v>
      </c>
      <c r="N364" s="252" t="str">
        <f>Aset!K341</f>
        <v>Ruang Staff 1</v>
      </c>
    </row>
    <row r="365" spans="1:14">
      <c r="A365" s="225">
        <f>SUBTOTAL(3,B$26:$B365)</f>
        <v>340</v>
      </c>
      <c r="B365" s="226" t="str">
        <f>Aset!E342</f>
        <v>Kursi Besi/Metal</v>
      </c>
      <c r="D365" s="228" t="str">
        <f>Aset!F342</f>
        <v>Savelo Vienta</v>
      </c>
      <c r="E365" s="228"/>
      <c r="F365" s="229"/>
      <c r="G365" s="226">
        <v>49</v>
      </c>
      <c r="H365" s="226">
        <f>Aset!D342</f>
        <v>5145</v>
      </c>
      <c r="I365" s="226" t="str">
        <f>LEFT(Aset!G342,4)</f>
        <v>2023</v>
      </c>
      <c r="J365" s="226"/>
      <c r="L365" s="251" t="str">
        <f>Aset!I342</f>
        <v>DBR</v>
      </c>
      <c r="M365" s="252" t="str">
        <f>Aset!J342</f>
        <v>Heti Yulianti</v>
      </c>
      <c r="N365" s="252" t="str">
        <f>Aset!K342</f>
        <v>Ruang Staff 1</v>
      </c>
    </row>
    <row r="366" spans="1:14">
      <c r="A366" s="225">
        <f>SUBTOTAL(3,B$26:$B366)</f>
        <v>341</v>
      </c>
      <c r="B366" s="226" t="str">
        <f>Aset!E343</f>
        <v>Kursi Besi/Metal</v>
      </c>
      <c r="D366" s="228" t="str">
        <f>Aset!F343</f>
        <v>Savelo Vienta</v>
      </c>
      <c r="E366" s="228"/>
      <c r="F366" s="229"/>
      <c r="G366" s="226">
        <v>50</v>
      </c>
      <c r="H366" s="226">
        <f>Aset!D343</f>
        <v>5140</v>
      </c>
      <c r="I366" s="226" t="str">
        <f>LEFT(Aset!G343,4)</f>
        <v>2023</v>
      </c>
      <c r="J366" s="226"/>
      <c r="L366" s="251" t="str">
        <f>Aset!I343</f>
        <v>DBR</v>
      </c>
      <c r="M366" s="252" t="str">
        <f>Aset!J343</f>
        <v>Husnu Lestari, A.Md</v>
      </c>
      <c r="N366" s="252" t="str">
        <f>Aset!K343</f>
        <v>Ruang Staff 1</v>
      </c>
    </row>
    <row r="367" spans="1:14">
      <c r="A367" s="225">
        <f>SUBTOTAL(3,B$26:$B367)</f>
        <v>342</v>
      </c>
      <c r="B367" s="226" t="str">
        <f>Aset!E344</f>
        <v>Kursi Besi/Metal</v>
      </c>
      <c r="D367" s="228" t="str">
        <f>Aset!F344</f>
        <v>Savelo Vienta</v>
      </c>
      <c r="E367" s="228"/>
      <c r="F367" s="229"/>
      <c r="G367" s="226">
        <v>51</v>
      </c>
      <c r="H367" s="226">
        <f>Aset!D344</f>
        <v>5116</v>
      </c>
      <c r="I367" s="226" t="str">
        <f>LEFT(Aset!G344,4)</f>
        <v>2023</v>
      </c>
      <c r="J367" s="226"/>
      <c r="L367" s="251" t="str">
        <f>Aset!I344</f>
        <v>DBR</v>
      </c>
      <c r="M367" s="252" t="str">
        <f>Aset!J344</f>
        <v>Ismaini Sitompul</v>
      </c>
      <c r="N367" s="252" t="str">
        <f>Aset!K344</f>
        <v>Ruang Staff 1</v>
      </c>
    </row>
    <row r="368" spans="1:14">
      <c r="A368" s="225">
        <f>SUBTOTAL(3,B$26:$B368)</f>
        <v>343</v>
      </c>
      <c r="B368" s="226" t="str">
        <f>Aset!E345</f>
        <v>Kursi Besi/Metal</v>
      </c>
      <c r="D368" s="228" t="str">
        <f>Aset!F345</f>
        <v>Savelo Vienta</v>
      </c>
      <c r="E368" s="228"/>
      <c r="F368" s="229"/>
      <c r="G368" s="226">
        <v>52</v>
      </c>
      <c r="H368" s="226">
        <f>Aset!D345</f>
        <v>5171</v>
      </c>
      <c r="I368" s="226" t="str">
        <f>LEFT(Aset!G345,4)</f>
        <v>2023</v>
      </c>
      <c r="J368" s="226"/>
      <c r="L368" s="251" t="str">
        <f>Aset!I345</f>
        <v>DBR</v>
      </c>
      <c r="M368" s="252" t="str">
        <f>Aset!J345</f>
        <v>Insyirah</v>
      </c>
      <c r="N368" s="252" t="str">
        <f>Aset!K345</f>
        <v>Ruang Staff 1</v>
      </c>
    </row>
    <row r="369" spans="1:14">
      <c r="A369" s="225">
        <f>SUBTOTAL(3,B$26:$B369)</f>
        <v>344</v>
      </c>
      <c r="B369" s="226" t="str">
        <f>Aset!E346</f>
        <v>Kursi Besi/Metal</v>
      </c>
      <c r="D369" s="228" t="str">
        <f>Aset!F346</f>
        <v>Savelo Vienta</v>
      </c>
      <c r="E369" s="228"/>
      <c r="F369" s="229"/>
      <c r="G369" s="226">
        <v>53</v>
      </c>
      <c r="H369" s="226">
        <f>Aset!D346</f>
        <v>5159</v>
      </c>
      <c r="I369" s="226" t="str">
        <f>LEFT(Aset!G346,4)</f>
        <v>2023</v>
      </c>
      <c r="J369" s="226"/>
      <c r="L369" s="251" t="str">
        <f>Aset!I346</f>
        <v>DBR</v>
      </c>
      <c r="M369" s="252" t="str">
        <f>Aset!J346</f>
        <v>POKJA BANSOS</v>
      </c>
      <c r="N369" s="252" t="str">
        <f>Aset!K346</f>
        <v>Ruang Staff 1</v>
      </c>
    </row>
    <row r="370" spans="1:14">
      <c r="A370" s="225">
        <f>SUBTOTAL(3,B$26:$B370)</f>
        <v>345</v>
      </c>
      <c r="B370" s="226" t="str">
        <f>Aset!E347</f>
        <v>Kursi Besi/Metal</v>
      </c>
      <c r="D370" s="228" t="str">
        <f>Aset!F347</f>
        <v>Savelo Vienta</v>
      </c>
      <c r="E370" s="228"/>
      <c r="F370" s="229"/>
      <c r="G370" s="226">
        <v>54</v>
      </c>
      <c r="H370" s="226">
        <f>Aset!D347</f>
        <v>5112</v>
      </c>
      <c r="I370" s="226" t="str">
        <f>LEFT(Aset!G347,4)</f>
        <v>2023</v>
      </c>
      <c r="J370" s="226"/>
      <c r="L370" s="251" t="str">
        <f>Aset!I347</f>
        <v>DBR</v>
      </c>
      <c r="M370" s="252" t="str">
        <f>Aset!J347</f>
        <v xml:space="preserve">Ressa Gunawan Rusmana </v>
      </c>
      <c r="N370" s="252" t="str">
        <f>Aset!K347</f>
        <v>Ruang Staff 1</v>
      </c>
    </row>
    <row r="371" spans="1:14">
      <c r="A371" s="225">
        <f>SUBTOTAL(3,B$26:$B371)</f>
        <v>346</v>
      </c>
      <c r="B371" s="226" t="str">
        <f>Aset!E348</f>
        <v>Kursi Besi/Metal</v>
      </c>
      <c r="D371" s="228" t="str">
        <f>Aset!F348</f>
        <v>Savelo Vienta</v>
      </c>
      <c r="E371" s="228"/>
      <c r="F371" s="229"/>
      <c r="G371" s="226">
        <v>55</v>
      </c>
      <c r="H371" s="226">
        <f>Aset!D348</f>
        <v>5117</v>
      </c>
      <c r="I371" s="226" t="str">
        <f>LEFT(Aset!G348,4)</f>
        <v>2023</v>
      </c>
      <c r="J371" s="226"/>
      <c r="L371" s="251" t="str">
        <f>Aset!I348</f>
        <v>DBR</v>
      </c>
      <c r="M371" s="252" t="str">
        <f>Aset!J348</f>
        <v>POKJA BANSOS</v>
      </c>
      <c r="N371" s="252" t="str">
        <f>Aset!K348</f>
        <v>Ruang Staff 1</v>
      </c>
    </row>
    <row r="372" spans="1:14">
      <c r="A372" s="225">
        <f>SUBTOTAL(3,B$26:$B372)</f>
        <v>347</v>
      </c>
      <c r="B372" s="226" t="str">
        <f>Aset!E349</f>
        <v>Kursi Besi/Metal</v>
      </c>
      <c r="D372" s="228" t="str">
        <f>Aset!F349</f>
        <v>Savelo Vienta</v>
      </c>
      <c r="E372" s="228"/>
      <c r="F372" s="229"/>
      <c r="G372" s="226">
        <v>56</v>
      </c>
      <c r="H372" s="226">
        <f>Aset!D349</f>
        <v>5179</v>
      </c>
      <c r="I372" s="226" t="str">
        <f>LEFT(Aset!G349,4)</f>
        <v>2023</v>
      </c>
      <c r="J372" s="226"/>
      <c r="L372" s="251" t="str">
        <f>Aset!I349</f>
        <v>DBR</v>
      </c>
      <c r="M372" s="252" t="str">
        <f>Aset!J349</f>
        <v>Ratna Suharyati</v>
      </c>
      <c r="N372" s="252" t="str">
        <f>Aset!K349</f>
        <v>Ruang Staff 1</v>
      </c>
    </row>
    <row r="373" spans="1:14">
      <c r="A373" s="225">
        <f>SUBTOTAL(3,B$26:$B373)</f>
        <v>348</v>
      </c>
      <c r="B373" s="226" t="str">
        <f>Aset!E350</f>
        <v>Kursi Besi/Metal</v>
      </c>
      <c r="D373" s="228" t="str">
        <f>Aset!F350</f>
        <v>Savelo Vienta</v>
      </c>
      <c r="E373" s="228"/>
      <c r="F373" s="229"/>
      <c r="G373" s="226">
        <v>57</v>
      </c>
      <c r="H373" s="226">
        <f>Aset!D350</f>
        <v>5163</v>
      </c>
      <c r="I373" s="226" t="str">
        <f>LEFT(Aset!G350,4)</f>
        <v>2023</v>
      </c>
      <c r="J373" s="226"/>
      <c r="L373" s="251" t="str">
        <f>Aset!I350</f>
        <v>DBR</v>
      </c>
      <c r="M373" s="252" t="str">
        <f>Aset!J350</f>
        <v>Rosari Talenta Devy</v>
      </c>
      <c r="N373" s="252" t="str">
        <f>Aset!K350</f>
        <v>Ruang Staff 1</v>
      </c>
    </row>
    <row r="374" spans="1:14">
      <c r="A374" s="225">
        <f>SUBTOTAL(3,B$26:$B374)</f>
        <v>349</v>
      </c>
      <c r="B374" s="226" t="str">
        <f>Aset!E351</f>
        <v>Kursi Besi/Metal</v>
      </c>
      <c r="D374" s="228" t="str">
        <f>Aset!F351</f>
        <v>Savelo Vienta</v>
      </c>
      <c r="E374" s="228"/>
      <c r="F374" s="229"/>
      <c r="G374" s="226">
        <v>58</v>
      </c>
      <c r="H374" s="226">
        <f>Aset!D351</f>
        <v>5114</v>
      </c>
      <c r="I374" s="226" t="str">
        <f>LEFT(Aset!G351,4)</f>
        <v>2023</v>
      </c>
      <c r="J374" s="226"/>
      <c r="L374" s="251" t="str">
        <f>Aset!I351</f>
        <v>DBR</v>
      </c>
      <c r="M374" s="252" t="str">
        <f>Aset!J351</f>
        <v>Lukmanul Hakim</v>
      </c>
      <c r="N374" s="252" t="str">
        <f>Aset!K351</f>
        <v>Ruang Staff 1</v>
      </c>
    </row>
    <row r="375" spans="1:14">
      <c r="A375" s="225">
        <f>SUBTOTAL(3,B$26:$B375)</f>
        <v>350</v>
      </c>
      <c r="B375" s="226" t="str">
        <f>Aset!E352</f>
        <v>Kursi Besi/Metal</v>
      </c>
      <c r="D375" s="228" t="str">
        <f>Aset!F352</f>
        <v>Savelo Vienta</v>
      </c>
      <c r="E375" s="228"/>
      <c r="F375" s="229"/>
      <c r="G375" s="226">
        <v>59</v>
      </c>
      <c r="H375" s="226">
        <f>Aset!D352</f>
        <v>5122</v>
      </c>
      <c r="I375" s="226" t="str">
        <f>LEFT(Aset!G352,4)</f>
        <v>2023</v>
      </c>
      <c r="J375" s="226"/>
      <c r="L375" s="251" t="str">
        <f>Aset!I352</f>
        <v>DBR</v>
      </c>
      <c r="M375" s="252" t="str">
        <f>Aset!J352</f>
        <v>M. Harris Effendy</v>
      </c>
      <c r="N375" s="252" t="str">
        <f>Aset!K352</f>
        <v>Ruang Staff 1</v>
      </c>
    </row>
    <row r="376" spans="1:14">
      <c r="A376" s="225">
        <f>SUBTOTAL(3,B$26:$B376)</f>
        <v>351</v>
      </c>
      <c r="B376" s="226" t="str">
        <f>Aset!E353</f>
        <v>Kursi Besi/Metal</v>
      </c>
      <c r="D376" s="228" t="str">
        <f>Aset!F353</f>
        <v>Savelo Vienta</v>
      </c>
      <c r="E376" s="228"/>
      <c r="F376" s="229"/>
      <c r="G376" s="226">
        <v>60</v>
      </c>
      <c r="H376" s="226">
        <f>Aset!D353</f>
        <v>5111</v>
      </c>
      <c r="I376" s="226" t="str">
        <f>LEFT(Aset!G353,4)</f>
        <v>2023</v>
      </c>
      <c r="J376" s="226"/>
      <c r="L376" s="251" t="str">
        <f>Aset!I353</f>
        <v>DBR</v>
      </c>
      <c r="M376" s="252" t="str">
        <f>Aset!J353</f>
        <v>Pandji Harumandjati</v>
      </c>
      <c r="N376" s="252" t="str">
        <f>Aset!K353</f>
        <v>Ruang Staff 1</v>
      </c>
    </row>
    <row r="377" spans="1:14" ht="28">
      <c r="A377" s="225">
        <f>SUBTOTAL(3,B$26:$B377)</f>
        <v>352</v>
      </c>
      <c r="B377" s="226" t="str">
        <f>Aset!E354</f>
        <v>Kursi Besi/Metal</v>
      </c>
      <c r="D377" s="228" t="str">
        <f>Aset!F354</f>
        <v>Savelo Vienta</v>
      </c>
      <c r="E377" s="228"/>
      <c r="F377" s="229"/>
      <c r="G377" s="226">
        <v>61</v>
      </c>
      <c r="H377" s="226">
        <f>Aset!D354</f>
        <v>5172</v>
      </c>
      <c r="I377" s="226" t="str">
        <f>LEFT(Aset!G354,4)</f>
        <v>2023</v>
      </c>
      <c r="J377" s="226"/>
      <c r="L377" s="251" t="str">
        <f>Aset!I354</f>
        <v>DBR</v>
      </c>
      <c r="M377" s="252" t="str">
        <f>Aset!J354</f>
        <v>Muhammad Imam Saputra, S.Tr.Sos</v>
      </c>
      <c r="N377" s="252" t="str">
        <f>Aset!K354</f>
        <v>Ruang Staff 1</v>
      </c>
    </row>
    <row r="378" spans="1:14" ht="28">
      <c r="A378" s="225">
        <f>SUBTOTAL(3,B$26:$B378)</f>
        <v>353</v>
      </c>
      <c r="B378" s="226" t="str">
        <f>Aset!E355</f>
        <v>Kursi Besi/Metal</v>
      </c>
      <c r="D378" s="228" t="str">
        <f>Aset!F355</f>
        <v>Savelo Vienta</v>
      </c>
      <c r="E378" s="228"/>
      <c r="F378" s="229"/>
      <c r="G378" s="226">
        <v>62</v>
      </c>
      <c r="H378" s="226">
        <f>Aset!D355</f>
        <v>5169</v>
      </c>
      <c r="I378" s="226" t="str">
        <f>LEFT(Aset!G355,4)</f>
        <v>2023</v>
      </c>
      <c r="J378" s="226"/>
      <c r="L378" s="251" t="str">
        <f>Aset!I355</f>
        <v>DBR</v>
      </c>
      <c r="M378" s="252" t="str">
        <f>Aset!J355</f>
        <v>Muhammad Imam Saputra, S.Tr.Sos</v>
      </c>
      <c r="N378" s="252" t="str">
        <f>Aset!K355</f>
        <v>Ruang Staff 1</v>
      </c>
    </row>
    <row r="379" spans="1:14" ht="28">
      <c r="A379" s="225">
        <f>SUBTOTAL(3,B$26:$B379)</f>
        <v>354</v>
      </c>
      <c r="B379" s="226" t="str">
        <f>Aset!E356</f>
        <v>Kursi Besi/Metal</v>
      </c>
      <c r="D379" s="228" t="str">
        <f>Aset!F356</f>
        <v>Savelo Vienta</v>
      </c>
      <c r="E379" s="228"/>
      <c r="F379" s="229"/>
      <c r="G379" s="226">
        <v>63</v>
      </c>
      <c r="H379" s="226">
        <f>Aset!D356</f>
        <v>5165</v>
      </c>
      <c r="I379" s="226" t="str">
        <f>LEFT(Aset!G356,4)</f>
        <v>2023</v>
      </c>
      <c r="J379" s="226"/>
      <c r="L379" s="251" t="str">
        <f>Aset!I356</f>
        <v>DBR</v>
      </c>
      <c r="M379" s="252" t="str">
        <f>Aset!J356</f>
        <v>Muhammad Imam Saputra, S.Tr.Sos</v>
      </c>
      <c r="N379" s="252" t="str">
        <f>Aset!K356</f>
        <v>Ruang Staff 1</v>
      </c>
    </row>
    <row r="380" spans="1:14">
      <c r="A380" s="225">
        <f>SUBTOTAL(3,B$26:$B380)</f>
        <v>355</v>
      </c>
      <c r="B380" s="226" t="str">
        <f>Aset!E357</f>
        <v>Kursi Besi/Metal</v>
      </c>
      <c r="D380" s="228" t="str">
        <f>Aset!F357</f>
        <v>Savelo Vienta</v>
      </c>
      <c r="E380" s="228"/>
      <c r="F380" s="229"/>
      <c r="G380" s="226">
        <v>64</v>
      </c>
      <c r="H380" s="226">
        <f>Aset!D357</f>
        <v>5143</v>
      </c>
      <c r="I380" s="226" t="str">
        <f>LEFT(Aset!G357,4)</f>
        <v>2023</v>
      </c>
      <c r="J380" s="226"/>
      <c r="L380" s="251" t="str">
        <f>Aset!I357</f>
        <v>DBR</v>
      </c>
      <c r="M380" s="252" t="str">
        <f>Aset!J357</f>
        <v>Irwan Prabowo, ST, MMSi</v>
      </c>
      <c r="N380" s="252" t="str">
        <f>Aset!K357</f>
        <v>Ruang Staff 1</v>
      </c>
    </row>
    <row r="381" spans="1:14">
      <c r="A381" s="225">
        <f>SUBTOTAL(3,B$26:$B381)</f>
        <v>356</v>
      </c>
      <c r="B381" s="226" t="str">
        <f>Aset!E358</f>
        <v>Kursi Besi/Metal</v>
      </c>
      <c r="D381" s="228" t="str">
        <f>Aset!F358</f>
        <v>Savelo Vienta</v>
      </c>
      <c r="E381" s="228"/>
      <c r="F381" s="229"/>
      <c r="G381" s="226">
        <v>65</v>
      </c>
      <c r="H381" s="226">
        <f>Aset!D358</f>
        <v>5170</v>
      </c>
      <c r="I381" s="226" t="str">
        <f>LEFT(Aset!G358,4)</f>
        <v>2023</v>
      </c>
      <c r="J381" s="226"/>
      <c r="L381" s="251" t="str">
        <f>Aset!I358</f>
        <v>DBR</v>
      </c>
      <c r="M381" s="252" t="str">
        <f>Aset!J358</f>
        <v>Irwan Prabowo, ST, MMSi</v>
      </c>
      <c r="N381" s="252" t="str">
        <f>Aset!K358</f>
        <v>Ruang Staff 1</v>
      </c>
    </row>
    <row r="382" spans="1:14">
      <c r="A382" s="225">
        <f>SUBTOTAL(3,B$26:$B382)</f>
        <v>357</v>
      </c>
      <c r="B382" s="226" t="str">
        <f>Aset!E359</f>
        <v>Kursi Besi/Metal</v>
      </c>
      <c r="D382" s="228" t="str">
        <f>Aset!F359</f>
        <v>Savelo Vienta</v>
      </c>
      <c r="E382" s="228"/>
      <c r="F382" s="229"/>
      <c r="G382" s="226">
        <v>66</v>
      </c>
      <c r="H382" s="226">
        <f>Aset!D359</f>
        <v>5164</v>
      </c>
      <c r="I382" s="226" t="str">
        <f>LEFT(Aset!G359,4)</f>
        <v>2023</v>
      </c>
      <c r="J382" s="226"/>
      <c r="L382" s="251" t="str">
        <f>Aset!I359</f>
        <v>DBR</v>
      </c>
      <c r="M382" s="252" t="str">
        <f>Aset!J359</f>
        <v>Ali Sain Imu</v>
      </c>
      <c r="N382" s="252" t="str">
        <f>Aset!K359</f>
        <v>Ruang Staff 1</v>
      </c>
    </row>
    <row r="383" spans="1:14">
      <c r="A383" s="225">
        <f>SUBTOTAL(3,B$26:$B383)</f>
        <v>358</v>
      </c>
      <c r="B383" s="226" t="str">
        <f>Aset!E360</f>
        <v>Kursi Besi/Metal</v>
      </c>
      <c r="D383" s="228" t="str">
        <f>Aset!F360</f>
        <v>Savelo Vienta</v>
      </c>
      <c r="E383" s="228"/>
      <c r="F383" s="229"/>
      <c r="G383" s="226">
        <v>67</v>
      </c>
      <c r="H383" s="226">
        <f>Aset!D360</f>
        <v>5126</v>
      </c>
      <c r="I383" s="226" t="str">
        <f>LEFT(Aset!G360,4)</f>
        <v>2023</v>
      </c>
      <c r="J383" s="226"/>
      <c r="L383" s="251" t="str">
        <f>Aset!I360</f>
        <v>DBR</v>
      </c>
      <c r="M383" s="252" t="str">
        <f>Aset!J360</f>
        <v>Ali Sain Imu</v>
      </c>
      <c r="N383" s="252" t="str">
        <f>Aset!K360</f>
        <v>Ruang Staff 1</v>
      </c>
    </row>
    <row r="384" spans="1:14">
      <c r="A384" s="225">
        <f>SUBTOTAL(3,B$26:$B384)</f>
        <v>359</v>
      </c>
      <c r="B384" s="226" t="str">
        <f>Aset!E361</f>
        <v>Kursi Besi/Metal</v>
      </c>
      <c r="D384" s="228" t="str">
        <f>Aset!F361</f>
        <v>Savelo Vienta</v>
      </c>
      <c r="E384" s="228"/>
      <c r="F384" s="229"/>
      <c r="G384" s="226">
        <v>68</v>
      </c>
      <c r="H384" s="226">
        <f>Aset!D361</f>
        <v>5146</v>
      </c>
      <c r="I384" s="226" t="str">
        <f>LEFT(Aset!G361,4)</f>
        <v>2023</v>
      </c>
      <c r="J384" s="226"/>
      <c r="L384" s="251" t="str">
        <f>Aset!I361</f>
        <v>DBR</v>
      </c>
      <c r="M384" s="252" t="str">
        <f>Aset!J361</f>
        <v>POKJA KEPESERTAAN</v>
      </c>
      <c r="N384" s="252" t="str">
        <f>Aset!K361</f>
        <v>Ruang Staff 1</v>
      </c>
    </row>
    <row r="385" spans="1:14">
      <c r="A385" s="225">
        <f>SUBTOTAL(3,B$26:$B385)</f>
        <v>360</v>
      </c>
      <c r="B385" s="226" t="str">
        <f>Aset!E362</f>
        <v>Kursi Besi/Metal</v>
      </c>
      <c r="D385" s="228" t="str">
        <f>Aset!F362</f>
        <v>Savelo Vienta</v>
      </c>
      <c r="E385" s="228"/>
      <c r="F385" s="229"/>
      <c r="G385" s="226">
        <v>69</v>
      </c>
      <c r="H385" s="226">
        <f>Aset!D362</f>
        <v>5119</v>
      </c>
      <c r="I385" s="226" t="str">
        <f>LEFT(Aset!G362,4)</f>
        <v>2023</v>
      </c>
      <c r="J385" s="226"/>
      <c r="L385" s="251" t="str">
        <f>Aset!I362</f>
        <v>DBR</v>
      </c>
      <c r="M385" s="252" t="str">
        <f>Aset!J362</f>
        <v>Risna Kusumaningrum, S.Sos</v>
      </c>
      <c r="N385" s="252" t="str">
        <f>Aset!K362</f>
        <v>Ruang Staff 1</v>
      </c>
    </row>
    <row r="386" spans="1:14">
      <c r="A386" s="225">
        <f>SUBTOTAL(3,B$26:$B386)</f>
        <v>361</v>
      </c>
      <c r="B386" s="226" t="str">
        <f>Aset!E363</f>
        <v>Kursi Besi/Metal</v>
      </c>
      <c r="D386" s="228" t="str">
        <f>Aset!F363</f>
        <v>Savelo Vienta</v>
      </c>
      <c r="E386" s="228"/>
      <c r="F386" s="229"/>
      <c r="G386" s="226">
        <v>70</v>
      </c>
      <c r="H386" s="226">
        <f>Aset!D363</f>
        <v>5176</v>
      </c>
      <c r="I386" s="226" t="str">
        <f>LEFT(Aset!G363,4)</f>
        <v>2023</v>
      </c>
      <c r="J386" s="226"/>
      <c r="L386" s="251" t="str">
        <f>Aset!I363</f>
        <v>DBR</v>
      </c>
      <c r="M386" s="252" t="str">
        <f>Aset!J363</f>
        <v>Risna Kusumaningrum, S.Sos</v>
      </c>
      <c r="N386" s="252" t="str">
        <f>Aset!K363</f>
        <v>Ruang Staff 1</v>
      </c>
    </row>
    <row r="387" spans="1:14">
      <c r="A387" s="225">
        <f>SUBTOTAL(3,B$26:$B387)</f>
        <v>362</v>
      </c>
      <c r="B387" s="226" t="str">
        <f>Aset!E364</f>
        <v>Kursi Besi/Metal</v>
      </c>
      <c r="D387" s="228" t="str">
        <f>Aset!F364</f>
        <v>Savelo Vienta</v>
      </c>
      <c r="E387" s="228"/>
      <c r="F387" s="229"/>
      <c r="G387" s="226">
        <v>71</v>
      </c>
      <c r="H387" s="226">
        <f>Aset!D364</f>
        <v>5132</v>
      </c>
      <c r="I387" s="226" t="str">
        <f>LEFT(Aset!G364,4)</f>
        <v>2023</v>
      </c>
      <c r="J387" s="226"/>
      <c r="L387" s="251" t="str">
        <f>Aset!I364</f>
        <v>DBR</v>
      </c>
      <c r="M387" s="252" t="str">
        <f>Aset!J364</f>
        <v>Widi Puji Hartadi, A.Md</v>
      </c>
      <c r="N387" s="252" t="str">
        <f>Aset!K364</f>
        <v>Ruang Staff 1</v>
      </c>
    </row>
    <row r="388" spans="1:14">
      <c r="A388" s="225">
        <f>SUBTOTAL(3,B$26:$B388)</f>
        <v>363</v>
      </c>
      <c r="B388" s="226" t="str">
        <f>Aset!E365</f>
        <v>Kursi Besi/Metal</v>
      </c>
      <c r="D388" s="228" t="str">
        <f>Aset!F365</f>
        <v>Savelo Vienta</v>
      </c>
      <c r="E388" s="228"/>
      <c r="F388" s="229"/>
      <c r="G388" s="226">
        <v>72</v>
      </c>
      <c r="H388" s="226">
        <f>Aset!D365</f>
        <v>5137</v>
      </c>
      <c r="I388" s="226" t="str">
        <f>LEFT(Aset!G365,4)</f>
        <v>2023</v>
      </c>
      <c r="J388" s="226"/>
      <c r="L388" s="251" t="str">
        <f>Aset!I365</f>
        <v>DBR</v>
      </c>
      <c r="M388" s="252" t="str">
        <f>Aset!J365</f>
        <v>Daniel Fransiskus Pinem</v>
      </c>
      <c r="N388" s="252" t="str">
        <f>Aset!K365</f>
        <v>Ruang Staff 1</v>
      </c>
    </row>
    <row r="389" spans="1:14">
      <c r="A389" s="225">
        <f>SUBTOTAL(3,B$26:$B389)</f>
        <v>364</v>
      </c>
      <c r="B389" s="226" t="str">
        <f>Aset!E366</f>
        <v>Kursi Besi/Metal</v>
      </c>
      <c r="D389" s="228" t="str">
        <f>Aset!F366</f>
        <v>Savelo Vienta</v>
      </c>
      <c r="E389" s="228"/>
      <c r="F389" s="229"/>
      <c r="G389" s="226">
        <v>73</v>
      </c>
      <c r="H389" s="226">
        <f>Aset!D366</f>
        <v>5134</v>
      </c>
      <c r="I389" s="226" t="str">
        <f>LEFT(Aset!G366,4)</f>
        <v>2023</v>
      </c>
      <c r="J389" s="226"/>
      <c r="L389" s="251" t="str">
        <f>Aset!I366</f>
        <v>DBR</v>
      </c>
      <c r="M389" s="252" t="str">
        <f>Aset!J366</f>
        <v>Daniel Fransiskus Pinem</v>
      </c>
      <c r="N389" s="252" t="str">
        <f>Aset!K366</f>
        <v>Ruang Staff 1</v>
      </c>
    </row>
    <row r="390" spans="1:14">
      <c r="A390" s="225">
        <f>SUBTOTAL(3,B$26:$B390)</f>
        <v>365</v>
      </c>
      <c r="B390" s="226" t="str">
        <f>Aset!E367</f>
        <v>Kursi Besi/Metal</v>
      </c>
      <c r="D390" s="228" t="str">
        <f>Aset!F367</f>
        <v>Savelo Vienta</v>
      </c>
      <c r="E390" s="228"/>
      <c r="F390" s="229"/>
      <c r="G390" s="226">
        <v>74</v>
      </c>
      <c r="H390" s="226">
        <f>Aset!D367</f>
        <v>5120</v>
      </c>
      <c r="I390" s="226" t="str">
        <f>LEFT(Aset!G367,4)</f>
        <v>2023</v>
      </c>
      <c r="J390" s="226"/>
      <c r="L390" s="251" t="str">
        <f>Aset!I367</f>
        <v>DBR</v>
      </c>
      <c r="M390" s="252" t="str">
        <f>Aset!J367</f>
        <v>Liya Dini, A.Md.Ak</v>
      </c>
      <c r="N390" s="252" t="str">
        <f>Aset!K367</f>
        <v>Ruang Staff 1</v>
      </c>
    </row>
    <row r="391" spans="1:14">
      <c r="A391" s="225">
        <f>SUBTOTAL(3,B$26:$B391)</f>
        <v>366</v>
      </c>
      <c r="B391" s="226" t="str">
        <f>Aset!E368</f>
        <v>Kursi Besi/Metal</v>
      </c>
      <c r="D391" s="228" t="str">
        <f>Aset!F368</f>
        <v>Savelo Vienta</v>
      </c>
      <c r="E391" s="228"/>
      <c r="F391" s="229"/>
      <c r="G391" s="226">
        <v>75</v>
      </c>
      <c r="H391" s="226">
        <f>Aset!D368</f>
        <v>5131</v>
      </c>
      <c r="I391" s="226" t="str">
        <f>LEFT(Aset!G368,4)</f>
        <v>2023</v>
      </c>
      <c r="J391" s="226"/>
      <c r="L391" s="251" t="str">
        <f>Aset!I368</f>
        <v>DBR</v>
      </c>
      <c r="M391" s="252" t="str">
        <f>Aset!J368</f>
        <v>Shofiyyurrahman, A.Md</v>
      </c>
      <c r="N391" s="252" t="str">
        <f>Aset!K368</f>
        <v>Ruang Staff 1</v>
      </c>
    </row>
    <row r="392" spans="1:14">
      <c r="A392" s="225">
        <f>SUBTOTAL(3,B$26:$B392)</f>
        <v>367</v>
      </c>
      <c r="B392" s="226" t="str">
        <f>Aset!E369</f>
        <v>Kursi Besi/Metal</v>
      </c>
      <c r="D392" s="228" t="str">
        <f>Aset!F369</f>
        <v>Savelo Vienta</v>
      </c>
      <c r="E392" s="228"/>
      <c r="F392" s="229"/>
      <c r="G392" s="226">
        <v>76</v>
      </c>
      <c r="H392" s="226">
        <f>Aset!D369</f>
        <v>4740</v>
      </c>
      <c r="I392" s="226" t="str">
        <f>LEFT(Aset!G369,4)</f>
        <v>2023</v>
      </c>
      <c r="J392" s="226"/>
      <c r="L392" s="251" t="str">
        <f>Aset!I369</f>
        <v>DBR</v>
      </c>
      <c r="M392" s="252" t="str">
        <f>Aset!J369</f>
        <v>Widhi Prasetyo</v>
      </c>
      <c r="N392" s="252" t="str">
        <f>Aset!K369</f>
        <v>Ruang Staff 2</v>
      </c>
    </row>
    <row r="393" spans="1:14">
      <c r="A393" s="225">
        <f>SUBTOTAL(3,B$26:$B393)</f>
        <v>368</v>
      </c>
      <c r="B393" s="226" t="str">
        <f>Aset!E370</f>
        <v>Kursi Besi/Metal</v>
      </c>
      <c r="D393" s="228" t="str">
        <f>Aset!F370</f>
        <v>Savelo Vienta</v>
      </c>
      <c r="E393" s="228"/>
      <c r="F393" s="229"/>
      <c r="G393" s="226">
        <v>77</v>
      </c>
      <c r="H393" s="226">
        <f>Aset!D370</f>
        <v>4742</v>
      </c>
      <c r="I393" s="226" t="str">
        <f>LEFT(Aset!G370,4)</f>
        <v>2023</v>
      </c>
      <c r="J393" s="226"/>
      <c r="L393" s="251" t="str">
        <f>Aset!I370</f>
        <v>DBR</v>
      </c>
      <c r="M393" s="252" t="str">
        <f>Aset!J370</f>
        <v>Nicki Hermanto Putro, S.Kom</v>
      </c>
      <c r="N393" s="252" t="str">
        <f>Aset!K370</f>
        <v>Ruang Staff 2</v>
      </c>
    </row>
    <row r="394" spans="1:14">
      <c r="A394" s="225">
        <f>SUBTOTAL(3,B$26:$B394)</f>
        <v>369</v>
      </c>
      <c r="B394" s="226" t="str">
        <f>Aset!E371</f>
        <v>Kursi Besi/Metal</v>
      </c>
      <c r="D394" s="228" t="str">
        <f>Aset!F371</f>
        <v>Savelo Vienta</v>
      </c>
      <c r="E394" s="228"/>
      <c r="F394" s="229"/>
      <c r="G394" s="226">
        <v>78</v>
      </c>
      <c r="H394" s="226">
        <f>Aset!D371</f>
        <v>0</v>
      </c>
      <c r="I394" s="226" t="str">
        <f>LEFT(Aset!G371,4)</f>
        <v>2023</v>
      </c>
      <c r="J394" s="226"/>
      <c r="L394" s="251" t="str">
        <f>Aset!I371</f>
        <v>DBR</v>
      </c>
      <c r="M394" s="252" t="str">
        <f>Aset!J371</f>
        <v>Ari Widiyanto</v>
      </c>
      <c r="N394" s="252" t="str">
        <f>Aset!K371</f>
        <v>Ruang Staff 2</v>
      </c>
    </row>
    <row r="395" spans="1:14">
      <c r="A395" s="225">
        <f>SUBTOTAL(3,B$26:$B395)</f>
        <v>370</v>
      </c>
      <c r="B395" s="226" t="str">
        <f>Aset!E372</f>
        <v>Kursi Besi/Metal</v>
      </c>
      <c r="D395" s="228" t="str">
        <f>Aset!F372</f>
        <v>Savelo Vienta</v>
      </c>
      <c r="E395" s="228"/>
      <c r="F395" s="229"/>
      <c r="G395" s="226">
        <v>79</v>
      </c>
      <c r="H395" s="226">
        <f>Aset!D372</f>
        <v>4736</v>
      </c>
      <c r="I395" s="226" t="str">
        <f>LEFT(Aset!G372,4)</f>
        <v>2023</v>
      </c>
      <c r="J395" s="226"/>
      <c r="L395" s="251" t="str">
        <f>Aset!I372</f>
        <v>DBR</v>
      </c>
      <c r="M395" s="252" t="str">
        <f>Aset!J372</f>
        <v>Galih Imamy Gunadi, S.Sos</v>
      </c>
      <c r="N395" s="252" t="str">
        <f>Aset!K372</f>
        <v>Ruang Staff 2</v>
      </c>
    </row>
    <row r="396" spans="1:14">
      <c r="A396" s="225">
        <f>SUBTOTAL(3,B$26:$B396)</f>
        <v>371</v>
      </c>
      <c r="B396" s="226" t="str">
        <f>Aset!E373</f>
        <v>Kursi Besi/Metal</v>
      </c>
      <c r="D396" s="228" t="str">
        <f>Aset!F373</f>
        <v>Savelo Vienta</v>
      </c>
      <c r="E396" s="228"/>
      <c r="F396" s="229"/>
      <c r="G396" s="226">
        <v>80</v>
      </c>
      <c r="H396" s="226">
        <f>Aset!D373</f>
        <v>4707</v>
      </c>
      <c r="I396" s="226" t="str">
        <f>LEFT(Aset!G373,4)</f>
        <v>2023</v>
      </c>
      <c r="J396" s="226"/>
      <c r="L396" s="251" t="str">
        <f>Aset!I373</f>
        <v>DBR</v>
      </c>
      <c r="M396" s="252" t="str">
        <f>Aset!J373</f>
        <v>Ruang Staff 2</v>
      </c>
      <c r="N396" s="252" t="str">
        <f>Aset!K373</f>
        <v>Ruang Staff 2</v>
      </c>
    </row>
    <row r="397" spans="1:14">
      <c r="A397" s="225">
        <f>SUBTOTAL(3,B$26:$B397)</f>
        <v>372</v>
      </c>
      <c r="B397" s="226" t="str">
        <f>Aset!E374</f>
        <v>Kursi Besi/Metal</v>
      </c>
      <c r="D397" s="228" t="str">
        <f>Aset!F374</f>
        <v>Savelo Vienta</v>
      </c>
      <c r="E397" s="228"/>
      <c r="F397" s="229"/>
      <c r="G397" s="226">
        <v>81</v>
      </c>
      <c r="H397" s="226">
        <f>Aset!D374</f>
        <v>4704</v>
      </c>
      <c r="I397" s="226" t="str">
        <f>LEFT(Aset!G374,4)</f>
        <v>2023</v>
      </c>
      <c r="J397" s="226"/>
      <c r="L397" s="251" t="str">
        <f>Aset!I374</f>
        <v>DBR</v>
      </c>
      <c r="M397" s="252" t="str">
        <f>Aset!J374</f>
        <v>Ruang Staff 2</v>
      </c>
      <c r="N397" s="252" t="str">
        <f>Aset!K374</f>
        <v>Ruang Staff 2</v>
      </c>
    </row>
    <row r="398" spans="1:14">
      <c r="A398" s="225">
        <f>SUBTOTAL(3,B$26:$B398)</f>
        <v>373</v>
      </c>
      <c r="B398" s="226" t="str">
        <f>Aset!E375</f>
        <v>Kursi Besi/Metal</v>
      </c>
      <c r="D398" s="228" t="str">
        <f>Aset!F375</f>
        <v>Savelo Vienta</v>
      </c>
      <c r="E398" s="228"/>
      <c r="F398" s="229"/>
      <c r="G398" s="226">
        <v>82</v>
      </c>
      <c r="H398" s="226">
        <f>Aset!D375</f>
        <v>4711</v>
      </c>
      <c r="I398" s="226" t="str">
        <f>LEFT(Aset!G375,4)</f>
        <v>2023</v>
      </c>
      <c r="J398" s="226"/>
      <c r="L398" s="251" t="str">
        <f>Aset!I375</f>
        <v>DBR</v>
      </c>
      <c r="M398" s="252" t="str">
        <f>Aset!J375</f>
        <v>Ruang Staff 2</v>
      </c>
      <c r="N398" s="252" t="str">
        <f>Aset!K375</f>
        <v>Ruang Staff 2</v>
      </c>
    </row>
    <row r="399" spans="1:14">
      <c r="A399" s="225">
        <f>SUBTOTAL(3,B$26:$B399)</f>
        <v>374</v>
      </c>
      <c r="B399" s="226" t="str">
        <f>Aset!E376</f>
        <v>Kursi Besi/Metal</v>
      </c>
      <c r="D399" s="228" t="str">
        <f>Aset!F376</f>
        <v>Savelo Vienta</v>
      </c>
      <c r="E399" s="228"/>
      <c r="F399" s="229"/>
      <c r="G399" s="226">
        <v>83</v>
      </c>
      <c r="H399" s="226">
        <f>Aset!D376</f>
        <v>4735</v>
      </c>
      <c r="I399" s="226" t="str">
        <f>LEFT(Aset!G376,4)</f>
        <v>2023</v>
      </c>
      <c r="J399" s="226"/>
      <c r="L399" s="251" t="str">
        <f>Aset!I376</f>
        <v>DBR</v>
      </c>
      <c r="M399" s="252" t="str">
        <f>Aset!J376</f>
        <v>Ruang Staff 2</v>
      </c>
      <c r="N399" s="252" t="str">
        <f>Aset!K376</f>
        <v>Ruang Staff 2</v>
      </c>
    </row>
    <row r="400" spans="1:14">
      <c r="A400" s="225">
        <f>SUBTOTAL(3,B$26:$B400)</f>
        <v>375</v>
      </c>
      <c r="B400" s="226" t="str">
        <f>Aset!E377</f>
        <v>Kursi Besi/Metal</v>
      </c>
      <c r="D400" s="228" t="str">
        <f>Aset!F377</f>
        <v>Savelo Vienta</v>
      </c>
      <c r="E400" s="228"/>
      <c r="F400" s="229"/>
      <c r="G400" s="226">
        <v>84</v>
      </c>
      <c r="H400" s="226">
        <f>Aset!D377</f>
        <v>4723</v>
      </c>
      <c r="I400" s="226" t="str">
        <f>LEFT(Aset!G377,4)</f>
        <v>2023</v>
      </c>
      <c r="J400" s="226"/>
      <c r="L400" s="251" t="str">
        <f>Aset!I377</f>
        <v>DBR</v>
      </c>
      <c r="M400" s="252" t="str">
        <f>Aset!J377</f>
        <v>Ruang Staff 2</v>
      </c>
      <c r="N400" s="252" t="str">
        <f>Aset!K377</f>
        <v>Ruang Staff 2</v>
      </c>
    </row>
    <row r="401" spans="1:14">
      <c r="A401" s="225">
        <f>SUBTOTAL(3,B$26:$B401)</f>
        <v>376</v>
      </c>
      <c r="B401" s="226" t="str">
        <f>Aset!E378</f>
        <v>Kursi Besi/Metal</v>
      </c>
      <c r="D401" s="228" t="str">
        <f>Aset!F378</f>
        <v>Savelo Vienta</v>
      </c>
      <c r="E401" s="228"/>
      <c r="F401" s="229"/>
      <c r="G401" s="226">
        <v>85</v>
      </c>
      <c r="H401" s="226">
        <f>Aset!D378</f>
        <v>4709</v>
      </c>
      <c r="I401" s="226" t="str">
        <f>LEFT(Aset!G378,4)</f>
        <v>2023</v>
      </c>
      <c r="J401" s="226"/>
      <c r="L401" s="251" t="str">
        <f>Aset!I378</f>
        <v>DBR</v>
      </c>
      <c r="M401" s="252" t="str">
        <f>Aset!J378</f>
        <v>Ruang Staff 2</v>
      </c>
      <c r="N401" s="252" t="str">
        <f>Aset!K378</f>
        <v>Ruang Staff 2</v>
      </c>
    </row>
    <row r="402" spans="1:14">
      <c r="A402" s="225">
        <f>SUBTOTAL(3,B$26:$B402)</f>
        <v>377</v>
      </c>
      <c r="B402" s="226" t="str">
        <f>Aset!E379</f>
        <v>Kursi Besi/Metal</v>
      </c>
      <c r="D402" s="228" t="str">
        <f>Aset!F379</f>
        <v>Savelo Vienta</v>
      </c>
      <c r="E402" s="228"/>
      <c r="F402" s="229"/>
      <c r="G402" s="226">
        <v>86</v>
      </c>
      <c r="H402" s="226">
        <f>Aset!D379</f>
        <v>4733</v>
      </c>
      <c r="I402" s="226" t="str">
        <f>LEFT(Aset!G379,4)</f>
        <v>2023</v>
      </c>
      <c r="J402" s="226"/>
      <c r="L402" s="251" t="str">
        <f>Aset!I379</f>
        <v>DBR</v>
      </c>
      <c r="M402" s="252" t="str">
        <f>Aset!J379</f>
        <v>Ruang Staff 2</v>
      </c>
      <c r="N402" s="252" t="str">
        <f>Aset!K379</f>
        <v>Ruang Staff 2</v>
      </c>
    </row>
    <row r="403" spans="1:14">
      <c r="A403" s="225">
        <f>SUBTOTAL(3,B$26:$B403)</f>
        <v>378</v>
      </c>
      <c r="B403" s="226" t="str">
        <f>Aset!E380</f>
        <v>Kursi Besi/Metal</v>
      </c>
      <c r="D403" s="228" t="str">
        <f>Aset!F380</f>
        <v>Savelo Vienta</v>
      </c>
      <c r="E403" s="228"/>
      <c r="F403" s="229"/>
      <c r="G403" s="226">
        <v>87</v>
      </c>
      <c r="H403" s="226">
        <f>Aset!D380</f>
        <v>4708</v>
      </c>
      <c r="I403" s="226" t="str">
        <f>LEFT(Aset!G380,4)</f>
        <v>2023</v>
      </c>
      <c r="J403" s="226"/>
      <c r="L403" s="251" t="str">
        <f>Aset!I380</f>
        <v>DBR</v>
      </c>
      <c r="M403" s="252" t="str">
        <f>Aset!J380</f>
        <v>-</v>
      </c>
      <c r="N403" s="252" t="str">
        <f>Aset!K380</f>
        <v>-</v>
      </c>
    </row>
    <row r="404" spans="1:14">
      <c r="A404" s="225">
        <f>SUBTOTAL(3,B$26:$B404)</f>
        <v>379</v>
      </c>
      <c r="B404" s="226" t="str">
        <f>Aset!E381</f>
        <v>Kursi Besi/Metal</v>
      </c>
      <c r="D404" s="228" t="str">
        <f>Aset!F381</f>
        <v>Informa</v>
      </c>
      <c r="E404" s="228"/>
      <c r="F404" s="229"/>
      <c r="G404" s="226">
        <v>88</v>
      </c>
      <c r="H404" s="226" t="str">
        <f>Aset!D381</f>
        <v>-</v>
      </c>
      <c r="I404" s="226" t="str">
        <f>LEFT(Aset!G381,4)</f>
        <v>2023</v>
      </c>
      <c r="J404" s="226"/>
      <c r="L404" s="251" t="str">
        <f>Aset!I381</f>
        <v>DBR</v>
      </c>
      <c r="M404" s="252" t="str">
        <f>Aset!J381</f>
        <v>RUANG TAM</v>
      </c>
      <c r="N404" s="252" t="str">
        <f>Aset!K381</f>
        <v>Ruang TAM</v>
      </c>
    </row>
    <row r="405" spans="1:14">
      <c r="A405" s="225">
        <f>SUBTOTAL(3,B$26:$B405)</f>
        <v>380</v>
      </c>
      <c r="B405" s="226" t="str">
        <f>Aset!E382</f>
        <v>Kursi Besi/Metal</v>
      </c>
      <c r="D405" s="228" t="str">
        <f>Aset!F382</f>
        <v>Informa</v>
      </c>
      <c r="E405" s="228"/>
      <c r="F405" s="229"/>
      <c r="G405" s="226">
        <v>89</v>
      </c>
      <c r="H405" s="226" t="str">
        <f>Aset!D382</f>
        <v>-</v>
      </c>
      <c r="I405" s="226" t="str">
        <f>LEFT(Aset!G382,4)</f>
        <v>2023</v>
      </c>
      <c r="J405" s="226"/>
      <c r="L405" s="251" t="str">
        <f>Aset!I382</f>
        <v>DBR</v>
      </c>
      <c r="M405" s="252" t="str">
        <f>Aset!J382</f>
        <v>RUANG TAM</v>
      </c>
      <c r="N405" s="252" t="str">
        <f>Aset!K382</f>
        <v>Ruang TAM</v>
      </c>
    </row>
    <row r="406" spans="1:14">
      <c r="A406" s="225">
        <f>SUBTOTAL(3,B$26:$B406)</f>
        <v>381</v>
      </c>
      <c r="B406" s="226" t="str">
        <f>Aset!E383</f>
        <v>Kursi Besi/Metal</v>
      </c>
      <c r="D406" s="228" t="str">
        <f>Aset!F383</f>
        <v>Informa</v>
      </c>
      <c r="E406" s="228"/>
      <c r="F406" s="229"/>
      <c r="G406" s="226">
        <v>90</v>
      </c>
      <c r="H406" s="226" t="str">
        <f>Aset!D383</f>
        <v>-</v>
      </c>
      <c r="I406" s="226" t="str">
        <f>LEFT(Aset!G383,4)</f>
        <v>2023</v>
      </c>
      <c r="J406" s="226"/>
      <c r="L406" s="251" t="str">
        <f>Aset!I383</f>
        <v>DBR</v>
      </c>
      <c r="M406" s="252" t="str">
        <f>Aset!J383</f>
        <v>RUANG TAM</v>
      </c>
      <c r="N406" s="252" t="str">
        <f>Aset!K383</f>
        <v>Ruang TAM</v>
      </c>
    </row>
    <row r="407" spans="1:14">
      <c r="A407" s="225">
        <f>SUBTOTAL(3,B$26:$B407)</f>
        <v>382</v>
      </c>
      <c r="B407" s="226" t="str">
        <f>Aset!E384</f>
        <v>Kursi Besi/Metal</v>
      </c>
      <c r="D407" s="228" t="str">
        <f>Aset!F384</f>
        <v>Informa</v>
      </c>
      <c r="E407" s="228"/>
      <c r="F407" s="229"/>
      <c r="G407" s="226">
        <v>91</v>
      </c>
      <c r="H407" s="226" t="str">
        <f>Aset!D384</f>
        <v>-</v>
      </c>
      <c r="I407" s="226" t="str">
        <f>LEFT(Aset!G384,4)</f>
        <v>2023</v>
      </c>
      <c r="J407" s="226"/>
      <c r="L407" s="251" t="str">
        <f>Aset!I384</f>
        <v>DBR</v>
      </c>
      <c r="M407" s="252" t="str">
        <f>Aset!J384</f>
        <v>RUANG TAM</v>
      </c>
      <c r="N407" s="252" t="str">
        <f>Aset!K384</f>
        <v>Ruang TAM</v>
      </c>
    </row>
    <row r="408" spans="1:14">
      <c r="A408" s="225">
        <f>SUBTOTAL(3,B$26:$B408)</f>
        <v>383</v>
      </c>
      <c r="B408" s="226" t="str">
        <f>Aset!E385</f>
        <v>Kursi Besi/Metal</v>
      </c>
      <c r="D408" s="228" t="str">
        <f>Aset!F385</f>
        <v>Informa</v>
      </c>
      <c r="E408" s="228"/>
      <c r="F408" s="229"/>
      <c r="G408" s="226">
        <v>92</v>
      </c>
      <c r="H408" s="226" t="str">
        <f>Aset!D385</f>
        <v>-</v>
      </c>
      <c r="I408" s="226" t="str">
        <f>LEFT(Aset!G385,4)</f>
        <v>2023</v>
      </c>
      <c r="J408" s="226"/>
      <c r="L408" s="251" t="str">
        <f>Aset!I385</f>
        <v>DBR</v>
      </c>
      <c r="M408" s="252" t="str">
        <f>Aset!J385</f>
        <v>RUANG TAM</v>
      </c>
      <c r="N408" s="252" t="str">
        <f>Aset!K385</f>
        <v>Ruang TAM</v>
      </c>
    </row>
    <row r="409" spans="1:14">
      <c r="A409" s="225">
        <f>SUBTOTAL(3,B$26:$B409)</f>
        <v>384</v>
      </c>
      <c r="B409" s="226" t="str">
        <f>Aset!E386</f>
        <v>Kursi Besi/Metal</v>
      </c>
      <c r="D409" s="228" t="str">
        <f>Aset!F386</f>
        <v>Chairman</v>
      </c>
      <c r="E409" s="228"/>
      <c r="F409" s="229"/>
      <c r="G409" s="226">
        <v>93</v>
      </c>
      <c r="H409" s="226" t="str">
        <f>Aset!D386</f>
        <v>-</v>
      </c>
      <c r="I409" s="226" t="str">
        <f>LEFT(Aset!G386,4)</f>
        <v>2023</v>
      </c>
      <c r="J409" s="226"/>
      <c r="L409" s="251" t="str">
        <f>Aset!I386</f>
        <v>DBR</v>
      </c>
      <c r="M409" s="252" t="str">
        <f>Aset!J386</f>
        <v>RUANG TAM</v>
      </c>
      <c r="N409" s="252" t="str">
        <f>Aset!K386</f>
        <v>Ruang TAM</v>
      </c>
    </row>
    <row r="410" spans="1:14">
      <c r="A410" s="225">
        <f>SUBTOTAL(3,B$26:$B410)</f>
        <v>385</v>
      </c>
      <c r="B410" s="226" t="str">
        <f>Aset!E387</f>
        <v>Kursi Besi/Metal</v>
      </c>
      <c r="D410" s="228" t="str">
        <f>Aset!F387</f>
        <v>Savelo Vienta</v>
      </c>
      <c r="E410" s="228"/>
      <c r="F410" s="229"/>
      <c r="G410" s="226">
        <v>94</v>
      </c>
      <c r="H410" s="226">
        <f>Aset!D387</f>
        <v>4734</v>
      </c>
      <c r="I410" s="226" t="str">
        <f>LEFT(Aset!G387,4)</f>
        <v>2023</v>
      </c>
      <c r="J410" s="226"/>
      <c r="L410" s="251" t="str">
        <f>Aset!I387</f>
        <v>DBR</v>
      </c>
      <c r="M410" s="252" t="str">
        <f>Aset!J387</f>
        <v>Atik Dwi Hastuti</v>
      </c>
      <c r="N410" s="252" t="str">
        <f>Aset!K387</f>
        <v>Ruang Staff 2</v>
      </c>
    </row>
    <row r="411" spans="1:14" ht="28">
      <c r="A411" s="225">
        <f>SUBTOTAL(3,B$26:$B411)</f>
        <v>386</v>
      </c>
      <c r="B411" s="226" t="str">
        <f>Aset!E388</f>
        <v>Kursi Besi/Metal</v>
      </c>
      <c r="D411" s="228" t="str">
        <f>Aset!F388</f>
        <v>Savelo Vienta</v>
      </c>
      <c r="E411" s="228"/>
      <c r="F411" s="229"/>
      <c r="G411" s="226">
        <v>95</v>
      </c>
      <c r="H411" s="226">
        <f>Aset!D388</f>
        <v>4741</v>
      </c>
      <c r="I411" s="226" t="str">
        <f>LEFT(Aset!G388,4)</f>
        <v>2023</v>
      </c>
      <c r="J411" s="226"/>
      <c r="L411" s="251" t="str">
        <f>Aset!I388</f>
        <v>DBR</v>
      </c>
      <c r="M411" s="252" t="str">
        <f>Aset!J388</f>
        <v>FIldzah A'inun Nursya'adah, S.Kesos</v>
      </c>
      <c r="N411" s="252" t="str">
        <f>Aset!K388</f>
        <v>Ruang Staff 2</v>
      </c>
    </row>
    <row r="412" spans="1:14">
      <c r="A412" s="225">
        <f>SUBTOTAL(3,B$26:$B412)</f>
        <v>387</v>
      </c>
      <c r="B412" s="226" t="str">
        <f>Aset!E389</f>
        <v>Kursi Besi/Metal</v>
      </c>
      <c r="D412" s="228" t="str">
        <f>Aset!F389</f>
        <v>Savelo Vienta</v>
      </c>
      <c r="E412" s="228"/>
      <c r="F412" s="229"/>
      <c r="G412" s="226">
        <v>96</v>
      </c>
      <c r="H412" s="226">
        <f>Aset!D389</f>
        <v>4732</v>
      </c>
      <c r="I412" s="226" t="str">
        <f>LEFT(Aset!G389,4)</f>
        <v>2023</v>
      </c>
      <c r="J412" s="226"/>
      <c r="L412" s="251" t="str">
        <f>Aset!I389</f>
        <v>DBR</v>
      </c>
      <c r="M412" s="252" t="str">
        <f>Aset!J389</f>
        <v>Dini Amalia</v>
      </c>
      <c r="N412" s="252" t="str">
        <f>Aset!K389</f>
        <v>Ruang Staff 2</v>
      </c>
    </row>
    <row r="413" spans="1:14">
      <c r="A413" s="225">
        <f>SUBTOTAL(3,B$26:$B413)</f>
        <v>388</v>
      </c>
      <c r="B413" s="226" t="str">
        <f>Aset!E390</f>
        <v>Kursi Besi/Metal</v>
      </c>
      <c r="D413" s="228" t="str">
        <f>Aset!F390</f>
        <v>Savelo Vienta</v>
      </c>
      <c r="E413" s="228"/>
      <c r="F413" s="229"/>
      <c r="G413" s="226">
        <v>97</v>
      </c>
      <c r="H413" s="226">
        <f>Aset!D390</f>
        <v>4729</v>
      </c>
      <c r="I413" s="226" t="str">
        <f>LEFT(Aset!G390,4)</f>
        <v>2023</v>
      </c>
      <c r="J413" s="226"/>
      <c r="L413" s="251" t="str">
        <f>Aset!I390</f>
        <v>DBR</v>
      </c>
      <c r="M413" s="252" t="str">
        <f>Aset!J390</f>
        <v>Dewi Rosaria Diez</v>
      </c>
      <c r="N413" s="252" t="str">
        <f>Aset!K390</f>
        <v>Ruang Staff 2</v>
      </c>
    </row>
    <row r="414" spans="1:14">
      <c r="A414" s="225">
        <f>SUBTOTAL(3,B$26:$B414)</f>
        <v>389</v>
      </c>
      <c r="B414" s="226" t="str">
        <f>Aset!E391</f>
        <v>Kursi Besi/Metal</v>
      </c>
      <c r="D414" s="228" t="str">
        <f>Aset!F391</f>
        <v>Savelo Vienta</v>
      </c>
      <c r="E414" s="228"/>
      <c r="F414" s="229"/>
      <c r="G414" s="226">
        <v>98</v>
      </c>
      <c r="H414" s="226">
        <f>Aset!D391</f>
        <v>4712</v>
      </c>
      <c r="I414" s="226" t="str">
        <f>LEFT(Aset!G391,4)</f>
        <v>2023</v>
      </c>
      <c r="J414" s="226"/>
      <c r="L414" s="251" t="str">
        <f>Aset!I391</f>
        <v>DBR</v>
      </c>
      <c r="M414" s="252" t="str">
        <f>Aset!J391</f>
        <v>Puti Indrasari</v>
      </c>
      <c r="N414" s="252" t="str">
        <f>Aset!K391</f>
        <v>Ruang Staff 2</v>
      </c>
    </row>
    <row r="415" spans="1:14">
      <c r="A415" s="225">
        <f>SUBTOTAL(3,B$26:$B415)</f>
        <v>390</v>
      </c>
      <c r="B415" s="226" t="str">
        <f>Aset!E392</f>
        <v>Kursi Besi/Metal</v>
      </c>
      <c r="D415" s="228" t="str">
        <f>Aset!F392</f>
        <v>Savelo Vienta</v>
      </c>
      <c r="E415" s="228"/>
      <c r="F415" s="229"/>
      <c r="G415" s="226">
        <v>99</v>
      </c>
      <c r="H415" s="226">
        <f>Aset!D392</f>
        <v>4738</v>
      </c>
      <c r="I415" s="226" t="str">
        <f>LEFT(Aset!G392,4)</f>
        <v>2023</v>
      </c>
      <c r="J415" s="226"/>
      <c r="L415" s="251" t="str">
        <f>Aset!I392</f>
        <v>DBR</v>
      </c>
      <c r="M415" s="252" t="str">
        <f>Aset!J392</f>
        <v>Doni Prima</v>
      </c>
      <c r="N415" s="252" t="str">
        <f>Aset!K392</f>
        <v>Ruang Staff 2</v>
      </c>
    </row>
    <row r="416" spans="1:14">
      <c r="A416" s="225">
        <f>SUBTOTAL(3,B$26:$B416)</f>
        <v>391</v>
      </c>
      <c r="B416" s="226" t="str">
        <f>Aset!E393</f>
        <v>Kursi Besi/Metal</v>
      </c>
      <c r="D416" s="228" t="str">
        <f>Aset!F393</f>
        <v>Savelo Vienta</v>
      </c>
      <c r="E416" s="228"/>
      <c r="F416" s="229"/>
      <c r="G416" s="226">
        <v>100</v>
      </c>
      <c r="H416" s="226">
        <f>Aset!D393</f>
        <v>4716</v>
      </c>
      <c r="I416" s="226" t="str">
        <f>LEFT(Aset!G393,4)</f>
        <v>2023</v>
      </c>
      <c r="J416" s="226"/>
      <c r="L416" s="251" t="str">
        <f>Aset!I393</f>
        <v>DBR</v>
      </c>
      <c r="M416" s="252" t="str">
        <f>Aset!J393</f>
        <v>Nurman Wicaksono</v>
      </c>
      <c r="N416" s="252" t="str">
        <f>Aset!K393</f>
        <v>Ruang Staff 2</v>
      </c>
    </row>
    <row r="417" spans="1:14">
      <c r="A417" s="225">
        <f>SUBTOTAL(3,B$26:$B417)</f>
        <v>392</v>
      </c>
      <c r="B417" s="226" t="str">
        <f>Aset!E394</f>
        <v>Kursi Besi/Metal</v>
      </c>
      <c r="D417" s="228" t="str">
        <f>Aset!F394</f>
        <v>Savelo Vienta</v>
      </c>
      <c r="E417" s="228"/>
      <c r="F417" s="229"/>
      <c r="G417" s="226">
        <v>101</v>
      </c>
      <c r="H417" s="226">
        <f>Aset!D394</f>
        <v>4719</v>
      </c>
      <c r="I417" s="226" t="str">
        <f>LEFT(Aset!G394,4)</f>
        <v>2023</v>
      </c>
      <c r="J417" s="226"/>
      <c r="L417" s="251" t="str">
        <f>Aset!I394</f>
        <v>DBR</v>
      </c>
      <c r="M417" s="252" t="str">
        <f>Aset!J394</f>
        <v>Muhammad Alfaridzi</v>
      </c>
      <c r="N417" s="252" t="str">
        <f>Aset!K394</f>
        <v>Ruang Staff 2</v>
      </c>
    </row>
    <row r="418" spans="1:14">
      <c r="A418" s="225">
        <f>SUBTOTAL(3,B$26:$B418)</f>
        <v>393</v>
      </c>
      <c r="B418" s="226" t="str">
        <f>Aset!E395</f>
        <v>Kursi Besi/Metal</v>
      </c>
      <c r="D418" s="228" t="str">
        <f>Aset!F395</f>
        <v>Savelo Vienta</v>
      </c>
      <c r="E418" s="228"/>
      <c r="F418" s="229"/>
      <c r="G418" s="226">
        <v>102</v>
      </c>
      <c r="H418" s="226">
        <f>Aset!D395</f>
        <v>4739</v>
      </c>
      <c r="I418" s="226" t="str">
        <f>LEFT(Aset!G395,4)</f>
        <v>2023</v>
      </c>
      <c r="J418" s="226"/>
      <c r="L418" s="251" t="str">
        <f>Aset!I395</f>
        <v>DBR</v>
      </c>
      <c r="M418" s="252" t="str">
        <f>Aset!J395</f>
        <v>Rahmat Wuryadi</v>
      </c>
      <c r="N418" s="252" t="str">
        <f>Aset!K395</f>
        <v>Ruang Staff 2</v>
      </c>
    </row>
    <row r="419" spans="1:14">
      <c r="A419" s="225">
        <f>SUBTOTAL(3,B$26:$B419)</f>
        <v>394</v>
      </c>
      <c r="B419" s="226" t="str">
        <f>Aset!E396</f>
        <v>Kursi Besi/Metal</v>
      </c>
      <c r="D419" s="228" t="str">
        <f>Aset!F396</f>
        <v>Savelo Vienta</v>
      </c>
      <c r="E419" s="228"/>
      <c r="F419" s="229"/>
      <c r="G419" s="226">
        <v>103</v>
      </c>
      <c r="H419" s="226">
        <f>Aset!D396</f>
        <v>4706</v>
      </c>
      <c r="I419" s="226" t="str">
        <f>LEFT(Aset!G396,4)</f>
        <v>2023</v>
      </c>
      <c r="J419" s="226"/>
      <c r="L419" s="251" t="str">
        <f>Aset!I396</f>
        <v>DBR</v>
      </c>
      <c r="M419" s="252" t="str">
        <f>Aset!J396</f>
        <v>Elvin Anugerah Jaya Zebua, S.Sos</v>
      </c>
      <c r="N419" s="252" t="str">
        <f>Aset!K396</f>
        <v>Ruang Staff 2</v>
      </c>
    </row>
    <row r="420" spans="1:14">
      <c r="A420" s="225">
        <f>SUBTOTAL(3,B$26:$B420)</f>
        <v>395</v>
      </c>
      <c r="B420" s="226" t="str">
        <f>Aset!E397</f>
        <v>Kursi Besi/Metal</v>
      </c>
      <c r="D420" s="228" t="str">
        <f>Aset!F397</f>
        <v>Savelo Vienta</v>
      </c>
      <c r="E420" s="228"/>
      <c r="F420" s="229"/>
      <c r="G420" s="226">
        <v>104</v>
      </c>
      <c r="H420" s="226">
        <f>Aset!D397</f>
        <v>4718</v>
      </c>
      <c r="I420" s="226" t="str">
        <f>LEFT(Aset!G397,4)</f>
        <v>2023</v>
      </c>
      <c r="J420" s="226"/>
      <c r="L420" s="251" t="str">
        <f>Aset!I397</f>
        <v>DBR</v>
      </c>
      <c r="M420" s="252" t="str">
        <f>Aset!J397</f>
        <v>Kurnia Angga Putra</v>
      </c>
      <c r="N420" s="252" t="str">
        <f>Aset!K397</f>
        <v>Ruang Staff 2</v>
      </c>
    </row>
    <row r="421" spans="1:14">
      <c r="A421" s="225">
        <f>SUBTOTAL(3,B$26:$B421)</f>
        <v>396</v>
      </c>
      <c r="B421" s="226" t="str">
        <f>Aset!E398</f>
        <v>Kursi Besi/Metal</v>
      </c>
      <c r="D421" s="228" t="str">
        <f>Aset!F398</f>
        <v>Savelo Vienta</v>
      </c>
      <c r="E421" s="228"/>
      <c r="F421" s="229"/>
      <c r="G421" s="226">
        <v>105</v>
      </c>
      <c r="H421" s="226">
        <f>Aset!D398</f>
        <v>4705</v>
      </c>
      <c r="I421" s="226" t="str">
        <f>LEFT(Aset!G398,4)</f>
        <v>2023</v>
      </c>
      <c r="J421" s="226"/>
      <c r="L421" s="251" t="str">
        <f>Aset!I398</f>
        <v>DBR</v>
      </c>
      <c r="M421" s="252" t="str">
        <f>Aset!J398</f>
        <v>Sutrisman</v>
      </c>
      <c r="N421" s="252" t="str">
        <f>Aset!K398</f>
        <v>Ruang Staff 2</v>
      </c>
    </row>
    <row r="422" spans="1:14">
      <c r="A422" s="225">
        <f>SUBTOTAL(3,B$26:$B422)</f>
        <v>397</v>
      </c>
      <c r="B422" s="226" t="str">
        <f>Aset!E399</f>
        <v>Kursi Besi/Metal</v>
      </c>
      <c r="D422" s="228" t="str">
        <f>Aset!F399</f>
        <v>Savelo Vienta</v>
      </c>
      <c r="E422" s="228"/>
      <c r="F422" s="229"/>
      <c r="G422" s="226">
        <v>106</v>
      </c>
      <c r="H422" s="226">
        <f>Aset!D399</f>
        <v>4726</v>
      </c>
      <c r="I422" s="226" t="str">
        <f>LEFT(Aset!G399,4)</f>
        <v>2023</v>
      </c>
      <c r="J422" s="226"/>
      <c r="L422" s="251" t="str">
        <f>Aset!I399</f>
        <v>DBR</v>
      </c>
      <c r="M422" s="252" t="str">
        <f>Aset!J399</f>
        <v>-</v>
      </c>
      <c r="N422" s="252" t="str">
        <f>Aset!K399</f>
        <v>-</v>
      </c>
    </row>
    <row r="423" spans="1:14">
      <c r="A423" s="225">
        <f>SUBTOTAL(3,B$26:$B423)</f>
        <v>398</v>
      </c>
      <c r="B423" s="226" t="str">
        <f>Aset!E400</f>
        <v>Kursi Besi/Metal</v>
      </c>
      <c r="D423" s="228" t="str">
        <f>Aset!F400</f>
        <v>Savelo Vienta</v>
      </c>
      <c r="E423" s="228"/>
      <c r="F423" s="229"/>
      <c r="G423" s="226">
        <v>107</v>
      </c>
      <c r="H423" s="226">
        <f>Aset!D400</f>
        <v>4728</v>
      </c>
      <c r="I423" s="226" t="str">
        <f>LEFT(Aset!G400,4)</f>
        <v>2023</v>
      </c>
      <c r="J423" s="226"/>
      <c r="L423" s="251" t="str">
        <f>Aset!I400</f>
        <v>DBR</v>
      </c>
      <c r="M423" s="252" t="str">
        <f>Aset!J400</f>
        <v>-</v>
      </c>
      <c r="N423" s="252" t="str">
        <f>Aset!K400</f>
        <v>-</v>
      </c>
    </row>
    <row r="424" spans="1:14">
      <c r="A424" s="225">
        <f>SUBTOTAL(3,B$26:$B424)</f>
        <v>399</v>
      </c>
      <c r="B424" s="226" t="str">
        <f>Aset!E401</f>
        <v>Kursi Besi/Metal</v>
      </c>
      <c r="D424" s="228" t="str">
        <f>Aset!F401</f>
        <v>Savelo Vienta</v>
      </c>
      <c r="E424" s="228"/>
      <c r="F424" s="229"/>
      <c r="G424" s="226">
        <v>108</v>
      </c>
      <c r="H424" s="226">
        <f>Aset!D401</f>
        <v>4713</v>
      </c>
      <c r="I424" s="226" t="str">
        <f>LEFT(Aset!G401,4)</f>
        <v>2023</v>
      </c>
      <c r="J424" s="226"/>
      <c r="L424" s="251" t="str">
        <f>Aset!I401</f>
        <v>DBR</v>
      </c>
      <c r="M424" s="252" t="str">
        <f>Aset!J401</f>
        <v>-</v>
      </c>
      <c r="N424" s="252" t="str">
        <f>Aset!K401</f>
        <v>-</v>
      </c>
    </row>
    <row r="425" spans="1:14">
      <c r="A425" s="225">
        <f>SUBTOTAL(3,B$26:$B425)</f>
        <v>400</v>
      </c>
      <c r="B425" s="226" t="str">
        <f>Aset!E402</f>
        <v>Kursi Besi/Metal</v>
      </c>
      <c r="D425" s="228" t="str">
        <f>Aset!F402</f>
        <v>Savelo Vienta</v>
      </c>
      <c r="E425" s="228"/>
      <c r="F425" s="229"/>
      <c r="G425" s="226">
        <v>109</v>
      </c>
      <c r="H425" s="226">
        <f>Aset!D402</f>
        <v>4725</v>
      </c>
      <c r="I425" s="226" t="str">
        <f>LEFT(Aset!G402,4)</f>
        <v>2023</v>
      </c>
      <c r="J425" s="226"/>
      <c r="L425" s="251" t="str">
        <f>Aset!I402</f>
        <v>DBR</v>
      </c>
      <c r="M425" s="252" t="str">
        <f>Aset!J402</f>
        <v>Rakhmat Rizal</v>
      </c>
      <c r="N425" s="252" t="str">
        <f>Aset!K402</f>
        <v>Ruang Staff 2</v>
      </c>
    </row>
    <row r="426" spans="1:14">
      <c r="A426" s="225">
        <f>SUBTOTAL(3,B$26:$B426)</f>
        <v>401</v>
      </c>
      <c r="B426" s="226" t="str">
        <f>Aset!E403</f>
        <v>Kursi Besi/Metal</v>
      </c>
      <c r="D426" s="228" t="str">
        <f>Aset!F403</f>
        <v>Savelo Vienta</v>
      </c>
      <c r="E426" s="228"/>
      <c r="F426" s="229"/>
      <c r="G426" s="226">
        <v>110</v>
      </c>
      <c r="H426" s="226">
        <f>Aset!D403</f>
        <v>4714</v>
      </c>
      <c r="I426" s="226" t="str">
        <f>LEFT(Aset!G403,4)</f>
        <v>2023</v>
      </c>
      <c r="J426" s="226"/>
      <c r="L426" s="251" t="str">
        <f>Aset!I403</f>
        <v>DBR</v>
      </c>
      <c r="M426" s="252" t="str">
        <f>Aset!J403</f>
        <v>Wiwiek Setyawati</v>
      </c>
      <c r="N426" s="252" t="str">
        <f>Aset!K403</f>
        <v>Ruang Staff 2</v>
      </c>
    </row>
    <row r="427" spans="1:14">
      <c r="A427" s="225">
        <f>SUBTOTAL(3,B$26:$B427)</f>
        <v>402</v>
      </c>
      <c r="B427" s="226" t="str">
        <f>Aset!E404</f>
        <v>Kursi Besi/Metal</v>
      </c>
      <c r="D427" s="228" t="str">
        <f>Aset!F404</f>
        <v>Savelo Vienta</v>
      </c>
      <c r="E427" s="228"/>
      <c r="F427" s="229"/>
      <c r="G427" s="226">
        <v>111</v>
      </c>
      <c r="H427" s="226">
        <f>Aset!D404</f>
        <v>4737</v>
      </c>
      <c r="I427" s="226" t="str">
        <f>LEFT(Aset!G404,4)</f>
        <v>2023</v>
      </c>
      <c r="J427" s="226"/>
      <c r="L427" s="251" t="str">
        <f>Aset!I404</f>
        <v>DBR</v>
      </c>
      <c r="M427" s="252" t="str">
        <f>Aset!J404</f>
        <v>Giska Ardy Wilaga</v>
      </c>
      <c r="N427" s="252" t="str">
        <f>Aset!K404</f>
        <v>Ruang Staff 2</v>
      </c>
    </row>
    <row r="428" spans="1:14">
      <c r="A428" s="225">
        <f>SUBTOTAL(3,B$26:$B428)</f>
        <v>403</v>
      </c>
      <c r="B428" s="226" t="str">
        <f>Aset!E405</f>
        <v>Kursi Besi/Metal</v>
      </c>
      <c r="D428" s="228" t="str">
        <f>Aset!F405</f>
        <v>Savelo Vienta</v>
      </c>
      <c r="E428" s="228"/>
      <c r="F428" s="229"/>
      <c r="G428" s="226">
        <v>112</v>
      </c>
      <c r="H428" s="226">
        <f>Aset!D405</f>
        <v>4724</v>
      </c>
      <c r="I428" s="226" t="str">
        <f>LEFT(Aset!G405,4)</f>
        <v>2023</v>
      </c>
      <c r="J428" s="226"/>
      <c r="L428" s="251" t="str">
        <f>Aset!I405</f>
        <v>DBR</v>
      </c>
      <c r="M428" s="252" t="str">
        <f>Aset!J405</f>
        <v>Leo Sutanegara</v>
      </c>
      <c r="N428" s="252" t="str">
        <f>Aset!K405</f>
        <v>Ruang Staff 2</v>
      </c>
    </row>
    <row r="429" spans="1:14">
      <c r="A429" s="225">
        <f>SUBTOTAL(3,B$26:$B429)</f>
        <v>404</v>
      </c>
      <c r="B429" s="226" t="str">
        <f>Aset!E406</f>
        <v>Kursi Besi/Metal</v>
      </c>
      <c r="D429" s="228" t="str">
        <f>Aset!F406</f>
        <v>Savelo Vienta</v>
      </c>
      <c r="E429" s="228"/>
      <c r="F429" s="229"/>
      <c r="G429" s="226">
        <v>113</v>
      </c>
      <c r="H429" s="226">
        <f>Aset!D406</f>
        <v>4720</v>
      </c>
      <c r="I429" s="226" t="str">
        <f>LEFT(Aset!G406,4)</f>
        <v>2023</v>
      </c>
      <c r="J429" s="226"/>
      <c r="L429" s="251" t="str">
        <f>Aset!I406</f>
        <v>DBR</v>
      </c>
      <c r="M429" s="252" t="str">
        <f>Aset!J406</f>
        <v>Untung Febriansyah</v>
      </c>
      <c r="N429" s="252" t="str">
        <f>Aset!K406</f>
        <v>Ruang Staff 2</v>
      </c>
    </row>
    <row r="430" spans="1:14">
      <c r="A430" s="225">
        <f>SUBTOTAL(3,B$26:$B430)</f>
        <v>405</v>
      </c>
      <c r="B430" s="226" t="str">
        <f>Aset!E407</f>
        <v>Kursi Besi/Metal</v>
      </c>
      <c r="D430" s="228" t="str">
        <f>Aset!F407</f>
        <v>Savelo Vienta</v>
      </c>
      <c r="E430" s="228"/>
      <c r="F430" s="229"/>
      <c r="G430" s="226">
        <v>114</v>
      </c>
      <c r="H430" s="226">
        <f>Aset!D407</f>
        <v>4722</v>
      </c>
      <c r="I430" s="226" t="str">
        <f>LEFT(Aset!G407,4)</f>
        <v>2023</v>
      </c>
      <c r="J430" s="226"/>
      <c r="L430" s="251" t="str">
        <f>Aset!I407</f>
        <v>DBR</v>
      </c>
      <c r="M430" s="252" t="str">
        <f>Aset!J407</f>
        <v>-</v>
      </c>
      <c r="N430" s="252" t="str">
        <f>Aset!K407</f>
        <v>-</v>
      </c>
    </row>
    <row r="431" spans="1:14">
      <c r="A431" s="225">
        <f>SUBTOTAL(3,B$26:$B431)</f>
        <v>406</v>
      </c>
      <c r="B431" s="226" t="str">
        <f>Aset!E408</f>
        <v>Kursi Besi/Metal</v>
      </c>
      <c r="D431" s="228" t="str">
        <f>Aset!F408</f>
        <v>Savelo Vienta</v>
      </c>
      <c r="E431" s="228"/>
      <c r="F431" s="229"/>
      <c r="G431" s="226">
        <v>115</v>
      </c>
      <c r="H431" s="226">
        <f>Aset!D408</f>
        <v>4730</v>
      </c>
      <c r="I431" s="226" t="str">
        <f>LEFT(Aset!G408,4)</f>
        <v>2023</v>
      </c>
      <c r="J431" s="226"/>
      <c r="L431" s="251" t="str">
        <f>Aset!I408</f>
        <v>DBR</v>
      </c>
      <c r="M431" s="252" t="str">
        <f>Aset!J408</f>
        <v>Andi Dewi Sartika</v>
      </c>
      <c r="N431" s="252" t="str">
        <f>Aset!K408</f>
        <v>Ruang Staff 2</v>
      </c>
    </row>
    <row r="432" spans="1:14">
      <c r="A432" s="225">
        <f>SUBTOTAL(3,B$26:$B432)</f>
        <v>407</v>
      </c>
      <c r="B432" s="226" t="str">
        <f>Aset!E409</f>
        <v>Kursi Besi/Metal</v>
      </c>
      <c r="D432" s="228" t="str">
        <f>Aset!F409</f>
        <v>Savelo Vienta</v>
      </c>
      <c r="E432" s="228"/>
      <c r="F432" s="229"/>
      <c r="G432" s="226">
        <v>116</v>
      </c>
      <c r="H432" s="226">
        <f>Aset!D409</f>
        <v>4715</v>
      </c>
      <c r="I432" s="226" t="str">
        <f>LEFT(Aset!G409,4)</f>
        <v>2023</v>
      </c>
      <c r="J432" s="226"/>
      <c r="L432" s="251" t="str">
        <f>Aset!I409</f>
        <v>DBR</v>
      </c>
      <c r="M432" s="252" t="str">
        <f>Aset!J409</f>
        <v>Alfi Sudirasmita</v>
      </c>
      <c r="N432" s="252" t="str">
        <f>Aset!K409</f>
        <v>Ruang Staff 2</v>
      </c>
    </row>
    <row r="433" spans="1:14">
      <c r="A433" s="225">
        <f>SUBTOTAL(3,B$26:$B433)</f>
        <v>408</v>
      </c>
      <c r="B433" s="226" t="str">
        <f>Aset!E410</f>
        <v>Kursi Besi/Metal</v>
      </c>
      <c r="D433" s="228" t="str">
        <f>Aset!F410</f>
        <v>Savelo Vienta</v>
      </c>
      <c r="E433" s="228"/>
      <c r="F433" s="229"/>
      <c r="G433" s="226">
        <v>117</v>
      </c>
      <c r="H433" s="226">
        <f>Aset!D410</f>
        <v>4710</v>
      </c>
      <c r="I433" s="226" t="str">
        <f>LEFT(Aset!G410,4)</f>
        <v>2023</v>
      </c>
      <c r="J433" s="226"/>
      <c r="L433" s="251" t="str">
        <f>Aset!I410</f>
        <v>DBR</v>
      </c>
      <c r="M433" s="252" t="str">
        <f>Aset!J410</f>
        <v>Arif Faizal Nursobah</v>
      </c>
      <c r="N433" s="252" t="str">
        <f>Aset!K410</f>
        <v>Ruang Staff 2</v>
      </c>
    </row>
    <row r="434" spans="1:14">
      <c r="A434" s="225">
        <f>SUBTOTAL(3,B$26:$B434)</f>
        <v>409</v>
      </c>
      <c r="B434" s="226" t="str">
        <f>Aset!E411</f>
        <v>Kursi Besi/Metal</v>
      </c>
      <c r="D434" s="228" t="str">
        <f>Aset!F411</f>
        <v>Savelo Vienta</v>
      </c>
      <c r="E434" s="228"/>
      <c r="F434" s="229"/>
      <c r="G434" s="226">
        <v>118</v>
      </c>
      <c r="H434" s="226">
        <f>Aset!D411</f>
        <v>4727</v>
      </c>
      <c r="I434" s="226" t="str">
        <f>LEFT(Aset!G411,4)</f>
        <v>2023</v>
      </c>
      <c r="J434" s="226"/>
      <c r="L434" s="251" t="str">
        <f>Aset!I411</f>
        <v>DBR</v>
      </c>
      <c r="M434" s="252" t="str">
        <f>Aset!J411</f>
        <v>Edwar Wijaya</v>
      </c>
      <c r="N434" s="252" t="str">
        <f>Aset!K411</f>
        <v>Ruang Staff 2</v>
      </c>
    </row>
    <row r="435" spans="1:14">
      <c r="A435" s="225">
        <f>SUBTOTAL(3,B$26:$B435)</f>
        <v>410</v>
      </c>
      <c r="B435" s="226" t="str">
        <f>Aset!E412</f>
        <v>Kursi Besi/Metal</v>
      </c>
      <c r="D435" s="228" t="str">
        <f>Aset!F412</f>
        <v>Savelo Vienta</v>
      </c>
      <c r="E435" s="228"/>
      <c r="F435" s="229"/>
      <c r="G435" s="226">
        <v>119</v>
      </c>
      <c r="H435" s="226">
        <f>Aset!D412</f>
        <v>4702</v>
      </c>
      <c r="I435" s="226" t="str">
        <f>LEFT(Aset!G412,4)</f>
        <v>2023</v>
      </c>
      <c r="J435" s="226"/>
      <c r="L435" s="251" t="str">
        <f>Aset!I412</f>
        <v>DBR</v>
      </c>
      <c r="M435" s="252" t="str">
        <f>Aset!J412</f>
        <v>Alfa Rahmad, SE</v>
      </c>
      <c r="N435" s="252" t="str">
        <f>Aset!K412</f>
        <v>Ruang Staff 2</v>
      </c>
    </row>
    <row r="436" spans="1:14">
      <c r="A436" s="225">
        <f>SUBTOTAL(3,B$26:$B436)</f>
        <v>411</v>
      </c>
      <c r="B436" s="226" t="str">
        <f>Aset!E413</f>
        <v>Kursi Besi/Metal</v>
      </c>
      <c r="D436" s="228" t="str">
        <f>Aset!F413</f>
        <v>Savelo Vienta</v>
      </c>
      <c r="E436" s="228"/>
      <c r="F436" s="229"/>
      <c r="G436" s="226">
        <v>120</v>
      </c>
      <c r="H436" s="226">
        <f>Aset!D413</f>
        <v>5182</v>
      </c>
      <c r="I436" s="226" t="str">
        <f>LEFT(Aset!G413,4)</f>
        <v>2023</v>
      </c>
      <c r="J436" s="226"/>
      <c r="L436" s="251" t="str">
        <f>Aset!I413</f>
        <v>DBR</v>
      </c>
      <c r="M436" s="252" t="str">
        <f>Aset!J413</f>
        <v>Dahlia Palupi, SE</v>
      </c>
      <c r="N436" s="252" t="str">
        <f>Aset!K413</f>
        <v>Ruang Staff 1</v>
      </c>
    </row>
    <row r="437" spans="1:14">
      <c r="A437" s="225">
        <f>SUBTOTAL(3,B$26:$B437)</f>
        <v>412</v>
      </c>
      <c r="B437" s="226" t="str">
        <f>Aset!E414</f>
        <v>Kursi Besi/Metal</v>
      </c>
      <c r="D437" s="228" t="str">
        <f>Aset!F414</f>
        <v>Savelo Vienta</v>
      </c>
      <c r="E437" s="228"/>
      <c r="F437" s="229"/>
      <c r="G437" s="226">
        <v>121</v>
      </c>
      <c r="H437" s="226">
        <f>Aset!D414</f>
        <v>4703</v>
      </c>
      <c r="I437" s="226" t="str">
        <f>LEFT(Aset!G414,4)</f>
        <v>2023</v>
      </c>
      <c r="J437" s="226"/>
      <c r="L437" s="251" t="str">
        <f>Aset!I414</f>
        <v>DBR</v>
      </c>
      <c r="M437" s="252" t="str">
        <f>Aset!J414</f>
        <v>Asiafry Raynaldy</v>
      </c>
      <c r="N437" s="252" t="str">
        <f>Aset!K414</f>
        <v>Ruang Staff 2</v>
      </c>
    </row>
    <row r="438" spans="1:14">
      <c r="A438" s="225">
        <f>SUBTOTAL(3,B$26:$B438)</f>
        <v>413</v>
      </c>
      <c r="B438" s="226" t="str">
        <f>Aset!E415</f>
        <v>Kursi Besi/Metal</v>
      </c>
      <c r="D438" s="228" t="str">
        <f>Aset!F415</f>
        <v>Savelo Vienta</v>
      </c>
      <c r="E438" s="228"/>
      <c r="F438" s="229"/>
      <c r="G438" s="226">
        <v>122</v>
      </c>
      <c r="H438" s="226">
        <f>Aset!D415</f>
        <v>4717</v>
      </c>
      <c r="I438" s="226" t="str">
        <f>LEFT(Aset!G415,4)</f>
        <v>2023</v>
      </c>
      <c r="J438" s="226"/>
      <c r="L438" s="251" t="str">
        <f>Aset!I415</f>
        <v>DBR</v>
      </c>
      <c r="M438" s="252" t="str">
        <f>Aset!J415</f>
        <v>Achmad Mustaqim</v>
      </c>
      <c r="N438" s="252" t="str">
        <f>Aset!K415</f>
        <v>Ruang Staff 2</v>
      </c>
    </row>
    <row r="439" spans="1:14">
      <c r="A439" s="225">
        <f>SUBTOTAL(3,B$26:$B439)</f>
        <v>414</v>
      </c>
      <c r="B439" s="226" t="str">
        <f>Aset!E416</f>
        <v>Kursi Besi/Metal</v>
      </c>
      <c r="D439" s="228" t="str">
        <f>Aset!F416</f>
        <v>Savelo Vienta</v>
      </c>
      <c r="E439" s="228"/>
      <c r="F439" s="229"/>
      <c r="G439" s="226">
        <v>123</v>
      </c>
      <c r="H439" s="226">
        <f>Aset!D416</f>
        <v>4721</v>
      </c>
      <c r="I439" s="226" t="str">
        <f>LEFT(Aset!G416,4)</f>
        <v>2023</v>
      </c>
      <c r="J439" s="226"/>
      <c r="L439" s="251" t="str">
        <f>Aset!I416</f>
        <v>DBR</v>
      </c>
      <c r="M439" s="252" t="str">
        <f>Aset!J416</f>
        <v>Frisa Femi Haryani</v>
      </c>
      <c r="N439" s="252" t="str">
        <f>Aset!K416</f>
        <v>Ruang Staff 2</v>
      </c>
    </row>
    <row r="440" spans="1:14">
      <c r="A440" s="225">
        <f>SUBTOTAL(3,B$26:$B440)</f>
        <v>415</v>
      </c>
      <c r="B440" s="226">
        <f>Aset!E417</f>
        <v>0</v>
      </c>
      <c r="D440" s="228">
        <f>Aset!F417</f>
        <v>0</v>
      </c>
      <c r="E440" s="228"/>
      <c r="F440" s="229"/>
      <c r="G440" s="226">
        <v>124</v>
      </c>
      <c r="H440" s="226">
        <f>Aset!D417</f>
        <v>0</v>
      </c>
      <c r="I440" s="226" t="str">
        <f>LEFT(Aset!G417,4)</f>
        <v/>
      </c>
      <c r="J440" s="226"/>
      <c r="L440" s="251">
        <f>Aset!I417</f>
        <v>0</v>
      </c>
      <c r="M440" s="252">
        <f>Aset!J417</f>
        <v>0</v>
      </c>
      <c r="N440" s="252">
        <f>Aset!K417</f>
        <v>0</v>
      </c>
    </row>
    <row r="441" spans="1:14">
      <c r="A441" s="225">
        <f>SUBTOTAL(3,B$26:$B441)</f>
        <v>416</v>
      </c>
      <c r="B441" s="226">
        <f>Aset!E418</f>
        <v>0</v>
      </c>
      <c r="D441" s="228">
        <f>Aset!F418</f>
        <v>0</v>
      </c>
      <c r="E441" s="228"/>
      <c r="F441" s="229"/>
      <c r="G441" s="226">
        <v>125</v>
      </c>
      <c r="H441" s="226">
        <f>Aset!D418</f>
        <v>0</v>
      </c>
      <c r="I441" s="226" t="str">
        <f>LEFT(Aset!G418,4)</f>
        <v/>
      </c>
      <c r="J441" s="226"/>
      <c r="L441" s="251">
        <f>Aset!I418</f>
        <v>0</v>
      </c>
      <c r="M441" s="252">
        <f>Aset!J418</f>
        <v>0</v>
      </c>
      <c r="N441" s="252">
        <f>Aset!K418</f>
        <v>0</v>
      </c>
    </row>
    <row r="442" spans="1:14">
      <c r="A442" s="225">
        <f>SUBTOTAL(3,B$26:$B442)</f>
        <v>417</v>
      </c>
      <c r="B442" s="226">
        <f>Aset!E419</f>
        <v>0</v>
      </c>
      <c r="D442" s="228">
        <f>Aset!F419</f>
        <v>0</v>
      </c>
      <c r="E442" s="228"/>
      <c r="F442" s="229"/>
      <c r="G442" s="226">
        <v>126</v>
      </c>
      <c r="H442" s="226">
        <f>Aset!D419</f>
        <v>0</v>
      </c>
      <c r="I442" s="226" t="str">
        <f>LEFT(Aset!G419,4)</f>
        <v/>
      </c>
      <c r="J442" s="226"/>
      <c r="L442" s="251">
        <f>Aset!I419</f>
        <v>0</v>
      </c>
      <c r="M442" s="252">
        <f>Aset!J419</f>
        <v>0</v>
      </c>
      <c r="N442" s="252">
        <f>Aset!K419</f>
        <v>0</v>
      </c>
    </row>
    <row r="443" spans="1:14">
      <c r="A443" s="225">
        <f>SUBTOTAL(3,B$26:$B443)</f>
        <v>418</v>
      </c>
      <c r="B443" s="226">
        <f>Aset!E420</f>
        <v>0</v>
      </c>
      <c r="D443" s="228">
        <f>Aset!F420</f>
        <v>0</v>
      </c>
      <c r="E443" s="228"/>
      <c r="F443" s="229"/>
      <c r="G443" s="226">
        <v>127</v>
      </c>
      <c r="H443" s="226">
        <f>Aset!D420</f>
        <v>0</v>
      </c>
      <c r="I443" s="226" t="str">
        <f>LEFT(Aset!G420,4)</f>
        <v/>
      </c>
      <c r="J443" s="226"/>
      <c r="L443" s="251">
        <f>Aset!I420</f>
        <v>0</v>
      </c>
      <c r="M443" s="252">
        <f>Aset!J420</f>
        <v>0</v>
      </c>
      <c r="N443" s="252">
        <f>Aset!K420</f>
        <v>0</v>
      </c>
    </row>
    <row r="444" spans="1:14">
      <c r="A444" s="225">
        <f>SUBTOTAL(3,B$26:$B444)</f>
        <v>419</v>
      </c>
      <c r="B444" s="226">
        <f>Aset!E421</f>
        <v>0</v>
      </c>
      <c r="D444" s="228">
        <f>Aset!F421</f>
        <v>0</v>
      </c>
      <c r="E444" s="228"/>
      <c r="F444" s="229"/>
      <c r="G444" s="226">
        <v>128</v>
      </c>
      <c r="H444" s="226">
        <f>Aset!D421</f>
        <v>0</v>
      </c>
      <c r="I444" s="226" t="str">
        <f>LEFT(Aset!G421,4)</f>
        <v/>
      </c>
      <c r="J444" s="226"/>
      <c r="L444" s="251">
        <f>Aset!I421</f>
        <v>0</v>
      </c>
      <c r="M444" s="252">
        <f>Aset!J421</f>
        <v>0</v>
      </c>
      <c r="N444" s="252">
        <f>Aset!K421</f>
        <v>0</v>
      </c>
    </row>
    <row r="445" spans="1:14">
      <c r="A445" s="225">
        <f>SUBTOTAL(3,B$26:$B445)</f>
        <v>420</v>
      </c>
      <c r="B445" s="226">
        <f>Aset!E422</f>
        <v>0</v>
      </c>
      <c r="D445" s="228">
        <f>Aset!F422</f>
        <v>0</v>
      </c>
      <c r="E445" s="228"/>
      <c r="F445" s="229"/>
      <c r="G445" s="226">
        <v>129</v>
      </c>
      <c r="H445" s="226">
        <f>Aset!D422</f>
        <v>0</v>
      </c>
      <c r="I445" s="226" t="str">
        <f>LEFT(Aset!G422,4)</f>
        <v/>
      </c>
      <c r="J445" s="226"/>
      <c r="L445" s="251">
        <f>Aset!I422</f>
        <v>0</v>
      </c>
      <c r="M445" s="252">
        <f>Aset!J422</f>
        <v>0</v>
      </c>
      <c r="N445" s="252">
        <f>Aset!K422</f>
        <v>0</v>
      </c>
    </row>
    <row r="446" spans="1:14">
      <c r="A446" s="225">
        <f>SUBTOTAL(3,B$26:$B446)</f>
        <v>421</v>
      </c>
      <c r="B446" s="226">
        <f>Aset!E423</f>
        <v>0</v>
      </c>
      <c r="D446" s="228">
        <f>Aset!F423</f>
        <v>0</v>
      </c>
      <c r="E446" s="228"/>
      <c r="F446" s="229"/>
      <c r="G446" s="226">
        <v>130</v>
      </c>
      <c r="H446" s="226">
        <f>Aset!D423</f>
        <v>0</v>
      </c>
      <c r="I446" s="226" t="str">
        <f>LEFT(Aset!G423,4)</f>
        <v/>
      </c>
      <c r="J446" s="226"/>
      <c r="L446" s="251">
        <f>Aset!I423</f>
        <v>0</v>
      </c>
      <c r="M446" s="252">
        <f>Aset!J423</f>
        <v>0</v>
      </c>
      <c r="N446" s="252">
        <f>Aset!K423</f>
        <v>0</v>
      </c>
    </row>
    <row r="447" spans="1:14">
      <c r="A447" s="225">
        <f>SUBTOTAL(3,B$26:$B447)</f>
        <v>422</v>
      </c>
      <c r="B447" s="226">
        <f>Aset!E424</f>
        <v>0</v>
      </c>
      <c r="D447" s="228">
        <f>Aset!F424</f>
        <v>0</v>
      </c>
      <c r="E447" s="228"/>
      <c r="F447" s="229"/>
      <c r="G447" s="226">
        <v>131</v>
      </c>
      <c r="H447" s="226">
        <f>Aset!D424</f>
        <v>0</v>
      </c>
      <c r="I447" s="226" t="str">
        <f>LEFT(Aset!G424,4)</f>
        <v/>
      </c>
      <c r="J447" s="226"/>
      <c r="L447" s="251">
        <f>Aset!I424</f>
        <v>0</v>
      </c>
      <c r="M447" s="252">
        <f>Aset!J424</f>
        <v>0</v>
      </c>
      <c r="N447" s="252">
        <f>Aset!K424</f>
        <v>0</v>
      </c>
    </row>
    <row r="448" spans="1:14">
      <c r="A448" s="225">
        <f>SUBTOTAL(3,B$26:$B448)</f>
        <v>423</v>
      </c>
      <c r="B448" s="226">
        <f>Aset!E425</f>
        <v>0</v>
      </c>
      <c r="D448" s="228">
        <f>Aset!F425</f>
        <v>0</v>
      </c>
      <c r="E448" s="228"/>
      <c r="F448" s="229"/>
      <c r="G448" s="226">
        <v>132</v>
      </c>
      <c r="H448" s="226">
        <f>Aset!D425</f>
        <v>0</v>
      </c>
      <c r="I448" s="226" t="str">
        <f>LEFT(Aset!G425,4)</f>
        <v/>
      </c>
      <c r="J448" s="226"/>
      <c r="L448" s="251">
        <f>Aset!I425</f>
        <v>0</v>
      </c>
      <c r="M448" s="252">
        <f>Aset!J425</f>
        <v>0</v>
      </c>
      <c r="N448" s="252">
        <f>Aset!K425</f>
        <v>0</v>
      </c>
    </row>
    <row r="449" spans="1:14">
      <c r="A449" s="225">
        <f>SUBTOTAL(3,B$26:$B449)</f>
        <v>424</v>
      </c>
      <c r="B449" s="226">
        <f>Aset!E426</f>
        <v>0</v>
      </c>
      <c r="D449" s="228">
        <f>Aset!F426</f>
        <v>0</v>
      </c>
      <c r="E449" s="228"/>
      <c r="F449" s="229"/>
      <c r="G449" s="226">
        <v>133</v>
      </c>
      <c r="H449" s="226">
        <f>Aset!D426</f>
        <v>0</v>
      </c>
      <c r="I449" s="226" t="str">
        <f>LEFT(Aset!G426,4)</f>
        <v/>
      </c>
      <c r="J449" s="226"/>
      <c r="L449" s="251">
        <f>Aset!I426</f>
        <v>0</v>
      </c>
      <c r="M449" s="252">
        <f>Aset!J426</f>
        <v>0</v>
      </c>
      <c r="N449" s="252">
        <f>Aset!K426</f>
        <v>0</v>
      </c>
    </row>
    <row r="450" spans="1:14">
      <c r="A450" s="225">
        <f>SUBTOTAL(3,B$26:$B450)</f>
        <v>425</v>
      </c>
      <c r="B450" s="226">
        <f>Aset!E427</f>
        <v>0</v>
      </c>
      <c r="D450" s="228">
        <f>Aset!F427</f>
        <v>0</v>
      </c>
      <c r="E450" s="228"/>
      <c r="F450" s="229"/>
      <c r="G450" s="226">
        <v>134</v>
      </c>
      <c r="H450" s="226">
        <f>Aset!D427</f>
        <v>0</v>
      </c>
      <c r="I450" s="226" t="str">
        <f>LEFT(Aset!G427,4)</f>
        <v/>
      </c>
      <c r="J450" s="226"/>
      <c r="L450" s="251">
        <f>Aset!I427</f>
        <v>0</v>
      </c>
      <c r="M450" s="252">
        <f>Aset!J427</f>
        <v>0</v>
      </c>
      <c r="N450" s="252">
        <f>Aset!K427</f>
        <v>0</v>
      </c>
    </row>
    <row r="451" spans="1:14">
      <c r="A451" s="225">
        <f>SUBTOTAL(3,B$26:$B451)</f>
        <v>426</v>
      </c>
      <c r="B451" s="226">
        <f>Aset!E428</f>
        <v>0</v>
      </c>
      <c r="D451" s="228">
        <f>Aset!F428</f>
        <v>0</v>
      </c>
      <c r="E451" s="228"/>
      <c r="F451" s="229"/>
      <c r="G451" s="226">
        <v>135</v>
      </c>
      <c r="H451" s="226">
        <f>Aset!D428</f>
        <v>0</v>
      </c>
      <c r="I451" s="226" t="str">
        <f>LEFT(Aset!G428,4)</f>
        <v/>
      </c>
      <c r="J451" s="226"/>
      <c r="L451" s="251">
        <f>Aset!I428</f>
        <v>0</v>
      </c>
      <c r="M451" s="252">
        <f>Aset!J428</f>
        <v>0</v>
      </c>
      <c r="N451" s="252">
        <f>Aset!K428</f>
        <v>0</v>
      </c>
    </row>
    <row r="452" spans="1:14">
      <c r="A452" s="225">
        <f>SUBTOTAL(3,B$26:$B452)</f>
        <v>427</v>
      </c>
      <c r="B452" s="226">
        <f>Aset!E429</f>
        <v>0</v>
      </c>
      <c r="D452" s="228">
        <f>Aset!F429</f>
        <v>0</v>
      </c>
      <c r="E452" s="228"/>
      <c r="F452" s="229"/>
      <c r="G452" s="226">
        <v>136</v>
      </c>
      <c r="H452" s="226">
        <f>Aset!D429</f>
        <v>0</v>
      </c>
      <c r="I452" s="226" t="str">
        <f>LEFT(Aset!G429,4)</f>
        <v/>
      </c>
      <c r="J452" s="226"/>
      <c r="L452" s="251">
        <f>Aset!I429</f>
        <v>0</v>
      </c>
      <c r="M452" s="252">
        <f>Aset!J429</f>
        <v>0</v>
      </c>
      <c r="N452" s="252">
        <f>Aset!K429</f>
        <v>0</v>
      </c>
    </row>
    <row r="453" spans="1:14">
      <c r="A453" s="225">
        <f>SUBTOTAL(3,B$26:$B453)</f>
        <v>428</v>
      </c>
      <c r="B453" s="226">
        <f>Aset!E430</f>
        <v>0</v>
      </c>
      <c r="D453" s="228">
        <f>Aset!F430</f>
        <v>0</v>
      </c>
      <c r="E453" s="228"/>
      <c r="F453" s="229"/>
      <c r="G453" s="226">
        <v>137</v>
      </c>
      <c r="H453" s="226">
        <f>Aset!D430</f>
        <v>0</v>
      </c>
      <c r="I453" s="226" t="str">
        <f>LEFT(Aset!G430,4)</f>
        <v/>
      </c>
      <c r="J453" s="226"/>
      <c r="L453" s="251">
        <f>Aset!I430</f>
        <v>0</v>
      </c>
      <c r="M453" s="252">
        <f>Aset!J430</f>
        <v>0</v>
      </c>
      <c r="N453" s="252">
        <f>Aset!K430</f>
        <v>0</v>
      </c>
    </row>
    <row r="454" spans="1:14">
      <c r="A454" s="225">
        <f>SUBTOTAL(3,B$26:$B454)</f>
        <v>429</v>
      </c>
      <c r="B454" s="226">
        <f>Aset!E431</f>
        <v>0</v>
      </c>
      <c r="D454" s="228">
        <f>Aset!F431</f>
        <v>0</v>
      </c>
      <c r="E454" s="228"/>
      <c r="F454" s="229"/>
      <c r="G454" s="226">
        <v>138</v>
      </c>
      <c r="H454" s="226">
        <f>Aset!D431</f>
        <v>0</v>
      </c>
      <c r="I454" s="226" t="str">
        <f>LEFT(Aset!G431,4)</f>
        <v/>
      </c>
      <c r="J454" s="226"/>
      <c r="L454" s="251">
        <f>Aset!I431</f>
        <v>0</v>
      </c>
      <c r="M454" s="252">
        <f>Aset!J431</f>
        <v>0</v>
      </c>
      <c r="N454" s="252">
        <f>Aset!K431</f>
        <v>0</v>
      </c>
    </row>
    <row r="455" spans="1:14">
      <c r="A455" s="225">
        <f>SUBTOTAL(3,B$26:$B455)</f>
        <v>430</v>
      </c>
      <c r="B455" s="226">
        <f>Aset!E432</f>
        <v>0</v>
      </c>
      <c r="D455" s="228">
        <f>Aset!F432</f>
        <v>0</v>
      </c>
      <c r="E455" s="228"/>
      <c r="F455" s="229"/>
      <c r="G455" s="226">
        <v>139</v>
      </c>
      <c r="H455" s="226">
        <f>Aset!D432</f>
        <v>0</v>
      </c>
      <c r="I455" s="226" t="str">
        <f>LEFT(Aset!G432,4)</f>
        <v/>
      </c>
      <c r="J455" s="226"/>
      <c r="L455" s="251">
        <f>Aset!I432</f>
        <v>0</v>
      </c>
      <c r="M455" s="252">
        <f>Aset!J432</f>
        <v>0</v>
      </c>
      <c r="N455" s="252">
        <f>Aset!K432</f>
        <v>0</v>
      </c>
    </row>
    <row r="456" spans="1:14">
      <c r="A456" s="225">
        <f>SUBTOTAL(3,B$26:$B456)</f>
        <v>431</v>
      </c>
      <c r="B456" s="226">
        <f>Aset!E433</f>
        <v>0</v>
      </c>
      <c r="D456" s="228">
        <f>Aset!F433</f>
        <v>0</v>
      </c>
      <c r="E456" s="228"/>
      <c r="F456" s="229"/>
      <c r="G456" s="226">
        <v>140</v>
      </c>
      <c r="H456" s="226">
        <f>Aset!D433</f>
        <v>0</v>
      </c>
      <c r="I456" s="226" t="str">
        <f>LEFT(Aset!G433,4)</f>
        <v/>
      </c>
      <c r="J456" s="226"/>
      <c r="L456" s="251">
        <f>Aset!I433</f>
        <v>0</v>
      </c>
      <c r="M456" s="252">
        <f>Aset!J433</f>
        <v>0</v>
      </c>
      <c r="N456" s="252">
        <f>Aset!K433</f>
        <v>0</v>
      </c>
    </row>
    <row r="457" spans="1:14">
      <c r="A457" s="225">
        <f>SUBTOTAL(3,B$26:$B457)</f>
        <v>432</v>
      </c>
      <c r="B457" s="226">
        <f>Aset!E434</f>
        <v>0</v>
      </c>
      <c r="D457" s="228">
        <f>Aset!F434</f>
        <v>0</v>
      </c>
      <c r="E457" s="228"/>
      <c r="F457" s="229"/>
      <c r="G457" s="226">
        <v>141</v>
      </c>
      <c r="H457" s="226">
        <f>Aset!D434</f>
        <v>0</v>
      </c>
      <c r="I457" s="226" t="str">
        <f>LEFT(Aset!G434,4)</f>
        <v/>
      </c>
      <c r="J457" s="226"/>
      <c r="L457" s="251">
        <f>Aset!I434</f>
        <v>0</v>
      </c>
      <c r="M457" s="252">
        <f>Aset!J434</f>
        <v>0</v>
      </c>
      <c r="N457" s="252">
        <f>Aset!K434</f>
        <v>0</v>
      </c>
    </row>
    <row r="458" spans="1:14">
      <c r="A458" s="225">
        <f>SUBTOTAL(3,B$26:$B458)</f>
        <v>433</v>
      </c>
      <c r="B458" s="226">
        <f>Aset!E435</f>
        <v>0</v>
      </c>
      <c r="D458" s="228">
        <f>Aset!F435</f>
        <v>0</v>
      </c>
      <c r="E458" s="228"/>
      <c r="F458" s="229"/>
      <c r="G458" s="226">
        <v>142</v>
      </c>
      <c r="H458" s="226">
        <f>Aset!D435</f>
        <v>0</v>
      </c>
      <c r="I458" s="226" t="str">
        <f>LEFT(Aset!G435,4)</f>
        <v/>
      </c>
      <c r="J458" s="226"/>
      <c r="L458" s="251">
        <f>Aset!I435</f>
        <v>0</v>
      </c>
      <c r="M458" s="252">
        <f>Aset!J435</f>
        <v>0</v>
      </c>
      <c r="N458" s="252">
        <f>Aset!K435</f>
        <v>0</v>
      </c>
    </row>
    <row r="459" spans="1:14">
      <c r="A459" s="225">
        <f>SUBTOTAL(3,B$26:$B459)</f>
        <v>434</v>
      </c>
      <c r="B459" s="226">
        <f>Aset!E436</f>
        <v>0</v>
      </c>
      <c r="D459" s="228">
        <f>Aset!F436</f>
        <v>0</v>
      </c>
      <c r="E459" s="228"/>
      <c r="F459" s="229"/>
      <c r="G459" s="226">
        <v>143</v>
      </c>
      <c r="H459" s="226">
        <f>Aset!D436</f>
        <v>0</v>
      </c>
      <c r="I459" s="226" t="str">
        <f>LEFT(Aset!G436,4)</f>
        <v/>
      </c>
      <c r="J459" s="226"/>
      <c r="L459" s="251">
        <f>Aset!I436</f>
        <v>0</v>
      </c>
      <c r="M459" s="252">
        <f>Aset!J436</f>
        <v>0</v>
      </c>
      <c r="N459" s="252">
        <f>Aset!K436</f>
        <v>0</v>
      </c>
    </row>
    <row r="460" spans="1:14">
      <c r="A460" s="225">
        <f>SUBTOTAL(3,B$26:$B460)</f>
        <v>435</v>
      </c>
      <c r="B460" s="226">
        <f>Aset!E437</f>
        <v>0</v>
      </c>
      <c r="D460" s="228">
        <f>Aset!F437</f>
        <v>0</v>
      </c>
      <c r="E460" s="228"/>
      <c r="F460" s="229"/>
      <c r="G460" s="226">
        <v>144</v>
      </c>
      <c r="H460" s="226">
        <f>Aset!D437</f>
        <v>0</v>
      </c>
      <c r="I460" s="226" t="str">
        <f>LEFT(Aset!G437,4)</f>
        <v/>
      </c>
      <c r="J460" s="226"/>
      <c r="L460" s="251">
        <f>Aset!I437</f>
        <v>0</v>
      </c>
      <c r="M460" s="252">
        <f>Aset!J437</f>
        <v>0</v>
      </c>
      <c r="N460" s="252">
        <f>Aset!K437</f>
        <v>0</v>
      </c>
    </row>
    <row r="461" spans="1:14">
      <c r="A461" s="225">
        <f>SUBTOTAL(3,B$26:$B461)</f>
        <v>436</v>
      </c>
      <c r="B461" s="226">
        <f>Aset!E438</f>
        <v>0</v>
      </c>
      <c r="D461" s="228">
        <f>Aset!F438</f>
        <v>0</v>
      </c>
      <c r="E461" s="228"/>
      <c r="F461" s="229"/>
      <c r="G461" s="226">
        <v>145</v>
      </c>
      <c r="H461" s="226">
        <f>Aset!D438</f>
        <v>0</v>
      </c>
      <c r="I461" s="226" t="str">
        <f>LEFT(Aset!G438,4)</f>
        <v/>
      </c>
      <c r="J461" s="226"/>
      <c r="L461" s="251">
        <f>Aset!I438</f>
        <v>0</v>
      </c>
      <c r="M461" s="252">
        <f>Aset!J438</f>
        <v>0</v>
      </c>
      <c r="N461" s="252">
        <f>Aset!K438</f>
        <v>0</v>
      </c>
    </row>
    <row r="462" spans="1:14">
      <c r="A462" s="225">
        <f>SUBTOTAL(3,B$26:$B462)</f>
        <v>437</v>
      </c>
      <c r="B462" s="226">
        <f>Aset!E439</f>
        <v>0</v>
      </c>
      <c r="D462" s="228">
        <f>Aset!F439</f>
        <v>0</v>
      </c>
      <c r="E462" s="228"/>
      <c r="F462" s="229"/>
      <c r="G462" s="226">
        <v>146</v>
      </c>
      <c r="H462" s="226">
        <f>Aset!D439</f>
        <v>0</v>
      </c>
      <c r="I462" s="226" t="str">
        <f>LEFT(Aset!G439,4)</f>
        <v/>
      </c>
      <c r="J462" s="226"/>
      <c r="L462" s="251">
        <f>Aset!I439</f>
        <v>0</v>
      </c>
      <c r="M462" s="252">
        <f>Aset!J439</f>
        <v>0</v>
      </c>
      <c r="N462" s="252">
        <f>Aset!K439</f>
        <v>0</v>
      </c>
    </row>
    <row r="463" spans="1:14">
      <c r="A463" s="225">
        <f>SUBTOTAL(3,B$26:$B463)</f>
        <v>438</v>
      </c>
      <c r="B463" s="226">
        <f>Aset!E440</f>
        <v>0</v>
      </c>
      <c r="D463" s="228">
        <f>Aset!F440</f>
        <v>0</v>
      </c>
      <c r="E463" s="228"/>
      <c r="F463" s="229"/>
      <c r="G463" s="226">
        <v>147</v>
      </c>
      <c r="H463" s="226">
        <f>Aset!D440</f>
        <v>0</v>
      </c>
      <c r="I463" s="226" t="str">
        <f>LEFT(Aset!G440,4)</f>
        <v/>
      </c>
      <c r="J463" s="226"/>
      <c r="L463" s="251">
        <f>Aset!I440</f>
        <v>0</v>
      </c>
      <c r="M463" s="252">
        <f>Aset!J440</f>
        <v>0</v>
      </c>
      <c r="N463" s="252">
        <f>Aset!K440</f>
        <v>0</v>
      </c>
    </row>
    <row r="464" spans="1:14">
      <c r="A464" s="225">
        <f>SUBTOTAL(3,B$26:$B464)</f>
        <v>439</v>
      </c>
      <c r="B464" s="226">
        <f>Aset!E441</f>
        <v>0</v>
      </c>
      <c r="D464" s="228">
        <f>Aset!F441</f>
        <v>0</v>
      </c>
      <c r="E464" s="228"/>
      <c r="F464" s="229"/>
      <c r="G464" s="226">
        <v>148</v>
      </c>
      <c r="H464" s="226">
        <f>Aset!D441</f>
        <v>0</v>
      </c>
      <c r="I464" s="226" t="str">
        <f>LEFT(Aset!G441,4)</f>
        <v/>
      </c>
      <c r="J464" s="226"/>
      <c r="L464" s="251">
        <f>Aset!I441</f>
        <v>0</v>
      </c>
      <c r="M464" s="252">
        <f>Aset!J441</f>
        <v>0</v>
      </c>
      <c r="N464" s="252">
        <f>Aset!K441</f>
        <v>0</v>
      </c>
    </row>
    <row r="465" spans="1:14">
      <c r="A465" s="225">
        <f>SUBTOTAL(3,B$26:$B465)</f>
        <v>440</v>
      </c>
      <c r="B465" s="226">
        <f>Aset!E442</f>
        <v>0</v>
      </c>
      <c r="D465" s="228">
        <f>Aset!F442</f>
        <v>0</v>
      </c>
      <c r="E465" s="228"/>
      <c r="F465" s="229"/>
      <c r="G465" s="226">
        <v>149</v>
      </c>
      <c r="H465" s="226">
        <f>Aset!D442</f>
        <v>0</v>
      </c>
      <c r="I465" s="226" t="str">
        <f>LEFT(Aset!G442,4)</f>
        <v/>
      </c>
      <c r="J465" s="226"/>
      <c r="L465" s="251">
        <f>Aset!I442</f>
        <v>0</v>
      </c>
      <c r="M465" s="252">
        <f>Aset!J442</f>
        <v>0</v>
      </c>
      <c r="N465" s="252">
        <f>Aset!K442</f>
        <v>0</v>
      </c>
    </row>
    <row r="466" spans="1:14">
      <c r="A466" s="225">
        <f>SUBTOTAL(3,B$26:$B466)</f>
        <v>441</v>
      </c>
      <c r="B466" s="226">
        <f>Aset!E443</f>
        <v>0</v>
      </c>
      <c r="D466" s="228">
        <f>Aset!F443</f>
        <v>0</v>
      </c>
      <c r="E466" s="228"/>
      <c r="F466" s="229"/>
      <c r="G466" s="226">
        <v>150</v>
      </c>
      <c r="H466" s="226">
        <f>Aset!D443</f>
        <v>0</v>
      </c>
      <c r="I466" s="226" t="str">
        <f>LEFT(Aset!G443,4)</f>
        <v/>
      </c>
      <c r="J466" s="226"/>
      <c r="L466" s="251">
        <f>Aset!I443</f>
        <v>0</v>
      </c>
      <c r="M466" s="252">
        <f>Aset!J443</f>
        <v>0</v>
      </c>
      <c r="N466" s="252">
        <f>Aset!K443</f>
        <v>0</v>
      </c>
    </row>
    <row r="467" spans="1:14">
      <c r="A467" s="225">
        <f>SUBTOTAL(3,B$26:$B467)</f>
        <v>442</v>
      </c>
      <c r="B467" s="226">
        <f>Aset!E444</f>
        <v>0</v>
      </c>
      <c r="D467" s="228">
        <f>Aset!F444</f>
        <v>0</v>
      </c>
      <c r="E467" s="228"/>
      <c r="F467" s="229"/>
      <c r="G467" s="226">
        <v>151</v>
      </c>
      <c r="H467" s="226">
        <f>Aset!D444</f>
        <v>0</v>
      </c>
      <c r="I467" s="226" t="str">
        <f>LEFT(Aset!G444,4)</f>
        <v/>
      </c>
      <c r="J467" s="226"/>
      <c r="L467" s="251">
        <f>Aset!I444</f>
        <v>0</v>
      </c>
      <c r="M467" s="252">
        <f>Aset!J444</f>
        <v>0</v>
      </c>
      <c r="N467" s="252">
        <f>Aset!K444</f>
        <v>0</v>
      </c>
    </row>
    <row r="468" spans="1:14">
      <c r="A468" s="225">
        <f>SUBTOTAL(3,B$26:$B468)</f>
        <v>443</v>
      </c>
      <c r="B468" s="226">
        <f>Aset!E445</f>
        <v>0</v>
      </c>
      <c r="D468" s="228">
        <f>Aset!F445</f>
        <v>0</v>
      </c>
      <c r="E468" s="228"/>
      <c r="F468" s="229"/>
      <c r="G468" s="226">
        <v>152</v>
      </c>
      <c r="H468" s="226">
        <f>Aset!D445</f>
        <v>0</v>
      </c>
      <c r="I468" s="226" t="str">
        <f>LEFT(Aset!G445,4)</f>
        <v/>
      </c>
      <c r="J468" s="226"/>
      <c r="L468" s="251">
        <f>Aset!I445</f>
        <v>0</v>
      </c>
      <c r="M468" s="252">
        <f>Aset!J445</f>
        <v>0</v>
      </c>
      <c r="N468" s="252">
        <f>Aset!K445</f>
        <v>0</v>
      </c>
    </row>
    <row r="469" spans="1:14">
      <c r="A469" s="225">
        <f>SUBTOTAL(3,B$26:$B469)</f>
        <v>444</v>
      </c>
      <c r="B469" s="226">
        <f>Aset!E446</f>
        <v>0</v>
      </c>
      <c r="D469" s="228">
        <f>Aset!F446</f>
        <v>0</v>
      </c>
      <c r="E469" s="228"/>
      <c r="F469" s="229"/>
      <c r="G469" s="226">
        <v>153</v>
      </c>
      <c r="H469" s="226">
        <f>Aset!D446</f>
        <v>0</v>
      </c>
      <c r="I469" s="226" t="str">
        <f>LEFT(Aset!G446,4)</f>
        <v/>
      </c>
      <c r="J469" s="226"/>
      <c r="L469" s="251">
        <f>Aset!I446</f>
        <v>0</v>
      </c>
      <c r="M469" s="252">
        <f>Aset!J446</f>
        <v>0</v>
      </c>
      <c r="N469" s="252">
        <f>Aset!K446</f>
        <v>0</v>
      </c>
    </row>
    <row r="470" spans="1:14">
      <c r="A470" s="225">
        <f>SUBTOTAL(3,B$26:$B470)</f>
        <v>445</v>
      </c>
      <c r="B470" s="226">
        <f>Aset!E447</f>
        <v>0</v>
      </c>
      <c r="D470" s="228">
        <f>Aset!F447</f>
        <v>0</v>
      </c>
      <c r="E470" s="228"/>
      <c r="F470" s="229"/>
      <c r="G470" s="226">
        <v>154</v>
      </c>
      <c r="H470" s="226">
        <f>Aset!D447</f>
        <v>0</v>
      </c>
      <c r="I470" s="226" t="str">
        <f>LEFT(Aset!G447,4)</f>
        <v/>
      </c>
      <c r="J470" s="226"/>
      <c r="L470" s="251">
        <f>Aset!I447</f>
        <v>0</v>
      </c>
      <c r="M470" s="252">
        <f>Aset!J447</f>
        <v>0</v>
      </c>
      <c r="N470" s="252">
        <f>Aset!K447</f>
        <v>0</v>
      </c>
    </row>
    <row r="471" spans="1:14">
      <c r="A471" s="225">
        <f>SUBTOTAL(3,B$26:$B471)</f>
        <v>446</v>
      </c>
      <c r="B471" s="226">
        <f>Aset!E448</f>
        <v>0</v>
      </c>
      <c r="D471" s="228">
        <f>Aset!F448</f>
        <v>0</v>
      </c>
      <c r="E471" s="228"/>
      <c r="F471" s="229"/>
      <c r="G471" s="226">
        <v>155</v>
      </c>
      <c r="H471" s="226">
        <f>Aset!D448</f>
        <v>0</v>
      </c>
      <c r="I471" s="226" t="str">
        <f>LEFT(Aset!G448,4)</f>
        <v/>
      </c>
      <c r="J471" s="226"/>
      <c r="L471" s="251">
        <f>Aset!I448</f>
        <v>0</v>
      </c>
      <c r="M471" s="252">
        <f>Aset!J448</f>
        <v>0</v>
      </c>
      <c r="N471" s="252">
        <f>Aset!K448</f>
        <v>0</v>
      </c>
    </row>
    <row r="472" spans="1:14">
      <c r="A472" s="225">
        <f>SUBTOTAL(3,B$26:$B472)</f>
        <v>447</v>
      </c>
      <c r="B472" s="226">
        <f>Aset!E449</f>
        <v>0</v>
      </c>
      <c r="D472" s="228">
        <f>Aset!F449</f>
        <v>0</v>
      </c>
      <c r="E472" s="228"/>
      <c r="F472" s="229"/>
      <c r="G472" s="226">
        <v>156</v>
      </c>
      <c r="H472" s="226">
        <f>Aset!D449</f>
        <v>0</v>
      </c>
      <c r="I472" s="226" t="str">
        <f>LEFT(Aset!G449,4)</f>
        <v/>
      </c>
      <c r="J472" s="226"/>
      <c r="L472" s="251">
        <f>Aset!I449</f>
        <v>0</v>
      </c>
      <c r="M472" s="252">
        <f>Aset!J449</f>
        <v>0</v>
      </c>
      <c r="N472" s="252">
        <f>Aset!K449</f>
        <v>0</v>
      </c>
    </row>
    <row r="473" spans="1:14">
      <c r="A473" s="225">
        <f>SUBTOTAL(3,B$26:$B473)</f>
        <v>448</v>
      </c>
      <c r="B473" s="226">
        <f>Aset!E450</f>
        <v>0</v>
      </c>
      <c r="D473" s="228">
        <f>Aset!F450</f>
        <v>0</v>
      </c>
      <c r="E473" s="228"/>
      <c r="F473" s="229"/>
      <c r="G473" s="226">
        <v>157</v>
      </c>
      <c r="H473" s="226">
        <f>Aset!D450</f>
        <v>0</v>
      </c>
      <c r="I473" s="226" t="str">
        <f>LEFT(Aset!G450,4)</f>
        <v/>
      </c>
      <c r="J473" s="226"/>
      <c r="L473" s="251">
        <f>Aset!I450</f>
        <v>0</v>
      </c>
      <c r="M473" s="252">
        <f>Aset!J450</f>
        <v>0</v>
      </c>
      <c r="N473" s="252">
        <f>Aset!K450</f>
        <v>0</v>
      </c>
    </row>
    <row r="474" spans="1:14">
      <c r="A474" s="225">
        <f>SUBTOTAL(3,B$26:$B474)</f>
        <v>449</v>
      </c>
      <c r="B474" s="226">
        <f>Aset!E451</f>
        <v>0</v>
      </c>
      <c r="D474" s="228">
        <f>Aset!F451</f>
        <v>0</v>
      </c>
      <c r="E474" s="228"/>
      <c r="F474" s="229"/>
      <c r="G474" s="226">
        <v>158</v>
      </c>
      <c r="H474" s="226">
        <f>Aset!D451</f>
        <v>0</v>
      </c>
      <c r="I474" s="226" t="str">
        <f>LEFT(Aset!G451,4)</f>
        <v/>
      </c>
      <c r="J474" s="226"/>
      <c r="L474" s="251">
        <f>Aset!I451</f>
        <v>0</v>
      </c>
      <c r="M474" s="252">
        <f>Aset!J451</f>
        <v>0</v>
      </c>
      <c r="N474" s="252">
        <f>Aset!K451</f>
        <v>0</v>
      </c>
    </row>
    <row r="475" spans="1:14">
      <c r="A475" s="225">
        <f>SUBTOTAL(3,B$26:$B475)</f>
        <v>450</v>
      </c>
      <c r="B475" s="226">
        <f>Aset!E452</f>
        <v>0</v>
      </c>
      <c r="D475" s="228">
        <f>Aset!F452</f>
        <v>0</v>
      </c>
      <c r="E475" s="228"/>
      <c r="F475" s="229"/>
      <c r="G475" s="226">
        <v>159</v>
      </c>
      <c r="H475" s="226">
        <f>Aset!D452</f>
        <v>0</v>
      </c>
      <c r="I475" s="226" t="str">
        <f>LEFT(Aset!G452,4)</f>
        <v/>
      </c>
      <c r="J475" s="226"/>
      <c r="L475" s="251">
        <f>Aset!I452</f>
        <v>0</v>
      </c>
      <c r="M475" s="252">
        <f>Aset!J452</f>
        <v>0</v>
      </c>
      <c r="N475" s="252">
        <f>Aset!K452</f>
        <v>0</v>
      </c>
    </row>
    <row r="476" spans="1:14">
      <c r="A476" s="225">
        <f>SUBTOTAL(3,B$26:$B476)</f>
        <v>451</v>
      </c>
      <c r="B476" s="226">
        <f>Aset!E453</f>
        <v>0</v>
      </c>
      <c r="D476" s="228">
        <f>Aset!F453</f>
        <v>0</v>
      </c>
      <c r="E476" s="228"/>
      <c r="F476" s="229"/>
      <c r="G476" s="226">
        <v>160</v>
      </c>
      <c r="H476" s="226">
        <f>Aset!D453</f>
        <v>0</v>
      </c>
      <c r="I476" s="226" t="str">
        <f>LEFT(Aset!G453,4)</f>
        <v/>
      </c>
      <c r="J476" s="226"/>
      <c r="L476" s="251">
        <f>Aset!I453</f>
        <v>0</v>
      </c>
      <c r="M476" s="252">
        <f>Aset!J453</f>
        <v>0</v>
      </c>
      <c r="N476" s="252">
        <f>Aset!K453</f>
        <v>0</v>
      </c>
    </row>
    <row r="477" spans="1:14">
      <c r="A477" s="225">
        <f>SUBTOTAL(3,B$26:$B477)</f>
        <v>452</v>
      </c>
      <c r="B477" s="226">
        <f>Aset!E454</f>
        <v>0</v>
      </c>
      <c r="D477" s="228">
        <f>Aset!F454</f>
        <v>0</v>
      </c>
      <c r="E477" s="228"/>
      <c r="F477" s="229"/>
      <c r="G477" s="226">
        <v>161</v>
      </c>
      <c r="H477" s="226">
        <f>Aset!D454</f>
        <v>0</v>
      </c>
      <c r="I477" s="226" t="str">
        <f>LEFT(Aset!G454,4)</f>
        <v/>
      </c>
      <c r="J477" s="226"/>
      <c r="L477" s="251">
        <f>Aset!I454</f>
        <v>0</v>
      </c>
      <c r="M477" s="252">
        <f>Aset!J454</f>
        <v>0</v>
      </c>
      <c r="N477" s="252">
        <f>Aset!K454</f>
        <v>0</v>
      </c>
    </row>
    <row r="478" spans="1:14">
      <c r="A478" s="225">
        <f>SUBTOTAL(3,B$26:$B478)</f>
        <v>453</v>
      </c>
      <c r="B478" s="226">
        <f>Aset!E455</f>
        <v>0</v>
      </c>
      <c r="D478" s="228">
        <f>Aset!F455</f>
        <v>0</v>
      </c>
      <c r="E478" s="228"/>
      <c r="F478" s="229"/>
      <c r="G478" s="226">
        <v>162</v>
      </c>
      <c r="H478" s="226">
        <f>Aset!D455</f>
        <v>0</v>
      </c>
      <c r="I478" s="226" t="str">
        <f>LEFT(Aset!G455,4)</f>
        <v/>
      </c>
      <c r="J478" s="226"/>
      <c r="L478" s="251">
        <f>Aset!I455</f>
        <v>0</v>
      </c>
      <c r="M478" s="252">
        <f>Aset!J455</f>
        <v>0</v>
      </c>
      <c r="N478" s="252">
        <f>Aset!K455</f>
        <v>0</v>
      </c>
    </row>
    <row r="479" spans="1:14">
      <c r="A479" s="225">
        <f>SUBTOTAL(3,B$26:$B479)</f>
        <v>454</v>
      </c>
      <c r="B479" s="226">
        <f>Aset!E456</f>
        <v>0</v>
      </c>
      <c r="D479" s="228">
        <f>Aset!F456</f>
        <v>0</v>
      </c>
      <c r="E479" s="228"/>
      <c r="F479" s="229"/>
      <c r="G479" s="226">
        <v>163</v>
      </c>
      <c r="H479" s="226">
        <f>Aset!D456</f>
        <v>0</v>
      </c>
      <c r="I479" s="226" t="str">
        <f>LEFT(Aset!G456,4)</f>
        <v/>
      </c>
      <c r="J479" s="226"/>
      <c r="L479" s="251">
        <f>Aset!I456</f>
        <v>0</v>
      </c>
      <c r="M479" s="252">
        <f>Aset!J456</f>
        <v>0</v>
      </c>
      <c r="N479" s="252">
        <f>Aset!K456</f>
        <v>0</v>
      </c>
    </row>
    <row r="480" spans="1:14">
      <c r="A480" s="225">
        <f>SUBTOTAL(3,B$26:$B480)</f>
        <v>455</v>
      </c>
      <c r="B480" s="226">
        <f>Aset!E457</f>
        <v>0</v>
      </c>
      <c r="D480" s="228">
        <f>Aset!F457</f>
        <v>0</v>
      </c>
      <c r="E480" s="228"/>
      <c r="F480" s="229"/>
      <c r="G480" s="226">
        <v>164</v>
      </c>
      <c r="H480" s="226">
        <f>Aset!D457</f>
        <v>0</v>
      </c>
      <c r="I480" s="226" t="str">
        <f>LEFT(Aset!G457,4)</f>
        <v/>
      </c>
      <c r="J480" s="226"/>
      <c r="L480" s="251">
        <f>Aset!I457</f>
        <v>0</v>
      </c>
      <c r="M480" s="252">
        <f>Aset!J457</f>
        <v>0</v>
      </c>
      <c r="N480" s="252">
        <f>Aset!K457</f>
        <v>0</v>
      </c>
    </row>
    <row r="481" spans="1:14">
      <c r="A481" s="225">
        <f>SUBTOTAL(3,B$26:$B481)</f>
        <v>456</v>
      </c>
      <c r="B481" s="226">
        <f>Aset!E458</f>
        <v>0</v>
      </c>
      <c r="D481" s="228">
        <f>Aset!F458</f>
        <v>0</v>
      </c>
      <c r="E481" s="228"/>
      <c r="F481" s="229"/>
      <c r="G481" s="226">
        <v>165</v>
      </c>
      <c r="H481" s="226">
        <f>Aset!D458</f>
        <v>0</v>
      </c>
      <c r="I481" s="226" t="str">
        <f>LEFT(Aset!G458,4)</f>
        <v/>
      </c>
      <c r="J481" s="226"/>
      <c r="L481" s="251">
        <f>Aset!I458</f>
        <v>0</v>
      </c>
      <c r="M481" s="252">
        <f>Aset!J458</f>
        <v>0</v>
      </c>
      <c r="N481" s="252">
        <f>Aset!K458</f>
        <v>0</v>
      </c>
    </row>
    <row r="482" spans="1:14">
      <c r="A482" s="225">
        <f>SUBTOTAL(3,B$26:$B482)</f>
        <v>457</v>
      </c>
      <c r="B482" s="226">
        <f>Aset!E459</f>
        <v>0</v>
      </c>
      <c r="D482" s="228">
        <f>Aset!F459</f>
        <v>0</v>
      </c>
      <c r="E482" s="228"/>
      <c r="F482" s="229"/>
      <c r="G482" s="226">
        <v>166</v>
      </c>
      <c r="H482" s="226">
        <f>Aset!D459</f>
        <v>0</v>
      </c>
      <c r="I482" s="226" t="str">
        <f>LEFT(Aset!G459,4)</f>
        <v/>
      </c>
      <c r="J482" s="226"/>
      <c r="L482" s="251">
        <f>Aset!I459</f>
        <v>0</v>
      </c>
      <c r="M482" s="252">
        <f>Aset!J459</f>
        <v>0</v>
      </c>
      <c r="N482" s="252">
        <f>Aset!K459</f>
        <v>0</v>
      </c>
    </row>
    <row r="483" spans="1:14">
      <c r="A483" s="225">
        <f>SUBTOTAL(3,B$26:$B483)</f>
        <v>458</v>
      </c>
      <c r="B483" s="226">
        <f>Aset!E460</f>
        <v>0</v>
      </c>
      <c r="D483" s="228">
        <f>Aset!F460</f>
        <v>0</v>
      </c>
      <c r="E483" s="228"/>
      <c r="F483" s="229"/>
      <c r="G483" s="226">
        <v>167</v>
      </c>
      <c r="H483" s="226">
        <f>Aset!D460</f>
        <v>0</v>
      </c>
      <c r="I483" s="226" t="str">
        <f>LEFT(Aset!G460,4)</f>
        <v/>
      </c>
      <c r="J483" s="226"/>
      <c r="L483" s="251">
        <f>Aset!I460</f>
        <v>0</v>
      </c>
      <c r="M483" s="252">
        <f>Aset!J460</f>
        <v>0</v>
      </c>
      <c r="N483" s="252">
        <f>Aset!K460</f>
        <v>0</v>
      </c>
    </row>
    <row r="484" spans="1:14">
      <c r="A484" s="225">
        <f>SUBTOTAL(3,B$26:$B484)</f>
        <v>459</v>
      </c>
      <c r="B484" s="226">
        <f>Aset!E461</f>
        <v>0</v>
      </c>
      <c r="D484" s="228">
        <f>Aset!F461</f>
        <v>0</v>
      </c>
      <c r="E484" s="228"/>
      <c r="F484" s="229"/>
      <c r="G484" s="226">
        <v>168</v>
      </c>
      <c r="H484" s="226">
        <f>Aset!D461</f>
        <v>0</v>
      </c>
      <c r="I484" s="226" t="str">
        <f>LEFT(Aset!G461,4)</f>
        <v/>
      </c>
      <c r="J484" s="226"/>
      <c r="L484" s="251">
        <f>Aset!I461</f>
        <v>0</v>
      </c>
      <c r="M484" s="252">
        <f>Aset!J461</f>
        <v>0</v>
      </c>
      <c r="N484" s="252">
        <f>Aset!K461</f>
        <v>0</v>
      </c>
    </row>
    <row r="485" spans="1:14">
      <c r="A485" s="225">
        <f>SUBTOTAL(3,B$26:$B485)</f>
        <v>460</v>
      </c>
      <c r="B485" s="226">
        <f>Aset!E462</f>
        <v>0</v>
      </c>
      <c r="D485" s="228">
        <f>Aset!F462</f>
        <v>0</v>
      </c>
      <c r="E485" s="228"/>
      <c r="F485" s="229"/>
      <c r="G485" s="226">
        <v>169</v>
      </c>
      <c r="H485" s="226">
        <f>Aset!D462</f>
        <v>0</v>
      </c>
      <c r="I485" s="226" t="str">
        <f>LEFT(Aset!G462,4)</f>
        <v/>
      </c>
      <c r="J485" s="226"/>
      <c r="L485" s="251">
        <f>Aset!I462</f>
        <v>0</v>
      </c>
      <c r="M485" s="252">
        <f>Aset!J462</f>
        <v>0</v>
      </c>
      <c r="N485" s="252">
        <f>Aset!K462</f>
        <v>0</v>
      </c>
    </row>
    <row r="490" spans="1:14">
      <c r="A490" s="241" t="s">
        <v>241</v>
      </c>
      <c r="B490" s="241"/>
      <c r="C490" s="241"/>
      <c r="D490" s="241"/>
      <c r="E490" s="241"/>
      <c r="F490" s="241"/>
      <c r="G490" s="241"/>
      <c r="H490" s="241"/>
      <c r="I490" s="241"/>
      <c r="J490" s="241"/>
      <c r="K490" s="207"/>
    </row>
    <row r="491" spans="1:14" ht="27.25" customHeight="1">
      <c r="A491" s="214" t="s">
        <v>229</v>
      </c>
      <c r="B491" s="213" t="s">
        <v>474</v>
      </c>
      <c r="C491" s="213"/>
      <c r="D491" s="213"/>
      <c r="E491" s="213"/>
      <c r="F491" s="213"/>
      <c r="G491" s="213"/>
      <c r="H491" s="213"/>
      <c r="I491" s="213"/>
      <c r="J491" s="213"/>
      <c r="K491" s="202"/>
    </row>
    <row r="492" spans="1:14" ht="28.25" customHeight="1">
      <c r="A492" s="214" t="s">
        <v>234</v>
      </c>
      <c r="B492" s="213" t="s">
        <v>475</v>
      </c>
      <c r="C492" s="213"/>
      <c r="D492" s="213"/>
      <c r="E492" s="213"/>
      <c r="F492" s="213"/>
      <c r="G492" s="213"/>
      <c r="H492" s="213"/>
      <c r="I492" s="213"/>
      <c r="J492" s="213"/>
      <c r="K492" s="202"/>
    </row>
    <row r="493" spans="1:14" ht="28.25" customHeight="1">
      <c r="A493" s="215" t="s">
        <v>242</v>
      </c>
      <c r="B493" s="213" t="s">
        <v>243</v>
      </c>
      <c r="C493" s="213"/>
      <c r="D493" s="213"/>
      <c r="E493" s="213"/>
      <c r="F493" s="213"/>
      <c r="G493" s="213"/>
      <c r="H493" s="213"/>
      <c r="I493" s="213"/>
      <c r="J493" s="213"/>
      <c r="K493" s="202"/>
    </row>
    <row r="494" spans="1:14" ht="6" customHeight="1">
      <c r="A494" s="215"/>
      <c r="B494" s="202"/>
      <c r="C494" s="202"/>
      <c r="D494" s="202"/>
      <c r="E494" s="202"/>
      <c r="F494" s="202"/>
      <c r="G494" s="202"/>
      <c r="H494" s="202"/>
      <c r="I494" s="202"/>
      <c r="J494" s="202"/>
      <c r="K494" s="202"/>
    </row>
    <row r="495" spans="1:14" ht="27.75" customHeight="1">
      <c r="A495" s="213" t="s">
        <v>477</v>
      </c>
      <c r="B495" s="213"/>
      <c r="C495" s="213"/>
      <c r="D495" s="213"/>
      <c r="E495" s="213"/>
      <c r="F495" s="213"/>
      <c r="G495" s="213"/>
      <c r="H495" s="213"/>
      <c r="I495" s="213"/>
      <c r="J495" s="213"/>
      <c r="K495" s="202"/>
    </row>
    <row r="496" spans="1:14">
      <c r="G496" s="53"/>
      <c r="H496" s="53"/>
      <c r="I496" s="53"/>
    </row>
    <row r="497" spans="2:11">
      <c r="G497" s="56" t="s">
        <v>244</v>
      </c>
      <c r="H497" s="242" t="str">
        <f>Bantuan!A8</f>
        <v xml:space="preserve"> 27  Februari  2025</v>
      </c>
      <c r="I497" s="243"/>
    </row>
    <row r="498" spans="2:11">
      <c r="B498" s="244" t="s">
        <v>245</v>
      </c>
      <c r="C498" s="244"/>
      <c r="G498" s="203" t="s">
        <v>246</v>
      </c>
      <c r="H498" s="203"/>
      <c r="I498" s="203"/>
      <c r="J498" s="203"/>
      <c r="K498" s="203"/>
    </row>
    <row r="499" spans="2:11">
      <c r="G499" s="53"/>
      <c r="H499" s="53"/>
      <c r="I499" s="53"/>
    </row>
    <row r="500" spans="2:11">
      <c r="G500" s="53"/>
      <c r="H500" s="53"/>
      <c r="I500" s="53"/>
    </row>
    <row r="501" spans="2:11">
      <c r="B501" s="281" t="s">
        <v>473</v>
      </c>
      <c r="G501" s="53"/>
      <c r="H501" s="53"/>
      <c r="I501" s="53"/>
    </row>
    <row r="502" spans="2:11">
      <c r="G502" s="53"/>
      <c r="H502" s="53"/>
      <c r="I502" s="53"/>
    </row>
    <row r="503" spans="2:11">
      <c r="B503" s="203" t="str">
        <f>$D$11</f>
        <v>Daniel Fransiskus Pinem</v>
      </c>
      <c r="C503" s="203"/>
      <c r="G503" s="203" t="str">
        <f>$D$17</f>
        <v>Acep Hidayat</v>
      </c>
      <c r="H503" s="203"/>
      <c r="I503" s="203"/>
      <c r="J503" s="203"/>
      <c r="K503" s="203"/>
    </row>
    <row r="504" spans="2:11">
      <c r="B504" s="203" t="str">
        <f>"NIP. "&amp;$D$12</f>
        <v>NIP. 19810504 200801 1 016</v>
      </c>
      <c r="C504" s="203"/>
      <c r="G504" s="203" t="str">
        <f>"NIP. "&amp;$D$18</f>
        <v>NIP. 19680104 199302 1 001</v>
      </c>
      <c r="H504" s="245"/>
      <c r="I504" s="245"/>
      <c r="J504" s="203"/>
      <c r="K504" s="203"/>
    </row>
  </sheetData>
  <mergeCells count="9">
    <mergeCell ref="A6:J6"/>
    <mergeCell ref="A9:J9"/>
    <mergeCell ref="A23:J23"/>
    <mergeCell ref="B498:C498"/>
    <mergeCell ref="A490:J490"/>
    <mergeCell ref="B491:J491"/>
    <mergeCell ref="B492:J492"/>
    <mergeCell ref="B493:J493"/>
    <mergeCell ref="A495:J495"/>
  </mergeCells>
  <printOptions horizontalCentered="1"/>
  <pageMargins left="0.70866141732283472" right="0.70866141732283472" top="0.23622047244094491" bottom="0.43307086614173229" header="0.31496062992125984" footer="0.43307086614173229"/>
  <pageSetup paperSize="9" scale="10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64A180-11D4-4412-AC19-AE6BE2A934C2}">
          <x14:formula1>
            <xm:f>Pegawai!$C$5:$C$110</xm:f>
          </x14:formula1>
          <xm:sqref>D11:E11 M4</xm:sqref>
        </x14:dataValidation>
        <x14:dataValidation type="list" allowBlank="1" showInputMessage="1" showErrorMessage="1" xr:uid="{F6AD6CFB-B6E9-41FB-BFD2-E6729C05C8D4}">
          <x14:formula1>
            <xm:f>Bantuan!$C$8:$C$12</xm:f>
          </x14:formula1>
          <xm:sqref>N4</xm:sqref>
        </x14:dataValidation>
        <x14:dataValidation type="list" allowBlank="1" showInputMessage="1" showErrorMessage="1" xr:uid="{F90217C9-1314-4351-99BA-C9C2A7B15C8D}">
          <x14:formula1>
            <xm:f>Bantuan!#REF!</xm:f>
          </x14:formula1>
          <xm:sqref>L4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5AF8-D3A4-48E6-BAC0-79F58D74F7A9}">
  <dimension ref="A1:J60"/>
  <sheetViews>
    <sheetView workbookViewId="0">
      <selection activeCell="B27" sqref="B27"/>
    </sheetView>
  </sheetViews>
  <sheetFormatPr baseColWidth="10" defaultColWidth="8.83203125" defaultRowHeight="15"/>
  <cols>
    <col min="1" max="1" width="29.83203125" style="1" customWidth="1"/>
    <col min="2" max="2" width="15.83203125" style="61" bestFit="1" customWidth="1"/>
    <col min="3" max="3" width="22.83203125" style="2" bestFit="1" customWidth="1"/>
    <col min="4" max="4" width="15.1640625" style="2" customWidth="1"/>
    <col min="5" max="5" width="38.1640625" style="2" bestFit="1" customWidth="1"/>
    <col min="6" max="6" width="16.33203125" style="1" bestFit="1" customWidth="1"/>
    <col min="7" max="16384" width="8.83203125" style="2"/>
  </cols>
  <sheetData>
    <row r="1" spans="1:10" s="61" customFormat="1" ht="33" customHeight="1">
      <c r="A1" s="196" t="s">
        <v>2</v>
      </c>
      <c r="B1" s="197">
        <f>SIP!L2</f>
        <v>45715</v>
      </c>
      <c r="C1" s="198" t="s">
        <v>5</v>
      </c>
      <c r="D1" s="198" t="s">
        <v>258</v>
      </c>
      <c r="E1" s="199" t="s">
        <v>414</v>
      </c>
      <c r="F1" s="199"/>
    </row>
    <row r="2" spans="1:10">
      <c r="A2" s="257" t="s">
        <v>4</v>
      </c>
      <c r="B2" s="258" t="str">
        <f>TEXT($B$1,"[$-421] dddd")</f>
        <v xml:space="preserve"> Kamis</v>
      </c>
      <c r="C2" s="259" t="str">
        <f>B2</f>
        <v xml:space="preserve"> Kamis</v>
      </c>
      <c r="D2" s="259" t="s">
        <v>220</v>
      </c>
      <c r="E2" s="260" t="s">
        <v>17</v>
      </c>
      <c r="F2" s="258" t="s">
        <v>251</v>
      </c>
      <c r="J2" s="62"/>
    </row>
    <row r="3" spans="1:10" ht="16">
      <c r="A3" s="261" t="s">
        <v>2</v>
      </c>
      <c r="B3" s="262" t="str">
        <f>TEXT($B$1,"[$-421] dd")</f>
        <v xml:space="preserve"> 27</v>
      </c>
      <c r="C3" s="263" t="str">
        <f>PROPER(IF(B3=0,"nol",IF(B3&lt;0,"minus ","")&amp;
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
IF(--MID(TEXT(ABS(B3),"000000000000000"),1,3)=0,"",MID(TEXT(ABS(B3),"000000000000000"),1,1)&amp;" ratus "&amp;MID(TEXT(ABS(B3),"000000000000000"),2,1)&amp;" puluh "&amp;MID(TEXT(ABS(B3),"000000000000000"),3,1)&amp;" trilyun ")&amp;
IF(--MID(TEXT(ABS(B3),"000000000000000"),4,3)=0,"",MID(TEXT(ABS(B3),"000000000000000"),4,1)&amp;" ratus "&amp;MID(TEXT(ABS(B3),"000000000000000"),5,1)&amp;" puluh "&amp;MID(TEXT(ABS(B3),"000000000000000"),6,1)&amp;" milyar ")&amp;
IF(--MID(TEXT(ABS(B3),"000000000000000"),7,3)=0,"",MID(TEXT(ABS(B3),"000000000000000"),7,1)&amp;" ratus "&amp;MID(TEXT(ABS(B3),"000000000000000"),8,1)&amp;" puluh "&amp;MID(TEXT(ABS(B3),"000000000000000"),9,1)&amp;" juta ")&amp;
IF(--MID(TEXT(ABS(B3),"000000000000000"),10,3)=0,"",IF(--MID(TEXT(ABS(B3),"000000000000000"),10,3)=1,"*",MID(TEXT(ABS(B3),"000000000000000"),10,1)&amp;" ratus "&amp;MID(TEXT(ABS(B3),"000000000000000"),11,1)&amp;" puluh ")&amp;MID(TEXT(ABS(B3),"000000000000000"),12,1)&amp;" ribu ")&amp;
IF(--MID(TEXT(ABS(B3),"000000000000000"),13,3)=0,"",MID(TEXT(ABS(B3),"000000000000000"),13,1)&amp;" ratus "&amp;MID(TEXT(ABS(B3),"000000000000000"),14,1)&amp;" puluh "&amp;MID(TEXT(ABS(B3),"000000000000000"),15,1)),1,"satu"),2,"dua"),3,"tiga"),4,"empat"),5,"lima"),6,"enam"),7,"tujuh"),8,"delapan"),9,"sembilan"),"0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lima","limabelas"),"satu puluh enam","enambelas"),"satu puluh tujuh","tujuhbelas"),"satu puluh delapan","delapanbelas"),"satu puluh sembilan","sembilanbelas"),"satu ratus","seratus"),"*satu ribu","seribu"),0,"")),"  "," ")))</f>
        <v>Dua Puluh Tujuh</v>
      </c>
      <c r="D3" s="264" t="s">
        <v>221</v>
      </c>
      <c r="E3" s="265" t="s">
        <v>23</v>
      </c>
      <c r="F3" s="262" t="s">
        <v>251</v>
      </c>
    </row>
    <row r="4" spans="1:10">
      <c r="A4" s="261" t="s">
        <v>1</v>
      </c>
      <c r="B4" s="262" t="str">
        <f>TEXT($B$1,"[$-421] mm")</f>
        <v xml:space="preserve"> 02</v>
      </c>
      <c r="C4" s="265" t="str">
        <f>TEXT($B$1,"[$-421] mmmm")</f>
        <v xml:space="preserve"> Februari</v>
      </c>
      <c r="D4" s="264" t="s">
        <v>222</v>
      </c>
      <c r="E4" s="265" t="s">
        <v>27</v>
      </c>
      <c r="F4" s="262" t="s">
        <v>226</v>
      </c>
    </row>
    <row r="5" spans="1:10">
      <c r="A5" s="261" t="s">
        <v>3</v>
      </c>
      <c r="B5" s="262" t="str">
        <f>TEXT($B$1,"[$-421] yyyy")</f>
        <v xml:space="preserve"> 2025</v>
      </c>
      <c r="C5" s="265" t="str">
        <f>PROPER(IF(B5=0,"nol",IF(B5&lt;0,"minus ","")&amp;
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
IF(--MID(TEXT(ABS(B5),"000000000000000"),1,3)=0,"",MID(TEXT(ABS(B5),"000000000000000"),1,1)&amp;" ratus "&amp;MID(TEXT(ABS(B5),"000000000000000"),2,1)&amp;" puluh "&amp;MID(TEXT(ABS(B5),"000000000000000"),3,1)&amp;" trilyun ")&amp;
IF(--MID(TEXT(ABS(B5),"000000000000000"),4,3)=0,"",MID(TEXT(ABS(B5),"000000000000000"),4,1)&amp;" ratus "&amp;MID(TEXT(ABS(B5),"000000000000000"),5,1)&amp;" puluh "&amp;MID(TEXT(ABS(B5),"000000000000000"),6,1)&amp;" milyar ")&amp;
IF(--MID(TEXT(ABS(B5),"000000000000000"),7,3)=0,"",MID(TEXT(ABS(B5),"000000000000000"),7,1)&amp;" ratus "&amp;MID(TEXT(ABS(B5),"000000000000000"),8,1)&amp;" puluh "&amp;MID(TEXT(ABS(B5),"000000000000000"),9,1)&amp;" juta ")&amp;
IF(--MID(TEXT(ABS(B5),"000000000000000"),10,3)=0,"",IF(--MID(TEXT(ABS(B5),"000000000000000"),10,3)=1,"*",MID(TEXT(ABS(B5),"000000000000000"),10,1)&amp;" ratus "&amp;MID(TEXT(ABS(B5),"000000000000000"),11,1)&amp;" puluh ")&amp;MID(TEXT(ABS(B5),"000000000000000"),12,1)&amp;" ribu ")&amp;
IF(--MID(TEXT(ABS(B5),"000000000000000"),13,3)=0,"",MID(TEXT(ABS(B5),"000000000000000"),13,1)&amp;" ratus "&amp;MID(TEXT(ABS(B5),"000000000000000"),14,1)&amp;" puluh "&amp;MID(TEXT(ABS(B5),"000000000000000"),15,1)),1,"satu"),2,"dua"),3,"tiga"),4,"empat"),5,"lima"),6,"enam"),7,"tujuh"),8,"delapan"),9,"sembilan"),"0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lima","limabelas"),"satu puluh enam","enambelas"),"satu puluh tujuh","tujuhbelas"),"satu puluh delapan","delapanbelas"),"satu puluh sembilan","sembilanbelas"),"satu ratus","seratus"),"*satu ribu","seribu"),0,"")),"  "," ")))</f>
        <v>Dua Ribu Dua Puluh Lima</v>
      </c>
      <c r="D5" s="264" t="s">
        <v>223</v>
      </c>
      <c r="E5" s="265" t="s">
        <v>30</v>
      </c>
      <c r="F5" s="262" t="s">
        <v>226</v>
      </c>
    </row>
    <row r="6" spans="1:10">
      <c r="A6" s="266"/>
      <c r="B6" s="158"/>
      <c r="C6" s="27"/>
      <c r="D6" s="265" t="s">
        <v>255</v>
      </c>
      <c r="E6" s="265" t="s">
        <v>33</v>
      </c>
      <c r="F6" s="262" t="s">
        <v>226</v>
      </c>
    </row>
    <row r="7" spans="1:10">
      <c r="A7" s="267" t="s">
        <v>446</v>
      </c>
      <c r="B7" s="268" t="s">
        <v>215</v>
      </c>
      <c r="C7" s="267" t="s">
        <v>264</v>
      </c>
      <c r="D7" s="265" t="s">
        <v>259</v>
      </c>
      <c r="E7" s="265" t="s">
        <v>36</v>
      </c>
      <c r="F7" s="262" t="s">
        <v>226</v>
      </c>
    </row>
    <row r="8" spans="1:10">
      <c r="A8" s="269" t="str">
        <f>B3&amp;" "&amp;C4&amp;" "&amp;B5</f>
        <v xml:space="preserve"> 27  Februari  2025</v>
      </c>
      <c r="B8" s="270" t="s">
        <v>252</v>
      </c>
      <c r="C8" s="264" t="s">
        <v>220</v>
      </c>
      <c r="D8" s="265" t="s">
        <v>260</v>
      </c>
      <c r="E8" s="265" t="s">
        <v>39</v>
      </c>
      <c r="F8" s="262" t="s">
        <v>226</v>
      </c>
    </row>
    <row r="9" spans="1:10">
      <c r="A9" s="266"/>
      <c r="B9" s="270" t="s">
        <v>253</v>
      </c>
      <c r="C9" s="264" t="s">
        <v>221</v>
      </c>
      <c r="D9" s="265" t="s">
        <v>261</v>
      </c>
      <c r="E9" s="265" t="s">
        <v>44</v>
      </c>
      <c r="F9" s="262" t="s">
        <v>227</v>
      </c>
    </row>
    <row r="10" spans="1:10">
      <c r="A10" s="271" t="s">
        <v>495</v>
      </c>
      <c r="B10" s="270" t="s">
        <v>254</v>
      </c>
      <c r="C10" s="264" t="s">
        <v>222</v>
      </c>
      <c r="D10" s="265" t="s">
        <v>262</v>
      </c>
      <c r="E10" s="265" t="s">
        <v>47</v>
      </c>
      <c r="F10" s="262" t="s">
        <v>227</v>
      </c>
    </row>
    <row r="11" spans="1:10" ht="16">
      <c r="A11" s="272" t="str">
        <f>"/3.4/PL.02/"&amp;B4&amp;"/"&amp;B5</f>
        <v>/3.4/PL.02/ 02/ 2025</v>
      </c>
      <c r="B11" s="270" t="s">
        <v>496</v>
      </c>
      <c r="C11" s="264" t="s">
        <v>223</v>
      </c>
      <c r="D11" s="265" t="s">
        <v>263</v>
      </c>
      <c r="E11" s="265" t="s">
        <v>51</v>
      </c>
      <c r="F11" s="262" t="s">
        <v>226</v>
      </c>
    </row>
    <row r="12" spans="1:10">
      <c r="A12" s="266"/>
      <c r="B12" s="270" t="s">
        <v>340</v>
      </c>
      <c r="C12" s="264" t="s">
        <v>19</v>
      </c>
      <c r="D12" s="265" t="s">
        <v>19</v>
      </c>
      <c r="E12" s="265" t="s">
        <v>54</v>
      </c>
      <c r="F12" s="262" t="s">
        <v>227</v>
      </c>
    </row>
    <row r="13" spans="1:10">
      <c r="A13" s="273" t="s">
        <v>500</v>
      </c>
      <c r="B13" s="270" t="s">
        <v>497</v>
      </c>
      <c r="C13" s="27"/>
      <c r="D13" s="265"/>
      <c r="E13" s="265" t="s">
        <v>58</v>
      </c>
      <c r="F13" s="262" t="s">
        <v>226</v>
      </c>
    </row>
    <row r="14" spans="1:10">
      <c r="A14" s="262" t="str">
        <f>"NOMOR :                "&amp;A11</f>
        <v>NOMOR :                /3.4/PL.02/ 02/ 2025</v>
      </c>
      <c r="B14" s="158"/>
      <c r="C14" s="267"/>
      <c r="D14" s="265"/>
      <c r="E14" s="265" t="s">
        <v>61</v>
      </c>
      <c r="F14" s="262" t="s">
        <v>227</v>
      </c>
    </row>
    <row r="15" spans="1:10">
      <c r="A15" s="274"/>
      <c r="B15" s="275" t="s">
        <v>498</v>
      </c>
      <c r="C15" s="27"/>
      <c r="D15" s="265"/>
      <c r="E15" s="265" t="s">
        <v>66</v>
      </c>
      <c r="F15" s="262" t="s">
        <v>226</v>
      </c>
    </row>
    <row r="16" spans="1:10">
      <c r="A16" s="275" t="s">
        <v>249</v>
      </c>
      <c r="B16" s="270" t="s">
        <v>226</v>
      </c>
      <c r="C16" s="276"/>
      <c r="D16" s="265"/>
      <c r="E16" s="265" t="s">
        <v>70</v>
      </c>
      <c r="F16" s="262" t="s">
        <v>227</v>
      </c>
    </row>
    <row r="17" spans="1:6" ht="15" customHeight="1">
      <c r="A17" s="277" t="str">
        <f>"Pada hari ini "&amp;C2&amp;" tanggal "&amp;C3&amp;" bulan "&amp;C4&amp;" tahun "&amp;C5&amp;", "</f>
        <v xml:space="preserve">Pada hari ini  Kamis tanggal Dua Puluh Tujuh bulan  Februari tahun Dua Ribu Dua Puluh Lima, </v>
      </c>
      <c r="B17" s="270" t="s">
        <v>227</v>
      </c>
      <c r="C17" s="27"/>
      <c r="D17" s="265"/>
      <c r="E17" s="265" t="s">
        <v>307</v>
      </c>
      <c r="F17" s="262" t="s">
        <v>227</v>
      </c>
    </row>
    <row r="18" spans="1:6">
      <c r="A18" s="277"/>
      <c r="B18" s="270" t="s">
        <v>499</v>
      </c>
      <c r="C18" s="276"/>
      <c r="D18" s="265"/>
      <c r="E18" s="265" t="s">
        <v>308</v>
      </c>
      <c r="F18" s="262" t="s">
        <v>227</v>
      </c>
    </row>
    <row r="19" spans="1:6">
      <c r="A19" s="277"/>
      <c r="B19" s="270"/>
      <c r="C19" s="27"/>
      <c r="D19" s="265"/>
      <c r="E19" s="265" t="s">
        <v>452</v>
      </c>
      <c r="F19" s="262" t="s">
        <v>226</v>
      </c>
    </row>
    <row r="20" spans="1:6" ht="15" customHeight="1">
      <c r="A20" s="278" t="s">
        <v>250</v>
      </c>
      <c r="B20" s="158"/>
      <c r="C20" s="267"/>
      <c r="D20" s="265"/>
      <c r="E20" s="265"/>
      <c r="F20" s="262"/>
    </row>
    <row r="21" spans="1:6">
      <c r="A21" s="278"/>
      <c r="B21" s="158"/>
      <c r="C21" s="27"/>
      <c r="D21" s="27"/>
      <c r="E21" s="27"/>
      <c r="F21" s="266"/>
    </row>
    <row r="22" spans="1:6">
      <c r="A22" s="278"/>
      <c r="B22" s="158"/>
      <c r="C22" s="27"/>
      <c r="D22" s="27"/>
      <c r="E22" s="27"/>
      <c r="F22" s="266"/>
    </row>
    <row r="23" spans="1:6">
      <c r="A23" s="61"/>
    </row>
    <row r="24" spans="1:6">
      <c r="A24" s="61"/>
    </row>
    <row r="25" spans="1:6">
      <c r="A25" s="155" t="s">
        <v>468</v>
      </c>
    </row>
    <row r="26" spans="1:6" s="61" customFormat="1" ht="32">
      <c r="A26" s="279" t="s">
        <v>466</v>
      </c>
      <c r="B26" s="279" t="s">
        <v>470</v>
      </c>
      <c r="C26" s="279" t="s">
        <v>467</v>
      </c>
      <c r="D26" s="280" t="s">
        <v>472</v>
      </c>
    </row>
    <row r="27" spans="1:6">
      <c r="A27" s="156">
        <v>45349</v>
      </c>
      <c r="B27" s="157" t="b">
        <v>1</v>
      </c>
      <c r="C27" s="40" t="s">
        <v>188</v>
      </c>
      <c r="D27" s="159" t="s">
        <v>471</v>
      </c>
    </row>
    <row r="28" spans="1:6">
      <c r="A28" s="156"/>
      <c r="B28" s="157" t="b">
        <v>0</v>
      </c>
      <c r="C28" s="27" t="s">
        <v>331</v>
      </c>
      <c r="D28" s="158" t="str">
        <f>IF(C28&lt;&gt;"","00"&amp;D27+1,"")</f>
        <v>002</v>
      </c>
    </row>
    <row r="29" spans="1:6">
      <c r="A29" s="156"/>
      <c r="B29" s="157" t="b">
        <v>0</v>
      </c>
      <c r="C29" s="27" t="s">
        <v>108</v>
      </c>
      <c r="D29" s="158" t="str">
        <f t="shared" ref="D29:D53" si="0">IF(C29&lt;&gt;"","00"&amp;D28+1,"")</f>
        <v>003</v>
      </c>
    </row>
    <row r="30" spans="1:6">
      <c r="A30" s="156"/>
      <c r="B30" s="157" t="b">
        <v>0</v>
      </c>
      <c r="C30" s="27"/>
      <c r="D30" s="158" t="str">
        <f t="shared" si="0"/>
        <v/>
      </c>
    </row>
    <row r="31" spans="1:6">
      <c r="A31" s="156"/>
      <c r="B31" s="157" t="b">
        <v>0</v>
      </c>
      <c r="C31" s="27"/>
      <c r="D31" s="158" t="str">
        <f t="shared" si="0"/>
        <v/>
      </c>
    </row>
    <row r="32" spans="1:6">
      <c r="A32" s="156"/>
      <c r="B32" s="157" t="b">
        <v>0</v>
      </c>
      <c r="C32" s="27"/>
      <c r="D32" s="158" t="str">
        <f t="shared" si="0"/>
        <v/>
      </c>
    </row>
    <row r="33" spans="1:4">
      <c r="A33" s="156"/>
      <c r="B33" s="157" t="b">
        <v>0</v>
      </c>
      <c r="C33" s="27"/>
      <c r="D33" s="158" t="str">
        <f t="shared" si="0"/>
        <v/>
      </c>
    </row>
    <row r="34" spans="1:4">
      <c r="A34" s="156"/>
      <c r="B34" s="157" t="b">
        <v>0</v>
      </c>
      <c r="C34" s="27"/>
      <c r="D34" s="158" t="str">
        <f t="shared" si="0"/>
        <v/>
      </c>
    </row>
    <row r="35" spans="1:4">
      <c r="A35" s="156"/>
      <c r="B35" s="157" t="b">
        <v>0</v>
      </c>
      <c r="C35" s="27"/>
      <c r="D35" s="158" t="str">
        <f t="shared" si="0"/>
        <v/>
      </c>
    </row>
    <row r="36" spans="1:4">
      <c r="A36" s="156"/>
      <c r="B36" s="157" t="b">
        <v>0</v>
      </c>
      <c r="C36" s="27"/>
      <c r="D36" s="158" t="str">
        <f t="shared" si="0"/>
        <v/>
      </c>
    </row>
    <row r="37" spans="1:4">
      <c r="A37" s="156"/>
      <c r="B37" s="157" t="b">
        <v>0</v>
      </c>
      <c r="C37" s="27"/>
      <c r="D37" s="158" t="str">
        <f t="shared" si="0"/>
        <v/>
      </c>
    </row>
    <row r="38" spans="1:4">
      <c r="A38" s="156"/>
      <c r="B38" s="157" t="b">
        <v>0</v>
      </c>
      <c r="C38" s="27"/>
      <c r="D38" s="158" t="str">
        <f t="shared" si="0"/>
        <v/>
      </c>
    </row>
    <row r="39" spans="1:4">
      <c r="A39" s="156"/>
      <c r="B39" s="157" t="b">
        <v>0</v>
      </c>
      <c r="C39" s="27"/>
      <c r="D39" s="158" t="str">
        <f t="shared" si="0"/>
        <v/>
      </c>
    </row>
    <row r="40" spans="1:4">
      <c r="A40" s="156"/>
      <c r="B40" s="157" t="b">
        <v>0</v>
      </c>
      <c r="C40" s="27"/>
      <c r="D40" s="158" t="str">
        <f t="shared" si="0"/>
        <v/>
      </c>
    </row>
    <row r="41" spans="1:4">
      <c r="A41" s="156"/>
      <c r="B41" s="157" t="b">
        <v>0</v>
      </c>
      <c r="C41" s="27"/>
      <c r="D41" s="158" t="str">
        <f t="shared" si="0"/>
        <v/>
      </c>
    </row>
    <row r="42" spans="1:4">
      <c r="A42" s="156"/>
      <c r="B42" s="157" t="b">
        <v>0</v>
      </c>
      <c r="C42" s="27"/>
      <c r="D42" s="158" t="str">
        <f t="shared" si="0"/>
        <v/>
      </c>
    </row>
    <row r="43" spans="1:4">
      <c r="A43" s="156"/>
      <c r="B43" s="157" t="b">
        <v>0</v>
      </c>
      <c r="C43" s="27"/>
      <c r="D43" s="158" t="str">
        <f t="shared" si="0"/>
        <v/>
      </c>
    </row>
    <row r="44" spans="1:4">
      <c r="A44" s="156"/>
      <c r="B44" s="157" t="b">
        <v>0</v>
      </c>
      <c r="C44" s="27"/>
      <c r="D44" s="158" t="str">
        <f t="shared" si="0"/>
        <v/>
      </c>
    </row>
    <row r="45" spans="1:4">
      <c r="A45" s="156"/>
      <c r="B45" s="157" t="b">
        <v>0</v>
      </c>
      <c r="C45" s="27"/>
      <c r="D45" s="158" t="str">
        <f t="shared" si="0"/>
        <v/>
      </c>
    </row>
    <row r="46" spans="1:4">
      <c r="A46" s="156"/>
      <c r="B46" s="157" t="b">
        <v>0</v>
      </c>
      <c r="C46" s="27"/>
      <c r="D46" s="158" t="str">
        <f t="shared" si="0"/>
        <v/>
      </c>
    </row>
    <row r="47" spans="1:4">
      <c r="A47" s="156"/>
      <c r="B47" s="157" t="b">
        <v>0</v>
      </c>
      <c r="C47" s="27"/>
      <c r="D47" s="158" t="str">
        <f t="shared" si="0"/>
        <v/>
      </c>
    </row>
    <row r="48" spans="1:4">
      <c r="A48" s="156"/>
      <c r="B48" s="157" t="b">
        <v>0</v>
      </c>
      <c r="C48" s="27"/>
      <c r="D48" s="158" t="str">
        <f t="shared" si="0"/>
        <v/>
      </c>
    </row>
    <row r="49" spans="1:4">
      <c r="A49" s="156"/>
      <c r="B49" s="157" t="b">
        <v>0</v>
      </c>
      <c r="C49" s="27"/>
      <c r="D49" s="158" t="str">
        <f t="shared" si="0"/>
        <v/>
      </c>
    </row>
    <row r="50" spans="1:4">
      <c r="A50" s="156"/>
      <c r="B50" s="157" t="b">
        <v>0</v>
      </c>
      <c r="C50" s="27"/>
      <c r="D50" s="158" t="str">
        <f t="shared" si="0"/>
        <v/>
      </c>
    </row>
    <row r="51" spans="1:4">
      <c r="A51" s="156"/>
      <c r="B51" s="157" t="b">
        <v>0</v>
      </c>
      <c r="C51" s="27"/>
      <c r="D51" s="158" t="str">
        <f t="shared" si="0"/>
        <v/>
      </c>
    </row>
    <row r="52" spans="1:4">
      <c r="A52" s="156"/>
      <c r="B52" s="157" t="b">
        <v>0</v>
      </c>
      <c r="C52" s="27"/>
      <c r="D52" s="158" t="str">
        <f t="shared" si="0"/>
        <v/>
      </c>
    </row>
    <row r="53" spans="1:4">
      <c r="A53" s="156"/>
      <c r="B53" s="157" t="b">
        <v>0</v>
      </c>
      <c r="C53" s="27"/>
      <c r="D53" s="158" t="str">
        <f t="shared" si="0"/>
        <v/>
      </c>
    </row>
    <row r="60" spans="1:4">
      <c r="B60" s="61" t="str">
        <f t="shared" ref="B60" si="1">IF(A60&lt;&gt;"",B59+1,"")</f>
        <v/>
      </c>
    </row>
  </sheetData>
  <mergeCells count="3">
    <mergeCell ref="E1:F1"/>
    <mergeCell ref="A17:A19"/>
    <mergeCell ref="A20:A22"/>
  </mergeCells>
  <phoneticPr fontId="17" type="noConversion"/>
  <dataValidations count="1">
    <dataValidation type="list" allowBlank="1" showInputMessage="1" showErrorMessage="1" sqref="F2:F19" xr:uid="{22C9A42C-A1BD-4CAA-B051-00ECB679FA46}">
      <formula1>$B$16:$B$19</formula1>
    </dataValidation>
  </dataValidations>
  <pageMargins left="0.7" right="0.7" top="0.75" bottom="0.75" header="0.3" footer="0.3"/>
  <pageSetup paperSize="9" orientation="portrait" horizontalDpi="0" verticalDpi="0"/>
  <ignoredErrors>
    <ignoredError sqref="C4" formula="1"/>
    <ignoredError sqref="D27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36BDBD-1E1D-4E17-9AAF-E67E4E7CCACC}">
          <x14:formula1>
            <xm:f>Pegawai!$C$5:$C$110</xm:f>
          </x14:formula1>
          <xm:sqref>C27:C53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4EF8-3AF7-456E-955E-8B35B6317D0C}">
  <dimension ref="A1:AD48"/>
  <sheetViews>
    <sheetView zoomScale="90" zoomScaleNormal="90" workbookViewId="0">
      <selection activeCell="AK9" sqref="AK9"/>
    </sheetView>
  </sheetViews>
  <sheetFormatPr baseColWidth="10" defaultColWidth="8.83203125" defaultRowHeight="15"/>
  <cols>
    <col min="1" max="1" width="3.6640625" style="2" customWidth="1"/>
    <col min="2" max="2" width="13.1640625" style="1" bestFit="1" customWidth="1"/>
    <col min="3" max="3" width="2.5" style="1" customWidth="1"/>
    <col min="4" max="4" width="9.1640625" style="1"/>
    <col min="5" max="5" width="5.5" style="1" customWidth="1"/>
    <col min="6" max="7" width="9.1640625" style="1"/>
    <col min="8" max="8" width="10.5" style="1" bestFit="1" customWidth="1"/>
    <col min="9" max="9" width="9.1640625" style="1"/>
    <col min="10" max="10" width="7.1640625" style="1" bestFit="1" customWidth="1"/>
    <col min="11" max="11" width="8.83203125" style="2"/>
    <col min="12" max="12" width="13.33203125" style="2" hidden="1" customWidth="1"/>
    <col min="13" max="14" width="0" style="2" hidden="1" customWidth="1"/>
    <col min="15" max="15" width="5.1640625" style="2" hidden="1" customWidth="1"/>
    <col min="16" max="17" width="0" style="2" hidden="1" customWidth="1"/>
    <col min="18" max="18" width="11" style="2" hidden="1" customWidth="1"/>
    <col min="19" max="19" width="0" style="2" hidden="1" customWidth="1"/>
    <col min="20" max="20" width="7.1640625" style="2" hidden="1" customWidth="1"/>
    <col min="21" max="21" width="0" style="2" hidden="1" customWidth="1"/>
    <col min="22" max="22" width="13.33203125" style="2" bestFit="1" customWidth="1"/>
    <col min="23" max="23" width="5.5" style="2" customWidth="1"/>
    <col min="24" max="28" width="8.83203125" style="2"/>
    <col min="29" max="30" width="11.5" style="2" bestFit="1" customWidth="1"/>
    <col min="31" max="31" width="4.6640625" style="2" customWidth="1"/>
    <col min="32" max="16384" width="8.83203125" style="2"/>
  </cols>
  <sheetData>
    <row r="1" spans="1:30" s="97" customFormat="1" ht="21">
      <c r="A1" s="94"/>
      <c r="B1" s="95" t="s">
        <v>380</v>
      </c>
      <c r="C1" s="96"/>
      <c r="D1" s="96"/>
      <c r="E1" s="96"/>
      <c r="F1" s="96"/>
      <c r="G1" s="96"/>
      <c r="H1" s="96"/>
      <c r="I1" s="96"/>
      <c r="J1" s="96"/>
      <c r="L1" s="98" t="s">
        <v>381</v>
      </c>
      <c r="V1" s="99" t="s">
        <v>454</v>
      </c>
      <c r="W1" s="100"/>
      <c r="X1" s="100"/>
      <c r="Y1" s="100"/>
      <c r="Z1" s="100"/>
      <c r="AA1" s="100"/>
      <c r="AB1" s="100"/>
      <c r="AC1" s="100"/>
      <c r="AD1" s="100"/>
    </row>
    <row r="2" spans="1:30">
      <c r="A2"/>
      <c r="B2" s="71"/>
      <c r="C2" s="72"/>
      <c r="D2" s="72"/>
      <c r="E2" s="72"/>
      <c r="F2" s="187" t="s">
        <v>248</v>
      </c>
      <c r="G2" s="188"/>
      <c r="H2" s="188"/>
      <c r="I2" s="188"/>
      <c r="J2" s="189"/>
      <c r="L2" s="3"/>
      <c r="M2" s="4"/>
      <c r="N2" s="4"/>
      <c r="O2" s="4"/>
      <c r="P2" s="190" t="s">
        <v>248</v>
      </c>
      <c r="Q2" s="191"/>
      <c r="R2" s="191"/>
      <c r="S2" s="191"/>
      <c r="T2" s="192"/>
      <c r="V2" s="3"/>
      <c r="W2" s="4"/>
      <c r="X2" s="4"/>
      <c r="Y2" s="4"/>
      <c r="Z2" s="161" t="s">
        <v>465</v>
      </c>
      <c r="AA2" s="90"/>
      <c r="AB2" s="90"/>
      <c r="AC2" s="90"/>
      <c r="AD2" s="91"/>
    </row>
    <row r="3" spans="1:30">
      <c r="A3"/>
      <c r="B3" s="73"/>
      <c r="C3" s="70"/>
      <c r="D3" s="70"/>
      <c r="E3" s="70"/>
      <c r="F3" s="110"/>
      <c r="G3" s="86"/>
      <c r="H3" s="86"/>
      <c r="I3" s="86"/>
      <c r="J3" s="87"/>
      <c r="L3" s="5"/>
      <c r="M3" s="1"/>
      <c r="N3" s="1"/>
      <c r="O3" s="1"/>
      <c r="P3" s="102"/>
      <c r="Q3" s="88"/>
      <c r="R3" s="88"/>
      <c r="S3" s="88"/>
      <c r="T3" s="89"/>
      <c r="V3" s="5"/>
      <c r="W3" s="1"/>
      <c r="X3" s="1"/>
      <c r="Y3" s="1"/>
      <c r="Z3" s="101">
        <v>5156</v>
      </c>
      <c r="AA3" s="92">
        <v>5123</v>
      </c>
      <c r="AB3" s="92">
        <v>5153</v>
      </c>
      <c r="AC3" s="92">
        <v>5127</v>
      </c>
      <c r="AD3" s="193">
        <v>5162</v>
      </c>
    </row>
    <row r="4" spans="1:30">
      <c r="A4"/>
      <c r="B4" s="73"/>
      <c r="C4" s="70"/>
      <c r="D4" s="70"/>
      <c r="E4" s="70"/>
      <c r="F4" s="110"/>
      <c r="G4" s="86"/>
      <c r="H4" s="86"/>
      <c r="I4" s="86"/>
      <c r="J4" s="87"/>
      <c r="L4" s="5"/>
      <c r="M4" s="1"/>
      <c r="N4" s="1"/>
      <c r="O4" s="1"/>
      <c r="P4" s="102"/>
      <c r="Q4" s="88"/>
      <c r="R4" s="88"/>
      <c r="S4" s="88"/>
      <c r="T4" s="89"/>
      <c r="V4" s="5"/>
      <c r="W4" s="1"/>
      <c r="X4" s="1"/>
      <c r="Y4" s="1"/>
      <c r="Z4" s="102">
        <v>5151</v>
      </c>
      <c r="AA4" s="88">
        <v>5177</v>
      </c>
      <c r="AB4" s="88">
        <v>5158</v>
      </c>
      <c r="AC4" s="88">
        <v>5175</v>
      </c>
      <c r="AD4" s="193"/>
    </row>
    <row r="5" spans="1:30">
      <c r="A5"/>
      <c r="B5" s="73"/>
      <c r="C5" s="70"/>
      <c r="D5" s="70"/>
      <c r="E5" s="70"/>
      <c r="F5" s="110"/>
      <c r="G5" s="86"/>
      <c r="H5" s="86"/>
      <c r="I5" s="86"/>
      <c r="J5" s="87"/>
      <c r="L5" s="5"/>
      <c r="M5" s="1"/>
      <c r="N5" s="1"/>
      <c r="O5" s="1"/>
      <c r="P5" s="102"/>
      <c r="Q5" s="88"/>
      <c r="R5" s="88"/>
      <c r="S5" s="88"/>
      <c r="T5" s="89"/>
      <c r="V5" s="5"/>
      <c r="W5" s="1"/>
      <c r="X5" s="1"/>
      <c r="Y5" s="1"/>
      <c r="Z5" s="102"/>
      <c r="AA5" s="88"/>
      <c r="AB5" s="88"/>
      <c r="AC5" s="88"/>
      <c r="AD5" s="93"/>
    </row>
    <row r="6" spans="1:30" ht="24">
      <c r="A6"/>
      <c r="B6" s="73"/>
      <c r="C6" s="70"/>
      <c r="D6" s="70"/>
      <c r="E6" s="70"/>
      <c r="F6" s="111"/>
      <c r="G6" s="83"/>
      <c r="H6" s="83"/>
      <c r="I6" s="83"/>
      <c r="J6" s="107"/>
      <c r="L6" s="5"/>
      <c r="M6" s="1"/>
      <c r="N6" s="1"/>
      <c r="O6" s="1"/>
      <c r="P6" s="103"/>
      <c r="Q6" s="19"/>
      <c r="R6" s="19"/>
      <c r="S6" s="19"/>
      <c r="T6" s="108"/>
      <c r="V6" s="5"/>
      <c r="W6" s="1"/>
      <c r="X6" s="1"/>
      <c r="Y6" s="1"/>
      <c r="Z6" s="103"/>
      <c r="AA6" s="19"/>
      <c r="AB6" s="19"/>
      <c r="AC6" s="104" t="s">
        <v>459</v>
      </c>
      <c r="AD6" s="105" t="s">
        <v>488</v>
      </c>
    </row>
    <row r="7" spans="1:30">
      <c r="A7"/>
      <c r="B7" s="73"/>
      <c r="C7" s="70"/>
      <c r="D7" s="70"/>
      <c r="E7" s="70"/>
      <c r="F7" s="70"/>
      <c r="G7" s="70"/>
      <c r="H7" s="70"/>
      <c r="I7" s="70"/>
      <c r="J7" s="74"/>
      <c r="L7" s="5"/>
      <c r="M7" s="1"/>
      <c r="N7" s="1"/>
      <c r="O7" s="1"/>
      <c r="P7" s="1"/>
      <c r="Q7" s="1"/>
      <c r="R7" s="1"/>
      <c r="S7" s="1"/>
      <c r="T7" s="6"/>
      <c r="V7" s="5"/>
      <c r="W7" s="1"/>
      <c r="X7" s="1"/>
      <c r="Y7" s="1"/>
      <c r="Z7" s="1"/>
      <c r="AA7" s="1"/>
      <c r="AB7" s="1"/>
      <c r="AC7" s="1"/>
      <c r="AD7" s="6"/>
    </row>
    <row r="8" spans="1:30">
      <c r="A8"/>
      <c r="B8" s="75" t="s">
        <v>247</v>
      </c>
      <c r="C8" s="76"/>
      <c r="D8" s="77" t="s">
        <v>461</v>
      </c>
      <c r="E8" s="70"/>
      <c r="F8" s="70"/>
      <c r="G8" s="78" t="s">
        <v>335</v>
      </c>
      <c r="H8" s="78" t="s">
        <v>336</v>
      </c>
      <c r="I8" s="78" t="s">
        <v>337</v>
      </c>
      <c r="J8" s="74"/>
      <c r="L8" s="7">
        <v>445</v>
      </c>
      <c r="M8" s="8"/>
      <c r="N8" s="9">
        <v>444</v>
      </c>
      <c r="O8" s="1"/>
      <c r="P8" s="1"/>
      <c r="Q8" s="10">
        <v>397</v>
      </c>
      <c r="R8" s="10">
        <v>398</v>
      </c>
      <c r="S8" s="10">
        <v>399</v>
      </c>
      <c r="T8" s="6"/>
      <c r="V8" s="7">
        <v>5134</v>
      </c>
      <c r="W8" s="8"/>
      <c r="X8" s="9">
        <v>5120</v>
      </c>
      <c r="Y8" s="1"/>
      <c r="Z8" s="1"/>
      <c r="AA8" s="10">
        <v>5178</v>
      </c>
      <c r="AB8" s="10">
        <v>5181</v>
      </c>
      <c r="AC8" s="10">
        <v>5136</v>
      </c>
      <c r="AD8" s="6"/>
    </row>
    <row r="9" spans="1:30">
      <c r="A9"/>
      <c r="B9" s="79"/>
      <c r="C9" s="79"/>
      <c r="D9" s="79" t="s">
        <v>333</v>
      </c>
      <c r="E9" s="70"/>
      <c r="F9" s="70"/>
      <c r="G9" s="70" t="s">
        <v>338</v>
      </c>
      <c r="H9" s="70" t="s">
        <v>339</v>
      </c>
      <c r="I9" s="70" t="s">
        <v>462</v>
      </c>
      <c r="J9" s="74"/>
      <c r="L9" s="11"/>
      <c r="M9" s="11"/>
      <c r="N9" s="12" t="s">
        <v>439</v>
      </c>
      <c r="O9" s="1"/>
      <c r="P9" s="1"/>
      <c r="Q9" s="1">
        <v>402</v>
      </c>
      <c r="R9" s="1">
        <v>401</v>
      </c>
      <c r="S9" s="1">
        <v>400</v>
      </c>
      <c r="T9" s="6"/>
      <c r="V9" s="11">
        <v>5137</v>
      </c>
      <c r="W9" s="11"/>
      <c r="X9" s="11">
        <v>5131</v>
      </c>
      <c r="Y9" s="1"/>
      <c r="Z9" s="1"/>
      <c r="AA9" s="1">
        <v>5135</v>
      </c>
      <c r="AB9" s="1">
        <v>5130</v>
      </c>
      <c r="AC9" s="1">
        <v>5155</v>
      </c>
      <c r="AD9" s="6"/>
    </row>
    <row r="10" spans="1:30">
      <c r="A10"/>
      <c r="B10" s="79"/>
      <c r="C10" s="79"/>
      <c r="D10" s="79"/>
      <c r="E10" s="70"/>
      <c r="F10" s="70"/>
      <c r="G10" s="70"/>
      <c r="H10" s="70"/>
      <c r="I10" s="70"/>
      <c r="J10" s="74"/>
      <c r="L10" s="11"/>
      <c r="M10" s="11"/>
      <c r="N10" s="11"/>
      <c r="O10" s="1"/>
      <c r="P10" s="1"/>
      <c r="Q10" s="1"/>
      <c r="R10" s="1"/>
      <c r="S10" s="1"/>
      <c r="T10" s="6"/>
      <c r="V10" s="11"/>
      <c r="W10" s="11"/>
      <c r="X10" s="11"/>
      <c r="Y10" s="1"/>
      <c r="Z10" s="1"/>
      <c r="AA10" s="1"/>
      <c r="AB10" s="1"/>
      <c r="AC10" s="1"/>
      <c r="AD10" s="6"/>
    </row>
    <row r="11" spans="1:30">
      <c r="A11"/>
      <c r="B11" s="80" t="s">
        <v>334</v>
      </c>
      <c r="C11" s="80"/>
      <c r="D11" s="80"/>
      <c r="E11" s="70"/>
      <c r="F11" s="78" t="s">
        <v>340</v>
      </c>
      <c r="G11" s="78" t="s">
        <v>341</v>
      </c>
      <c r="H11" s="78" t="s">
        <v>342</v>
      </c>
      <c r="I11" s="78" t="s">
        <v>343</v>
      </c>
      <c r="J11" s="74"/>
      <c r="L11" s="13">
        <v>443</v>
      </c>
      <c r="M11" s="13"/>
      <c r="N11" s="13"/>
      <c r="O11" s="1"/>
      <c r="P11" s="10">
        <v>438</v>
      </c>
      <c r="Q11" s="10">
        <v>452</v>
      </c>
      <c r="R11" s="10">
        <v>405</v>
      </c>
      <c r="S11" s="10">
        <v>406</v>
      </c>
      <c r="T11" s="6"/>
      <c r="V11" s="13">
        <v>5132</v>
      </c>
      <c r="W11" s="13"/>
      <c r="X11" s="13"/>
      <c r="Y11" s="1"/>
      <c r="Z11" s="10">
        <v>5113</v>
      </c>
      <c r="AA11" s="10">
        <v>5157</v>
      </c>
      <c r="AB11" s="10">
        <v>5173</v>
      </c>
      <c r="AC11" s="16" t="s">
        <v>460</v>
      </c>
      <c r="AD11" s="6"/>
    </row>
    <row r="12" spans="1:30">
      <c r="A12"/>
      <c r="B12" s="73"/>
      <c r="C12" s="70"/>
      <c r="D12" s="70"/>
      <c r="E12" s="70"/>
      <c r="F12" s="70" t="s">
        <v>345</v>
      </c>
      <c r="G12" s="70" t="s">
        <v>346</v>
      </c>
      <c r="H12" s="70" t="s">
        <v>347</v>
      </c>
      <c r="I12" s="70" t="s">
        <v>344</v>
      </c>
      <c r="J12" s="74"/>
      <c r="L12" s="5"/>
      <c r="M12" s="1"/>
      <c r="N12" s="1"/>
      <c r="O12" s="1"/>
      <c r="P12" s="14" t="s">
        <v>413</v>
      </c>
      <c r="Q12" s="1">
        <v>409</v>
      </c>
      <c r="R12" s="1">
        <v>408</v>
      </c>
      <c r="S12" s="1">
        <v>407</v>
      </c>
      <c r="T12" s="6"/>
      <c r="V12" s="5"/>
      <c r="W12" s="1"/>
      <c r="X12" s="1"/>
      <c r="Y12" s="1"/>
      <c r="Z12" s="1">
        <v>5161</v>
      </c>
      <c r="AA12" s="1">
        <v>5118</v>
      </c>
      <c r="AB12" s="1">
        <v>5138</v>
      </c>
      <c r="AC12" s="1">
        <v>5160</v>
      </c>
      <c r="AD12" s="6"/>
    </row>
    <row r="13" spans="1:30">
      <c r="A13"/>
      <c r="B13" s="73"/>
      <c r="C13" s="70"/>
      <c r="D13" s="70"/>
      <c r="E13" s="70"/>
      <c r="F13" s="70"/>
      <c r="G13" s="70"/>
      <c r="H13" s="70"/>
      <c r="I13" s="70"/>
      <c r="J13" s="74"/>
      <c r="L13" s="5"/>
      <c r="M13" s="1"/>
      <c r="N13" s="1"/>
      <c r="O13" s="1"/>
      <c r="P13" s="1"/>
      <c r="Q13" s="1"/>
      <c r="R13" s="1"/>
      <c r="S13" s="1"/>
      <c r="T13" s="6"/>
      <c r="V13" s="5"/>
      <c r="W13" s="1"/>
      <c r="X13" s="1"/>
      <c r="Y13" s="1"/>
      <c r="Z13" s="1"/>
      <c r="AA13" s="1"/>
      <c r="AB13" s="1"/>
      <c r="AC13" s="1"/>
      <c r="AD13" s="6"/>
    </row>
    <row r="14" spans="1:30">
      <c r="A14"/>
      <c r="B14" s="110" t="s">
        <v>356</v>
      </c>
      <c r="C14" s="70"/>
      <c r="D14" s="70"/>
      <c r="E14" s="70"/>
      <c r="F14" s="78" t="s">
        <v>19</v>
      </c>
      <c r="G14" s="78" t="s">
        <v>349</v>
      </c>
      <c r="H14" s="78" t="s">
        <v>350</v>
      </c>
      <c r="I14" s="78" t="s">
        <v>351</v>
      </c>
      <c r="J14" s="74"/>
      <c r="L14" s="102" t="s">
        <v>356</v>
      </c>
      <c r="M14" s="1"/>
      <c r="N14" s="1"/>
      <c r="O14" s="1"/>
      <c r="P14" s="10">
        <v>411</v>
      </c>
      <c r="Q14" s="10">
        <v>412</v>
      </c>
      <c r="R14" s="10">
        <v>403</v>
      </c>
      <c r="S14" s="10">
        <v>404</v>
      </c>
      <c r="T14" s="6"/>
      <c r="V14" s="15" t="s">
        <v>356</v>
      </c>
      <c r="W14" s="1"/>
      <c r="X14" s="1"/>
      <c r="Y14" s="1"/>
      <c r="Z14" s="10">
        <v>5126</v>
      </c>
      <c r="AA14" s="10">
        <v>5149</v>
      </c>
      <c r="AB14" s="10">
        <v>5167</v>
      </c>
      <c r="AC14" s="10">
        <v>5147</v>
      </c>
      <c r="AD14" s="6"/>
    </row>
    <row r="15" spans="1:30">
      <c r="A15"/>
      <c r="B15" s="73"/>
      <c r="C15" s="70"/>
      <c r="D15" s="70"/>
      <c r="E15" s="70"/>
      <c r="F15" s="70" t="s">
        <v>352</v>
      </c>
      <c r="G15" s="70" t="s">
        <v>353</v>
      </c>
      <c r="H15" s="70" t="s">
        <v>354</v>
      </c>
      <c r="I15" s="70" t="s">
        <v>355</v>
      </c>
      <c r="J15" s="74"/>
      <c r="L15" s="5"/>
      <c r="M15" s="1"/>
      <c r="N15" s="1"/>
      <c r="O15" s="1"/>
      <c r="P15" s="1">
        <v>413</v>
      </c>
      <c r="Q15" s="1">
        <v>414</v>
      </c>
      <c r="R15" s="1">
        <v>416</v>
      </c>
      <c r="S15" s="1">
        <v>415</v>
      </c>
      <c r="T15" s="6"/>
      <c r="V15" s="5"/>
      <c r="W15" s="1"/>
      <c r="X15" s="1"/>
      <c r="Y15" s="1"/>
      <c r="Z15" s="1">
        <v>5139</v>
      </c>
      <c r="AA15" s="1">
        <v>5183</v>
      </c>
      <c r="AB15" s="1">
        <v>5124</v>
      </c>
      <c r="AC15" s="1">
        <v>5154</v>
      </c>
      <c r="AD15" s="6"/>
    </row>
    <row r="16" spans="1:30">
      <c r="A16"/>
      <c r="B16" s="73" t="s">
        <v>376</v>
      </c>
      <c r="C16" s="70"/>
      <c r="D16" s="70"/>
      <c r="E16" s="70"/>
      <c r="F16" s="70"/>
      <c r="G16" s="70"/>
      <c r="H16" s="70"/>
      <c r="I16" s="70"/>
      <c r="J16" s="74"/>
      <c r="L16" s="5">
        <v>442</v>
      </c>
      <c r="M16" s="1"/>
      <c r="N16" s="1"/>
      <c r="O16" s="1"/>
      <c r="P16" s="1"/>
      <c r="Q16" s="1"/>
      <c r="R16" s="1"/>
      <c r="S16" s="1"/>
      <c r="T16" s="6"/>
      <c r="V16" s="22" t="s">
        <v>458</v>
      </c>
      <c r="W16" s="1"/>
      <c r="X16" s="1"/>
      <c r="Y16" s="1"/>
      <c r="Z16" s="1"/>
      <c r="AA16" s="1"/>
      <c r="AB16" s="1"/>
      <c r="AC16" s="1"/>
      <c r="AD16" s="6"/>
    </row>
    <row r="17" spans="1:30">
      <c r="A17"/>
      <c r="B17" s="73"/>
      <c r="C17" s="70"/>
      <c r="D17" s="70"/>
      <c r="E17" s="70"/>
      <c r="F17" s="78" t="s">
        <v>371</v>
      </c>
      <c r="G17" s="78" t="s">
        <v>372</v>
      </c>
      <c r="H17" s="78" t="s">
        <v>373</v>
      </c>
      <c r="I17" s="78" t="s">
        <v>374</v>
      </c>
      <c r="J17" s="74"/>
      <c r="L17" s="5"/>
      <c r="M17" s="1"/>
      <c r="N17" s="1"/>
      <c r="O17" s="1"/>
      <c r="P17" s="10">
        <v>476</v>
      </c>
      <c r="Q17" s="10">
        <v>419</v>
      </c>
      <c r="R17" s="10">
        <v>433</v>
      </c>
      <c r="S17" s="10">
        <v>420</v>
      </c>
      <c r="T17" s="6"/>
      <c r="V17" s="5"/>
      <c r="W17" s="1"/>
      <c r="X17" s="1"/>
      <c r="Y17" s="1"/>
      <c r="Z17" s="10">
        <v>5133</v>
      </c>
      <c r="AA17" s="10">
        <v>5142</v>
      </c>
      <c r="AB17" s="10">
        <v>5144</v>
      </c>
      <c r="AC17" s="10">
        <v>5121</v>
      </c>
      <c r="AD17" s="194">
        <v>5110</v>
      </c>
    </row>
    <row r="18" spans="1:30">
      <c r="A18"/>
      <c r="B18" s="73" t="s">
        <v>19</v>
      </c>
      <c r="C18" s="70"/>
      <c r="D18" s="70"/>
      <c r="E18" s="70"/>
      <c r="F18" s="70" t="s">
        <v>370</v>
      </c>
      <c r="G18" s="70" t="s">
        <v>369</v>
      </c>
      <c r="H18" s="70" t="s">
        <v>368</v>
      </c>
      <c r="I18" s="70" t="s">
        <v>367</v>
      </c>
      <c r="J18" s="74"/>
      <c r="L18" s="5">
        <v>441</v>
      </c>
      <c r="M18" s="1"/>
      <c r="N18" s="1"/>
      <c r="O18" s="1"/>
      <c r="P18" s="1">
        <v>410</v>
      </c>
      <c r="Q18" s="1">
        <v>424</v>
      </c>
      <c r="R18" s="1">
        <v>423</v>
      </c>
      <c r="S18" s="1">
        <v>417</v>
      </c>
      <c r="T18" s="6"/>
      <c r="V18" s="5">
        <v>5146</v>
      </c>
      <c r="W18" s="1"/>
      <c r="X18" s="1"/>
      <c r="Y18" s="1"/>
      <c r="Z18" s="1">
        <v>5141</v>
      </c>
      <c r="AA18" s="1">
        <v>5168</v>
      </c>
      <c r="AB18" s="1">
        <v>5129</v>
      </c>
      <c r="AC18" s="1">
        <v>5125</v>
      </c>
      <c r="AD18" s="194"/>
    </row>
    <row r="19" spans="1:30">
      <c r="A19"/>
      <c r="B19" s="73"/>
      <c r="C19" s="70"/>
      <c r="D19" s="70"/>
      <c r="E19" s="70"/>
      <c r="F19" s="70"/>
      <c r="G19" s="70"/>
      <c r="H19" s="70"/>
      <c r="I19" s="70"/>
      <c r="J19" s="74"/>
      <c r="L19" s="5"/>
      <c r="M19" s="1"/>
      <c r="N19" s="1"/>
      <c r="O19" s="1"/>
      <c r="P19" s="1"/>
      <c r="Q19" s="1"/>
      <c r="R19" s="1"/>
      <c r="S19" s="1"/>
      <c r="T19" s="6"/>
      <c r="V19" s="5"/>
      <c r="W19" s="1"/>
      <c r="X19" s="1"/>
      <c r="Y19" s="1"/>
      <c r="Z19" s="1"/>
      <c r="AA19" s="1"/>
      <c r="AB19" s="1"/>
      <c r="AC19" s="1"/>
      <c r="AD19" s="6"/>
    </row>
    <row r="20" spans="1:30">
      <c r="A20"/>
      <c r="B20" s="73" t="s">
        <v>377</v>
      </c>
      <c r="C20" s="70"/>
      <c r="D20" s="70"/>
      <c r="E20" s="70"/>
      <c r="F20" s="78" t="s">
        <v>365</v>
      </c>
      <c r="G20" s="78" t="s">
        <v>19</v>
      </c>
      <c r="H20" s="78" t="s">
        <v>19</v>
      </c>
      <c r="I20" s="78" t="s">
        <v>366</v>
      </c>
      <c r="J20" s="74"/>
      <c r="L20" s="5">
        <v>435</v>
      </c>
      <c r="M20" s="1"/>
      <c r="N20" s="1"/>
      <c r="O20" s="1"/>
      <c r="P20" s="16" t="s">
        <v>413</v>
      </c>
      <c r="Q20" s="10">
        <v>421</v>
      </c>
      <c r="R20" s="10">
        <v>418</v>
      </c>
      <c r="S20" s="10">
        <v>425</v>
      </c>
      <c r="T20" s="6"/>
      <c r="V20" s="22" t="s">
        <v>457</v>
      </c>
      <c r="W20" s="1"/>
      <c r="X20" s="1"/>
      <c r="Y20" s="1"/>
      <c r="Z20" s="10">
        <v>5115</v>
      </c>
      <c r="AA20" s="10">
        <v>5148</v>
      </c>
      <c r="AB20" s="10">
        <v>5174</v>
      </c>
      <c r="AC20" s="10">
        <v>5166</v>
      </c>
      <c r="AD20" s="6"/>
    </row>
    <row r="21" spans="1:30">
      <c r="A21"/>
      <c r="B21" s="73"/>
      <c r="C21" s="70"/>
      <c r="D21" s="70"/>
      <c r="E21" s="70"/>
      <c r="F21" s="70" t="s">
        <v>364</v>
      </c>
      <c r="G21" s="70" t="s">
        <v>362</v>
      </c>
      <c r="H21" s="70" t="s">
        <v>363</v>
      </c>
      <c r="I21" s="70" t="s">
        <v>361</v>
      </c>
      <c r="J21" s="74"/>
      <c r="L21" s="5"/>
      <c r="M21" s="1"/>
      <c r="N21" s="1"/>
      <c r="O21" s="1"/>
      <c r="P21" s="1">
        <v>429</v>
      </c>
      <c r="Q21" s="1">
        <v>428</v>
      </c>
      <c r="R21" s="1">
        <v>427</v>
      </c>
      <c r="S21" s="1">
        <v>426</v>
      </c>
      <c r="T21" s="6"/>
      <c r="V21" s="5"/>
      <c r="W21" s="1"/>
      <c r="X21" s="1"/>
      <c r="Y21" s="1"/>
      <c r="Z21" s="1">
        <v>5171</v>
      </c>
      <c r="AA21" s="1">
        <v>5116</v>
      </c>
      <c r="AB21" s="1">
        <v>5140</v>
      </c>
      <c r="AC21" s="1">
        <v>5145</v>
      </c>
      <c r="AD21" s="6"/>
    </row>
    <row r="22" spans="1:30">
      <c r="A22"/>
      <c r="B22" s="73" t="s">
        <v>378</v>
      </c>
      <c r="C22" s="70"/>
      <c r="D22" s="70"/>
      <c r="E22" s="70"/>
      <c r="F22" s="70"/>
      <c r="G22" s="70"/>
      <c r="H22" s="70"/>
      <c r="I22" s="70"/>
      <c r="J22" s="74"/>
      <c r="L22" s="5">
        <v>439</v>
      </c>
      <c r="M22" s="1"/>
      <c r="N22" s="1"/>
      <c r="O22" s="1"/>
      <c r="P22" s="1"/>
      <c r="Q22" s="1"/>
      <c r="R22" s="1"/>
      <c r="S22" s="1"/>
      <c r="T22" s="6"/>
      <c r="V22" s="22" t="s">
        <v>456</v>
      </c>
      <c r="W22" s="1"/>
      <c r="X22" s="1"/>
      <c r="Y22" s="1"/>
      <c r="Z22" s="1"/>
      <c r="AA22" s="1"/>
      <c r="AB22" s="1"/>
      <c r="AC22" s="1"/>
      <c r="AD22" s="6"/>
    </row>
    <row r="23" spans="1:30">
      <c r="A23"/>
      <c r="B23" s="73"/>
      <c r="C23" s="70"/>
      <c r="D23" s="70"/>
      <c r="E23" s="70"/>
      <c r="F23" s="78" t="s">
        <v>19</v>
      </c>
      <c r="G23" s="78" t="s">
        <v>438</v>
      </c>
      <c r="H23" s="78" t="s">
        <v>19</v>
      </c>
      <c r="I23" s="78" t="s">
        <v>463</v>
      </c>
      <c r="J23" s="74"/>
      <c r="L23" s="5"/>
      <c r="M23" s="1"/>
      <c r="N23" s="1"/>
      <c r="O23" s="1"/>
      <c r="P23" s="10" t="s">
        <v>19</v>
      </c>
      <c r="Q23" s="10">
        <v>432</v>
      </c>
      <c r="R23" s="10">
        <v>440</v>
      </c>
      <c r="S23" s="10">
        <v>430</v>
      </c>
      <c r="T23" s="6"/>
      <c r="V23" s="5"/>
      <c r="W23" s="1"/>
      <c r="X23" s="1"/>
      <c r="Y23" s="1"/>
      <c r="Z23" s="10">
        <v>5159</v>
      </c>
      <c r="AA23" s="10">
        <v>5112</v>
      </c>
      <c r="AB23" s="10">
        <v>5117</v>
      </c>
      <c r="AC23" s="10">
        <v>5179</v>
      </c>
      <c r="AD23" s="6"/>
    </row>
    <row r="24" spans="1:30">
      <c r="A24"/>
      <c r="B24" s="73" t="s">
        <v>379</v>
      </c>
      <c r="C24" s="70"/>
      <c r="D24" s="70"/>
      <c r="E24" s="70"/>
      <c r="F24" s="70" t="s">
        <v>359</v>
      </c>
      <c r="G24" s="70" t="s">
        <v>360</v>
      </c>
      <c r="H24" s="70" t="s">
        <v>358</v>
      </c>
      <c r="I24" s="70" t="s">
        <v>357</v>
      </c>
      <c r="J24" s="74"/>
      <c r="L24" s="5">
        <v>437</v>
      </c>
      <c r="M24" s="1"/>
      <c r="N24" s="1"/>
      <c r="O24" s="1"/>
      <c r="P24" s="1">
        <v>434</v>
      </c>
      <c r="Q24" s="1">
        <v>465</v>
      </c>
      <c r="R24" s="1">
        <v>436</v>
      </c>
      <c r="S24" s="1">
        <v>431</v>
      </c>
      <c r="T24" s="6"/>
      <c r="V24" s="22">
        <v>5172</v>
      </c>
      <c r="W24" s="1"/>
      <c r="X24" s="1"/>
      <c r="Y24" s="1"/>
      <c r="Z24" s="1">
        <v>5111</v>
      </c>
      <c r="AA24" s="1">
        <v>5122</v>
      </c>
      <c r="AB24" s="1">
        <v>5114</v>
      </c>
      <c r="AC24" s="1">
        <v>5163</v>
      </c>
      <c r="AD24" s="6"/>
    </row>
    <row r="25" spans="1:30">
      <c r="A25"/>
      <c r="B25" s="73"/>
      <c r="C25" s="70"/>
      <c r="D25" s="70"/>
      <c r="E25" s="70"/>
      <c r="F25" s="70"/>
      <c r="G25" s="70"/>
      <c r="H25" s="70"/>
      <c r="I25" s="70"/>
      <c r="J25" s="74"/>
      <c r="L25" s="5"/>
      <c r="M25" s="1"/>
      <c r="N25" s="1"/>
      <c r="O25" s="1"/>
      <c r="P25" s="1"/>
      <c r="Q25" s="1"/>
      <c r="R25" s="1"/>
      <c r="S25" s="1"/>
      <c r="T25" s="6"/>
      <c r="V25" s="5" t="s">
        <v>455</v>
      </c>
      <c r="W25" s="1"/>
      <c r="X25" s="1"/>
      <c r="Y25" s="1"/>
      <c r="Z25" s="1"/>
      <c r="AA25" s="1"/>
      <c r="AB25" s="1"/>
      <c r="AC25" s="1"/>
      <c r="AD25" s="6"/>
    </row>
    <row r="26" spans="1:30">
      <c r="A26"/>
      <c r="B26" s="81"/>
      <c r="C26" s="82"/>
      <c r="D26" s="82"/>
      <c r="E26" s="82"/>
      <c r="F26" s="82"/>
      <c r="G26" s="82"/>
      <c r="H26" s="83" t="s">
        <v>375</v>
      </c>
      <c r="I26" s="83"/>
      <c r="J26" s="107" t="s">
        <v>348</v>
      </c>
      <c r="L26" s="17"/>
      <c r="M26" s="18"/>
      <c r="N26" s="18"/>
      <c r="O26" s="18"/>
      <c r="P26" s="18"/>
      <c r="Q26" s="18"/>
      <c r="R26" s="19" t="s">
        <v>375</v>
      </c>
      <c r="S26" s="19"/>
      <c r="T26" s="19" t="s">
        <v>348</v>
      </c>
      <c r="V26" s="17"/>
      <c r="W26" s="18"/>
      <c r="X26" s="18"/>
      <c r="Y26" s="18"/>
      <c r="Z26" s="18"/>
      <c r="AA26" s="18"/>
      <c r="AB26" s="19" t="s">
        <v>375</v>
      </c>
      <c r="AC26" s="19"/>
      <c r="AD26" s="108" t="s">
        <v>348</v>
      </c>
    </row>
    <row r="27" spans="1:30">
      <c r="B27" s="4"/>
      <c r="C27" s="4"/>
      <c r="D27" s="4"/>
      <c r="E27" s="4"/>
      <c r="F27" s="4"/>
      <c r="G27" s="4"/>
      <c r="H27" s="4"/>
      <c r="I27" s="4"/>
      <c r="J27" s="4"/>
    </row>
    <row r="28" spans="1:30" ht="16" thickBot="1">
      <c r="B28" s="84"/>
      <c r="C28" s="84"/>
      <c r="D28" s="84"/>
      <c r="E28" s="84"/>
      <c r="F28" s="84"/>
      <c r="G28" s="84"/>
      <c r="H28" s="84"/>
      <c r="I28" s="84"/>
      <c r="J28" s="8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</row>
    <row r="29" spans="1:30" ht="16" thickTop="1"/>
    <row r="30" spans="1:30" s="98" customFormat="1" ht="21">
      <c r="B30" s="167" t="s">
        <v>380</v>
      </c>
      <c r="C30" s="167"/>
      <c r="D30" s="167"/>
      <c r="E30" s="167"/>
      <c r="F30" s="167"/>
      <c r="G30" s="167"/>
      <c r="H30" s="167"/>
      <c r="I30" s="167"/>
      <c r="J30" s="167"/>
      <c r="L30" s="99" t="s">
        <v>381</v>
      </c>
      <c r="M30" s="99"/>
      <c r="N30" s="99"/>
      <c r="O30" s="99"/>
      <c r="P30" s="99"/>
      <c r="Q30" s="99"/>
      <c r="R30" s="99"/>
      <c r="S30" s="99"/>
      <c r="T30" s="99"/>
      <c r="V30" s="99" t="s">
        <v>454</v>
      </c>
      <c r="W30" s="99"/>
      <c r="X30" s="99"/>
      <c r="Y30" s="99"/>
      <c r="Z30" s="99"/>
      <c r="AA30" s="99"/>
      <c r="AB30" s="99"/>
      <c r="AC30" s="99"/>
      <c r="AD30" s="99"/>
    </row>
    <row r="31" spans="1:30">
      <c r="B31" s="168" t="s">
        <v>382</v>
      </c>
      <c r="C31" s="169"/>
      <c r="D31" s="169"/>
      <c r="E31" s="169"/>
      <c r="F31" s="170" t="s">
        <v>388</v>
      </c>
      <c r="G31" s="170" t="s">
        <v>389</v>
      </c>
      <c r="H31" s="170" t="s">
        <v>464</v>
      </c>
      <c r="I31" s="170" t="s">
        <v>390</v>
      </c>
      <c r="J31" s="171"/>
      <c r="L31" s="3">
        <v>450</v>
      </c>
      <c r="M31" s="4"/>
      <c r="N31" s="4"/>
      <c r="O31" s="4"/>
      <c r="P31" s="20">
        <v>480</v>
      </c>
      <c r="Q31" s="20">
        <v>479</v>
      </c>
      <c r="R31" s="20">
        <v>478</v>
      </c>
      <c r="S31" s="20">
        <v>477</v>
      </c>
      <c r="T31" s="21"/>
      <c r="V31" s="3">
        <v>4740</v>
      </c>
      <c r="W31" s="4"/>
      <c r="X31" s="4"/>
      <c r="Y31" s="4"/>
      <c r="Z31" s="20">
        <v>4734</v>
      </c>
      <c r="AA31" s="20">
        <v>4741</v>
      </c>
      <c r="AB31" s="20">
        <v>4732</v>
      </c>
      <c r="AC31" s="20">
        <v>4729</v>
      </c>
      <c r="AD31" s="21"/>
    </row>
    <row r="32" spans="1:30">
      <c r="B32" s="172"/>
      <c r="C32" s="173"/>
      <c r="D32" s="173"/>
      <c r="E32" s="173"/>
      <c r="F32" s="173" t="s">
        <v>391</v>
      </c>
      <c r="G32" s="173" t="s">
        <v>392</v>
      </c>
      <c r="H32" s="173" t="s">
        <v>393</v>
      </c>
      <c r="I32" s="173" t="s">
        <v>394</v>
      </c>
      <c r="J32" s="174"/>
      <c r="L32" s="5"/>
      <c r="M32" s="1"/>
      <c r="N32" s="1"/>
      <c r="O32" s="1"/>
      <c r="P32" s="1">
        <v>473</v>
      </c>
      <c r="Q32" s="1">
        <v>475</v>
      </c>
      <c r="R32" s="1">
        <v>466</v>
      </c>
      <c r="S32" s="14" t="s">
        <v>437</v>
      </c>
      <c r="T32" s="6"/>
      <c r="V32" s="5"/>
      <c r="W32" s="1"/>
      <c r="X32" s="1"/>
      <c r="Y32" s="1"/>
      <c r="Z32" s="1">
        <v>4712</v>
      </c>
      <c r="AA32" s="1">
        <v>4738</v>
      </c>
      <c r="AB32" s="1">
        <v>4716</v>
      </c>
      <c r="AC32" s="1">
        <v>4719</v>
      </c>
      <c r="AD32" s="6"/>
    </row>
    <row r="33" spans="2:30">
      <c r="B33" s="172"/>
      <c r="C33" s="173"/>
      <c r="D33" s="173"/>
      <c r="E33" s="173"/>
      <c r="F33" s="173"/>
      <c r="G33" s="173"/>
      <c r="H33" s="173"/>
      <c r="I33" s="173"/>
      <c r="J33" s="174"/>
      <c r="L33" s="5"/>
      <c r="M33" s="1"/>
      <c r="N33" s="1"/>
      <c r="O33" s="1"/>
      <c r="P33" s="1"/>
      <c r="Q33" s="1"/>
      <c r="R33" s="1"/>
      <c r="S33" s="1"/>
      <c r="T33" s="6"/>
      <c r="V33" s="5"/>
      <c r="W33" s="1"/>
      <c r="X33" s="1"/>
      <c r="Y33" s="1"/>
      <c r="Z33" s="1"/>
      <c r="AA33" s="1"/>
      <c r="AB33" s="1"/>
      <c r="AC33" s="1"/>
      <c r="AD33" s="6"/>
    </row>
    <row r="34" spans="2:30">
      <c r="B34" s="172" t="s">
        <v>383</v>
      </c>
      <c r="C34" s="173"/>
      <c r="D34" s="173"/>
      <c r="E34" s="173"/>
      <c r="F34" s="175" t="s">
        <v>395</v>
      </c>
      <c r="G34" s="175" t="s">
        <v>396</v>
      </c>
      <c r="H34" s="175" t="s">
        <v>397</v>
      </c>
      <c r="I34" s="175" t="s">
        <v>398</v>
      </c>
      <c r="J34" s="174"/>
      <c r="L34" s="5">
        <v>448</v>
      </c>
      <c r="M34" s="1"/>
      <c r="N34" s="1"/>
      <c r="O34" s="1"/>
      <c r="P34" s="10">
        <v>472</v>
      </c>
      <c r="Q34" s="10">
        <v>474</v>
      </c>
      <c r="R34" s="10" t="s">
        <v>19</v>
      </c>
      <c r="S34" s="10">
        <v>467</v>
      </c>
      <c r="T34" s="6"/>
      <c r="V34" s="5">
        <v>4742</v>
      </c>
      <c r="W34" s="1"/>
      <c r="X34" s="1"/>
      <c r="Y34" s="1"/>
      <c r="Z34" s="10">
        <v>4739</v>
      </c>
      <c r="AA34" s="10">
        <v>4706</v>
      </c>
      <c r="AB34" s="10">
        <v>4718</v>
      </c>
      <c r="AC34" s="10">
        <v>4705</v>
      </c>
      <c r="AD34" s="6"/>
    </row>
    <row r="35" spans="2:30">
      <c r="B35" s="172"/>
      <c r="C35" s="173"/>
      <c r="D35" s="173"/>
      <c r="E35" s="173"/>
      <c r="F35" s="173" t="s">
        <v>19</v>
      </c>
      <c r="G35" s="173" t="s">
        <v>19</v>
      </c>
      <c r="H35" s="173" t="s">
        <v>19</v>
      </c>
      <c r="I35" s="173" t="s">
        <v>399</v>
      </c>
      <c r="J35" s="174"/>
      <c r="L35" s="5"/>
      <c r="M35" s="1"/>
      <c r="N35" s="1"/>
      <c r="O35" s="1"/>
      <c r="P35" s="14" t="s">
        <v>437</v>
      </c>
      <c r="Q35" s="1" t="s">
        <v>19</v>
      </c>
      <c r="R35" s="1">
        <v>456</v>
      </c>
      <c r="S35" s="1">
        <v>422</v>
      </c>
      <c r="T35" s="6"/>
      <c r="V35" s="5"/>
      <c r="W35" s="1"/>
      <c r="X35" s="1"/>
      <c r="Y35" s="1"/>
      <c r="Z35" s="1">
        <v>4726</v>
      </c>
      <c r="AA35" s="1">
        <v>4728</v>
      </c>
      <c r="AB35" s="1">
        <v>4713</v>
      </c>
      <c r="AC35" s="1">
        <v>4725</v>
      </c>
      <c r="AD35" s="6"/>
    </row>
    <row r="36" spans="2:30">
      <c r="B36" s="172"/>
      <c r="C36" s="173"/>
      <c r="D36" s="173"/>
      <c r="E36" s="173"/>
      <c r="F36" s="173"/>
      <c r="G36" s="173"/>
      <c r="H36" s="173"/>
      <c r="I36" s="173"/>
      <c r="J36" s="174"/>
      <c r="L36" s="5"/>
      <c r="M36" s="1"/>
      <c r="N36" s="1"/>
      <c r="O36" s="1"/>
      <c r="P36" s="1"/>
      <c r="Q36" s="1"/>
      <c r="R36" s="1"/>
      <c r="S36" s="1"/>
      <c r="T36" s="6"/>
      <c r="V36" s="5"/>
      <c r="W36" s="1"/>
      <c r="X36" s="1"/>
      <c r="Y36" s="1"/>
      <c r="Z36" s="1"/>
      <c r="AA36" s="1"/>
      <c r="AB36" s="1"/>
      <c r="AC36" s="1"/>
      <c r="AD36" s="6"/>
    </row>
    <row r="37" spans="2:30">
      <c r="B37" s="172" t="s">
        <v>490</v>
      </c>
      <c r="C37" s="173"/>
      <c r="D37" s="173"/>
      <c r="E37" s="173"/>
      <c r="F37" s="175" t="s">
        <v>400</v>
      </c>
      <c r="G37" s="175" t="s">
        <v>401</v>
      </c>
      <c r="H37" s="175" t="s">
        <v>402</v>
      </c>
      <c r="I37" s="175" t="s">
        <v>403</v>
      </c>
      <c r="J37" s="174"/>
      <c r="L37" s="5">
        <v>449</v>
      </c>
      <c r="M37" s="1"/>
      <c r="N37" s="1"/>
      <c r="O37" s="1"/>
      <c r="P37" s="10">
        <v>464</v>
      </c>
      <c r="Q37" s="10">
        <v>463</v>
      </c>
      <c r="R37" s="10">
        <v>462</v>
      </c>
      <c r="S37" s="10">
        <v>461</v>
      </c>
      <c r="T37" s="6"/>
      <c r="V37" s="5" t="s">
        <v>19</v>
      </c>
      <c r="W37" s="1"/>
      <c r="X37" s="1"/>
      <c r="Y37" s="1"/>
      <c r="Z37" s="10">
        <v>4714</v>
      </c>
      <c r="AA37" s="10">
        <v>4737</v>
      </c>
      <c r="AB37" s="10">
        <v>4724</v>
      </c>
      <c r="AC37" s="10">
        <v>4720</v>
      </c>
      <c r="AD37" s="6"/>
    </row>
    <row r="38" spans="2:30">
      <c r="B38" s="172"/>
      <c r="C38" s="173"/>
      <c r="D38" s="173"/>
      <c r="E38" s="173"/>
      <c r="F38" s="173" t="s">
        <v>19</v>
      </c>
      <c r="G38" s="173" t="s">
        <v>406</v>
      </c>
      <c r="H38" s="173" t="s">
        <v>405</v>
      </c>
      <c r="I38" s="173" t="s">
        <v>404</v>
      </c>
      <c r="J38" s="174"/>
      <c r="L38" s="5"/>
      <c r="M38" s="1"/>
      <c r="N38" s="1"/>
      <c r="O38" s="1"/>
      <c r="P38" s="1">
        <v>469</v>
      </c>
      <c r="Q38" s="1">
        <v>458</v>
      </c>
      <c r="R38" s="1">
        <v>460</v>
      </c>
      <c r="S38" s="1">
        <v>459</v>
      </c>
      <c r="T38" s="6"/>
      <c r="V38" s="5"/>
      <c r="W38" s="1"/>
      <c r="X38" s="1"/>
      <c r="Y38" s="1"/>
      <c r="Z38" s="1">
        <v>4722</v>
      </c>
      <c r="AA38" s="1">
        <v>4730</v>
      </c>
      <c r="AB38" s="1">
        <v>4715</v>
      </c>
      <c r="AC38" s="1">
        <v>4710</v>
      </c>
      <c r="AD38" s="6"/>
    </row>
    <row r="39" spans="2:30">
      <c r="B39" s="172"/>
      <c r="C39" s="173"/>
      <c r="D39" s="173"/>
      <c r="E39" s="173"/>
      <c r="F39" s="173"/>
      <c r="G39" s="173"/>
      <c r="H39" s="173"/>
      <c r="I39" s="173"/>
      <c r="J39" s="174"/>
      <c r="L39" s="5"/>
      <c r="M39" s="1"/>
      <c r="N39" s="1"/>
      <c r="O39" s="1"/>
      <c r="P39" s="1"/>
      <c r="Q39" s="1"/>
      <c r="R39" s="1"/>
      <c r="S39" s="1"/>
      <c r="T39" s="6"/>
      <c r="V39" s="5"/>
      <c r="W39" s="1"/>
      <c r="X39" s="1"/>
      <c r="Y39" s="1"/>
      <c r="Z39" s="1"/>
      <c r="AA39" s="1"/>
      <c r="AB39" s="1"/>
      <c r="AC39" s="1"/>
      <c r="AD39" s="6"/>
    </row>
    <row r="40" spans="2:30">
      <c r="B40" s="172" t="s">
        <v>384</v>
      </c>
      <c r="C40" s="173"/>
      <c r="D40" s="173"/>
      <c r="E40" s="173"/>
      <c r="F40" s="175" t="s">
        <v>407</v>
      </c>
      <c r="G40" s="175" t="s">
        <v>408</v>
      </c>
      <c r="H40" s="175" t="s">
        <v>409</v>
      </c>
      <c r="I40" s="173"/>
      <c r="J40" s="174"/>
      <c r="L40" s="5">
        <v>447</v>
      </c>
      <c r="M40" s="1"/>
      <c r="N40" s="1"/>
      <c r="O40" s="1"/>
      <c r="P40" s="10">
        <v>457</v>
      </c>
      <c r="Q40" s="10">
        <v>455</v>
      </c>
      <c r="R40" s="10">
        <v>454</v>
      </c>
      <c r="S40" s="1"/>
      <c r="T40" s="6"/>
      <c r="V40" s="5">
        <v>4736</v>
      </c>
      <c r="W40" s="1"/>
      <c r="X40" s="1"/>
      <c r="Y40" s="1"/>
      <c r="Z40" s="10">
        <v>4727</v>
      </c>
      <c r="AA40" s="10">
        <v>4702</v>
      </c>
      <c r="AB40" s="10">
        <v>5182</v>
      </c>
      <c r="AC40" s="1"/>
      <c r="AD40" s="6"/>
    </row>
    <row r="41" spans="2:30">
      <c r="B41" s="172"/>
      <c r="C41" s="173"/>
      <c r="D41" s="173"/>
      <c r="E41" s="173"/>
      <c r="F41" s="173" t="s">
        <v>412</v>
      </c>
      <c r="G41" s="173" t="s">
        <v>411</v>
      </c>
      <c r="H41" s="173" t="s">
        <v>410</v>
      </c>
      <c r="I41" s="173"/>
      <c r="J41" s="174"/>
      <c r="L41" s="5"/>
      <c r="M41" s="1"/>
      <c r="N41" s="1"/>
      <c r="O41" s="1"/>
      <c r="P41" s="14" t="s">
        <v>437</v>
      </c>
      <c r="Q41" s="1">
        <v>468</v>
      </c>
      <c r="R41" s="1">
        <v>453</v>
      </c>
      <c r="S41" s="1"/>
      <c r="T41" s="6"/>
      <c r="V41" s="5"/>
      <c r="W41" s="1"/>
      <c r="X41" s="1"/>
      <c r="Y41" s="1"/>
      <c r="Z41" s="1">
        <v>4703</v>
      </c>
      <c r="AA41" s="1">
        <v>4717</v>
      </c>
      <c r="AB41" s="1">
        <v>4721</v>
      </c>
      <c r="AC41" s="1"/>
      <c r="AD41" s="6"/>
    </row>
    <row r="42" spans="2:30">
      <c r="B42" s="172"/>
      <c r="C42" s="173"/>
      <c r="D42" s="173"/>
      <c r="E42" s="173"/>
      <c r="F42" s="173"/>
      <c r="G42" s="173"/>
      <c r="H42" s="173"/>
      <c r="I42" s="173"/>
      <c r="J42" s="174"/>
      <c r="L42" s="5"/>
      <c r="M42" s="1"/>
      <c r="N42" s="1"/>
      <c r="O42" s="1"/>
      <c r="P42" s="1"/>
      <c r="Q42" s="1"/>
      <c r="R42" s="1"/>
      <c r="S42" s="1"/>
      <c r="T42" s="6"/>
      <c r="V42" s="5"/>
      <c r="W42" s="1"/>
      <c r="X42" s="1"/>
      <c r="Y42" s="1"/>
      <c r="Z42" s="1"/>
      <c r="AA42" s="1"/>
      <c r="AB42" s="1"/>
      <c r="AC42" s="1"/>
      <c r="AD42" s="6"/>
    </row>
    <row r="43" spans="2:30" ht="15" customHeight="1">
      <c r="B43" s="176" t="s">
        <v>356</v>
      </c>
      <c r="C43" s="173"/>
      <c r="D43" s="173"/>
      <c r="E43" s="173"/>
      <c r="F43" s="173"/>
      <c r="G43" s="173"/>
      <c r="H43" s="173"/>
      <c r="I43" s="168"/>
      <c r="J43" s="177" t="s">
        <v>385</v>
      </c>
      <c r="L43" s="102" t="s">
        <v>356</v>
      </c>
      <c r="M43" s="1"/>
      <c r="N43" s="1"/>
      <c r="O43" s="1"/>
      <c r="P43" s="1"/>
      <c r="Q43" s="1"/>
      <c r="R43" s="1"/>
      <c r="S43" s="3"/>
      <c r="T43" s="109" t="s">
        <v>385</v>
      </c>
      <c r="V43" s="102" t="s">
        <v>356</v>
      </c>
      <c r="W43" s="1"/>
      <c r="X43" s="10">
        <v>4707</v>
      </c>
      <c r="Y43" s="10">
        <v>4711</v>
      </c>
      <c r="Z43" s="1"/>
      <c r="AA43" s="1"/>
      <c r="AB43" s="1"/>
      <c r="AC43" s="1"/>
      <c r="AD43" s="6"/>
    </row>
    <row r="44" spans="2:30">
      <c r="B44" s="172"/>
      <c r="C44" s="173"/>
      <c r="D44" s="173"/>
      <c r="E44" s="173"/>
      <c r="F44" s="173"/>
      <c r="G44" s="173"/>
      <c r="H44" s="173"/>
      <c r="I44" s="172"/>
      <c r="J44" s="174"/>
      <c r="L44" s="5"/>
      <c r="M44" s="1"/>
      <c r="N44" s="1"/>
      <c r="O44" s="1"/>
      <c r="P44" s="1"/>
      <c r="Q44" s="1"/>
      <c r="R44" s="1"/>
      <c r="S44" s="5"/>
      <c r="T44" s="6"/>
      <c r="V44" s="5"/>
      <c r="W44" s="1"/>
      <c r="X44" s="1">
        <v>4704</v>
      </c>
      <c r="Y44" s="1">
        <v>4735</v>
      </c>
      <c r="Z44" s="1"/>
      <c r="AA44" s="106"/>
      <c r="AB44" s="106"/>
      <c r="AC44" s="106"/>
      <c r="AD44" s="6"/>
    </row>
    <row r="45" spans="2:30">
      <c r="B45" s="172" t="s">
        <v>386</v>
      </c>
      <c r="C45" s="173"/>
      <c r="D45" s="173"/>
      <c r="E45" s="173"/>
      <c r="F45" s="173"/>
      <c r="G45" s="173"/>
      <c r="H45" s="173"/>
      <c r="I45" s="178" t="s">
        <v>19</v>
      </c>
      <c r="J45" s="174"/>
      <c r="L45" s="5" t="s">
        <v>386</v>
      </c>
      <c r="M45" s="1"/>
      <c r="N45" s="1"/>
      <c r="O45" s="1"/>
      <c r="P45" s="1"/>
      <c r="Q45" s="1"/>
      <c r="S45" s="22">
        <v>446</v>
      </c>
      <c r="T45" s="6"/>
      <c r="V45" s="162" t="s">
        <v>489</v>
      </c>
      <c r="W45" s="1"/>
      <c r="X45" s="1"/>
      <c r="Y45" s="1"/>
      <c r="Z45" s="185">
        <v>4708</v>
      </c>
      <c r="AA45" s="10" t="s">
        <v>486</v>
      </c>
      <c r="AB45" s="163" t="s">
        <v>486</v>
      </c>
      <c r="AC45" s="184" t="s">
        <v>486</v>
      </c>
      <c r="AD45" s="186" t="s">
        <v>487</v>
      </c>
    </row>
    <row r="46" spans="2:30">
      <c r="B46" s="172"/>
      <c r="C46" s="173"/>
      <c r="D46" s="173"/>
      <c r="E46" s="173"/>
      <c r="F46" s="173"/>
      <c r="G46" s="173"/>
      <c r="H46" s="173"/>
      <c r="I46" s="172" t="s">
        <v>19</v>
      </c>
      <c r="J46" s="174" t="s">
        <v>19</v>
      </c>
      <c r="L46" s="5"/>
      <c r="M46" s="1"/>
      <c r="N46" s="1"/>
      <c r="O46" s="1"/>
      <c r="P46" s="1"/>
      <c r="Q46" s="1"/>
      <c r="S46" s="5">
        <v>470</v>
      </c>
      <c r="T46" s="6">
        <v>481</v>
      </c>
      <c r="V46" s="5"/>
      <c r="W46" s="1"/>
      <c r="X46" s="1"/>
      <c r="Y46" s="1"/>
      <c r="Z46" s="185"/>
      <c r="AA46" s="1" t="s">
        <v>486</v>
      </c>
      <c r="AB46" s="1" t="s">
        <v>486</v>
      </c>
      <c r="AC46" s="184"/>
      <c r="AD46" s="186"/>
    </row>
    <row r="47" spans="2:30">
      <c r="B47" s="172"/>
      <c r="C47" s="173"/>
      <c r="D47" s="173"/>
      <c r="E47" s="173"/>
      <c r="F47" s="173"/>
      <c r="G47" s="173"/>
      <c r="H47" s="173"/>
      <c r="I47" s="172"/>
      <c r="J47" s="174"/>
      <c r="L47" s="5"/>
      <c r="M47" s="1"/>
      <c r="N47" s="1"/>
      <c r="O47" s="1"/>
      <c r="P47" s="1"/>
      <c r="Q47" s="1"/>
      <c r="S47" s="5"/>
      <c r="T47" s="6"/>
      <c r="V47" s="182">
        <v>4723</v>
      </c>
      <c r="W47" s="164">
        <v>4709</v>
      </c>
      <c r="X47" s="1"/>
      <c r="Y47" s="1"/>
      <c r="Z47" s="1"/>
      <c r="AA47" s="1"/>
      <c r="AB47" s="1"/>
      <c r="AC47" s="1"/>
      <c r="AD47" s="165"/>
    </row>
    <row r="48" spans="2:30">
      <c r="B48" s="179" t="s">
        <v>19</v>
      </c>
      <c r="C48" s="180"/>
      <c r="D48" s="180"/>
      <c r="E48" s="180"/>
      <c r="F48" s="180"/>
      <c r="G48" s="180"/>
      <c r="H48" s="180"/>
      <c r="I48" s="179"/>
      <c r="J48" s="181"/>
      <c r="L48" s="17" t="s">
        <v>19</v>
      </c>
      <c r="M48" s="18"/>
      <c r="N48" s="18"/>
      <c r="O48" s="18"/>
      <c r="P48" s="18"/>
      <c r="Q48" s="18"/>
      <c r="R48" s="18"/>
      <c r="S48" s="17"/>
      <c r="T48" s="23"/>
      <c r="V48" s="183"/>
      <c r="W48" s="166">
        <v>4733</v>
      </c>
      <c r="X48" s="18"/>
      <c r="Y48" s="18"/>
      <c r="Z48" s="18"/>
      <c r="AA48" s="18"/>
      <c r="AB48" s="18"/>
      <c r="AC48" s="18"/>
      <c r="AD48" s="23"/>
    </row>
  </sheetData>
  <mergeCells count="8">
    <mergeCell ref="V47:V48"/>
    <mergeCell ref="AC45:AC46"/>
    <mergeCell ref="Z45:Z46"/>
    <mergeCell ref="AD45:AD46"/>
    <mergeCell ref="F2:J2"/>
    <mergeCell ref="P2:T2"/>
    <mergeCell ref="AD3:AD4"/>
    <mergeCell ref="AD17:AD18"/>
  </mergeCells>
  <conditionalFormatting sqref="A44:Z44 A49:XFD1048576 A48:U48 W48:XFD48 A43:AC43 AD43:XFD44 A47:XFD47 A46:Y46 AA46:AB46 AE46:XFD46 A45:XFD45 A1:XFD42">
    <cfRule type="duplicateValues" dxfId="0" priority="1"/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60B76-75C1-42F7-AD03-50CA3975D228}">
  <dimension ref="A1:F175"/>
  <sheetViews>
    <sheetView workbookViewId="0">
      <selection activeCell="C5" sqref="C5"/>
    </sheetView>
  </sheetViews>
  <sheetFormatPr baseColWidth="10" defaultColWidth="8.83203125" defaultRowHeight="18"/>
  <cols>
    <col min="1" max="1" width="8.5" style="26" bestFit="1" customWidth="1"/>
    <col min="2" max="2" width="18.33203125" style="26" customWidth="1"/>
    <col min="3" max="3" width="37.6640625" style="24" bestFit="1" customWidth="1"/>
    <col min="4" max="4" width="36.83203125" style="24" bestFit="1" customWidth="1"/>
    <col min="5" max="5" width="21.6640625" style="24" customWidth="1"/>
    <col min="6" max="6" width="29" style="24" customWidth="1"/>
    <col min="7" max="16384" width="8.83203125" style="24"/>
  </cols>
  <sheetData>
    <row r="1" spans="1:6">
      <c r="C1" s="63"/>
    </row>
    <row r="2" spans="1:6">
      <c r="C2" s="63"/>
    </row>
    <row r="3" spans="1:6" s="26" customFormat="1">
      <c r="A3" s="64" t="s">
        <v>79</v>
      </c>
      <c r="B3" s="64" t="s">
        <v>2</v>
      </c>
      <c r="C3" s="66" t="s">
        <v>447</v>
      </c>
      <c r="D3" s="64" t="s">
        <v>448</v>
      </c>
      <c r="E3" s="64" t="s">
        <v>387</v>
      </c>
      <c r="F3" s="64" t="s">
        <v>449</v>
      </c>
    </row>
    <row r="4" spans="1:6">
      <c r="A4" s="64">
        <v>1</v>
      </c>
      <c r="B4" s="67"/>
      <c r="C4" s="65" t="s">
        <v>450</v>
      </c>
      <c r="D4" s="25"/>
      <c r="E4" s="25"/>
      <c r="F4" s="25"/>
    </row>
    <row r="5" spans="1:6">
      <c r="A5" s="64"/>
      <c r="B5" s="64"/>
      <c r="C5" s="65"/>
      <c r="D5" s="25"/>
      <c r="E5" s="25"/>
      <c r="F5" s="25"/>
    </row>
    <row r="6" spans="1:6">
      <c r="A6" s="64"/>
      <c r="B6" s="64"/>
      <c r="C6" s="65"/>
      <c r="D6" s="25"/>
      <c r="E6" s="25"/>
      <c r="F6" s="25"/>
    </row>
    <row r="7" spans="1:6">
      <c r="A7" s="64"/>
      <c r="B7" s="64"/>
      <c r="C7" s="65"/>
      <c r="D7" s="25"/>
      <c r="E7" s="25"/>
      <c r="F7" s="25"/>
    </row>
    <row r="8" spans="1:6">
      <c r="A8" s="64"/>
      <c r="B8" s="64"/>
      <c r="C8" s="65"/>
      <c r="D8" s="25"/>
      <c r="E8" s="25"/>
      <c r="F8" s="25"/>
    </row>
    <row r="9" spans="1:6">
      <c r="A9" s="64"/>
      <c r="B9" s="64"/>
      <c r="C9" s="65"/>
      <c r="D9" s="25"/>
      <c r="E9" s="25"/>
      <c r="F9" s="25"/>
    </row>
    <row r="10" spans="1:6">
      <c r="A10" s="64"/>
      <c r="B10" s="64"/>
      <c r="C10" s="65"/>
      <c r="D10" s="25"/>
      <c r="E10" s="25"/>
      <c r="F10" s="25"/>
    </row>
    <row r="11" spans="1:6">
      <c r="A11" s="64"/>
      <c r="B11" s="64"/>
      <c r="C11" s="65"/>
      <c r="D11" s="25"/>
      <c r="E11" s="25"/>
      <c r="F11" s="25"/>
    </row>
    <row r="12" spans="1:6">
      <c r="C12" s="63"/>
    </row>
    <row r="13" spans="1:6">
      <c r="C13" s="63"/>
    </row>
    <row r="14" spans="1:6">
      <c r="C14" s="63"/>
    </row>
    <row r="15" spans="1:6">
      <c r="C15" s="63"/>
    </row>
    <row r="16" spans="1:6">
      <c r="C16" s="63"/>
    </row>
    <row r="17" spans="3:3">
      <c r="C17" s="63"/>
    </row>
    <row r="18" spans="3:3">
      <c r="C18" s="63"/>
    </row>
    <row r="19" spans="3:3">
      <c r="C19" s="63"/>
    </row>
    <row r="20" spans="3:3">
      <c r="C20" s="63"/>
    </row>
    <row r="21" spans="3:3">
      <c r="C21" s="63"/>
    </row>
    <row r="22" spans="3:3">
      <c r="C22" s="63"/>
    </row>
    <row r="23" spans="3:3">
      <c r="C23" s="63"/>
    </row>
    <row r="24" spans="3:3">
      <c r="C24" s="63"/>
    </row>
    <row r="25" spans="3:3">
      <c r="C25" s="63"/>
    </row>
    <row r="26" spans="3:3">
      <c r="C26" s="63"/>
    </row>
    <row r="27" spans="3:3">
      <c r="C27" s="63"/>
    </row>
    <row r="28" spans="3:3">
      <c r="C28" s="63"/>
    </row>
    <row r="29" spans="3:3">
      <c r="C29" s="63"/>
    </row>
    <row r="30" spans="3:3">
      <c r="C30" s="63"/>
    </row>
    <row r="31" spans="3:3">
      <c r="C31" s="63"/>
    </row>
    <row r="32" spans="3:3">
      <c r="C32" s="63"/>
    </row>
    <row r="33" spans="3:3">
      <c r="C33" s="63"/>
    </row>
    <row r="34" spans="3:3">
      <c r="C34" s="63"/>
    </row>
    <row r="35" spans="3:3">
      <c r="C35" s="63"/>
    </row>
    <row r="36" spans="3:3">
      <c r="C36" s="63"/>
    </row>
    <row r="37" spans="3:3">
      <c r="C37" s="63"/>
    </row>
    <row r="38" spans="3:3">
      <c r="C38" s="63"/>
    </row>
    <row r="39" spans="3:3">
      <c r="C39" s="63"/>
    </row>
    <row r="40" spans="3:3">
      <c r="C40" s="63"/>
    </row>
    <row r="41" spans="3:3">
      <c r="C41" s="63"/>
    </row>
    <row r="42" spans="3:3">
      <c r="C42" s="63"/>
    </row>
    <row r="43" spans="3:3">
      <c r="C43" s="63"/>
    </row>
    <row r="44" spans="3:3">
      <c r="C44" s="63"/>
    </row>
    <row r="45" spans="3:3">
      <c r="C45" s="63"/>
    </row>
    <row r="46" spans="3:3">
      <c r="C46" s="63"/>
    </row>
    <row r="47" spans="3:3">
      <c r="C47" s="63"/>
    </row>
    <row r="48" spans="3:3">
      <c r="C48" s="63"/>
    </row>
    <row r="49" spans="3:3">
      <c r="C49" s="63"/>
    </row>
    <row r="50" spans="3:3">
      <c r="C50" s="63"/>
    </row>
    <row r="51" spans="3:3">
      <c r="C51" s="63"/>
    </row>
    <row r="52" spans="3:3">
      <c r="C52" s="63"/>
    </row>
    <row r="53" spans="3:3">
      <c r="C53" s="63"/>
    </row>
    <row r="54" spans="3:3">
      <c r="C54" s="63"/>
    </row>
    <row r="55" spans="3:3">
      <c r="C55" s="63"/>
    </row>
    <row r="56" spans="3:3">
      <c r="C56" s="63"/>
    </row>
    <row r="57" spans="3:3">
      <c r="C57" s="63"/>
    </row>
    <row r="58" spans="3:3">
      <c r="C58" s="63"/>
    </row>
    <row r="59" spans="3:3">
      <c r="C59" s="63"/>
    </row>
    <row r="60" spans="3:3">
      <c r="C60" s="63"/>
    </row>
    <row r="61" spans="3:3">
      <c r="C61" s="63"/>
    </row>
    <row r="62" spans="3:3">
      <c r="C62" s="63"/>
    </row>
    <row r="63" spans="3:3">
      <c r="C63" s="63"/>
    </row>
    <row r="64" spans="3:3">
      <c r="C64" s="63"/>
    </row>
    <row r="65" spans="3:3">
      <c r="C65" s="63"/>
    </row>
    <row r="66" spans="3:3">
      <c r="C66" s="63"/>
    </row>
    <row r="67" spans="3:3">
      <c r="C67" s="63"/>
    </row>
    <row r="68" spans="3:3">
      <c r="C68" s="63"/>
    </row>
    <row r="69" spans="3:3">
      <c r="C69" s="63"/>
    </row>
    <row r="70" spans="3:3">
      <c r="C70" s="63"/>
    </row>
    <row r="71" spans="3:3">
      <c r="C71" s="63"/>
    </row>
    <row r="72" spans="3:3">
      <c r="C72" s="63"/>
    </row>
    <row r="73" spans="3:3">
      <c r="C73" s="63"/>
    </row>
    <row r="74" spans="3:3">
      <c r="C74" s="63"/>
    </row>
    <row r="75" spans="3:3">
      <c r="C75" s="63"/>
    </row>
    <row r="76" spans="3:3">
      <c r="C76" s="63"/>
    </row>
    <row r="77" spans="3:3">
      <c r="C77" s="63"/>
    </row>
    <row r="78" spans="3:3">
      <c r="C78" s="63"/>
    </row>
    <row r="79" spans="3:3">
      <c r="C79" s="63"/>
    </row>
    <row r="80" spans="3:3">
      <c r="C80" s="63"/>
    </row>
    <row r="81" spans="3:3">
      <c r="C81" s="63"/>
    </row>
    <row r="82" spans="3:3">
      <c r="C82" s="63"/>
    </row>
    <row r="83" spans="3:3">
      <c r="C83" s="63"/>
    </row>
    <row r="84" spans="3:3">
      <c r="C84" s="63"/>
    </row>
    <row r="85" spans="3:3">
      <c r="C85" s="63"/>
    </row>
    <row r="86" spans="3:3">
      <c r="C86" s="63"/>
    </row>
    <row r="87" spans="3:3">
      <c r="C87" s="63"/>
    </row>
    <row r="88" spans="3:3">
      <c r="C88" s="63"/>
    </row>
    <row r="89" spans="3:3">
      <c r="C89" s="63"/>
    </row>
    <row r="90" spans="3:3">
      <c r="C90" s="63"/>
    </row>
    <row r="91" spans="3:3">
      <c r="C91" s="63"/>
    </row>
    <row r="92" spans="3:3">
      <c r="C92" s="63"/>
    </row>
    <row r="93" spans="3:3">
      <c r="C93" s="63"/>
    </row>
    <row r="94" spans="3:3">
      <c r="C94" s="63"/>
    </row>
    <row r="95" spans="3:3">
      <c r="C95" s="63"/>
    </row>
    <row r="96" spans="3:3">
      <c r="C96" s="63"/>
    </row>
    <row r="97" spans="3:3">
      <c r="C97" s="63"/>
    </row>
    <row r="98" spans="3:3">
      <c r="C98" s="63"/>
    </row>
    <row r="99" spans="3:3">
      <c r="C99" s="63"/>
    </row>
    <row r="100" spans="3:3">
      <c r="C100" s="63"/>
    </row>
    <row r="101" spans="3:3">
      <c r="C101" s="63"/>
    </row>
    <row r="102" spans="3:3">
      <c r="C102" s="63"/>
    </row>
    <row r="103" spans="3:3">
      <c r="C103" s="63"/>
    </row>
    <row r="104" spans="3:3">
      <c r="C104" s="63"/>
    </row>
    <row r="105" spans="3:3">
      <c r="C105" s="63"/>
    </row>
    <row r="106" spans="3:3">
      <c r="C106" s="63"/>
    </row>
    <row r="107" spans="3:3">
      <c r="C107" s="63"/>
    </row>
    <row r="108" spans="3:3">
      <c r="C108" s="63"/>
    </row>
    <row r="109" spans="3:3">
      <c r="C109" s="63"/>
    </row>
    <row r="110" spans="3:3">
      <c r="C110" s="63"/>
    </row>
    <row r="111" spans="3:3">
      <c r="C111" s="63"/>
    </row>
    <row r="112" spans="3:3">
      <c r="C112" s="63"/>
    </row>
    <row r="113" spans="3:3">
      <c r="C113" s="63"/>
    </row>
    <row r="114" spans="3:3">
      <c r="C114" s="63"/>
    </row>
    <row r="115" spans="3:3">
      <c r="C115" s="63"/>
    </row>
    <row r="116" spans="3:3">
      <c r="C116" s="63"/>
    </row>
    <row r="117" spans="3:3">
      <c r="C117" s="63"/>
    </row>
    <row r="118" spans="3:3">
      <c r="C118" s="63"/>
    </row>
    <row r="119" spans="3:3">
      <c r="C119" s="63"/>
    </row>
    <row r="120" spans="3:3">
      <c r="C120" s="63"/>
    </row>
    <row r="121" spans="3:3">
      <c r="C121" s="63"/>
    </row>
    <row r="122" spans="3:3">
      <c r="C122" s="63"/>
    </row>
    <row r="123" spans="3:3">
      <c r="C123" s="63"/>
    </row>
    <row r="124" spans="3:3">
      <c r="C124" s="63"/>
    </row>
    <row r="125" spans="3:3">
      <c r="C125" s="63"/>
    </row>
    <row r="126" spans="3:3">
      <c r="C126" s="63"/>
    </row>
    <row r="127" spans="3:3">
      <c r="C127" s="63"/>
    </row>
    <row r="128" spans="3:3">
      <c r="C128" s="63"/>
    </row>
    <row r="129" spans="3:3">
      <c r="C129" s="63"/>
    </row>
    <row r="130" spans="3:3">
      <c r="C130" s="63"/>
    </row>
    <row r="131" spans="3:3">
      <c r="C131" s="63"/>
    </row>
    <row r="132" spans="3:3">
      <c r="C132" s="63"/>
    </row>
    <row r="133" spans="3:3">
      <c r="C133" s="63"/>
    </row>
    <row r="134" spans="3:3">
      <c r="C134" s="63"/>
    </row>
    <row r="135" spans="3:3">
      <c r="C135" s="63"/>
    </row>
    <row r="136" spans="3:3">
      <c r="C136" s="63"/>
    </row>
    <row r="137" spans="3:3">
      <c r="C137" s="63"/>
    </row>
    <row r="138" spans="3:3">
      <c r="C138" s="63"/>
    </row>
    <row r="139" spans="3:3">
      <c r="C139" s="63"/>
    </row>
    <row r="140" spans="3:3">
      <c r="C140" s="63"/>
    </row>
    <row r="141" spans="3:3">
      <c r="C141" s="63"/>
    </row>
    <row r="142" spans="3:3">
      <c r="C142" s="63"/>
    </row>
    <row r="143" spans="3:3">
      <c r="C143" s="63"/>
    </row>
    <row r="144" spans="3:3">
      <c r="C144" s="63"/>
    </row>
    <row r="145" spans="3:3">
      <c r="C145" s="63"/>
    </row>
    <row r="146" spans="3:3">
      <c r="C146" s="63"/>
    </row>
    <row r="147" spans="3:3">
      <c r="C147" s="63"/>
    </row>
    <row r="148" spans="3:3">
      <c r="C148" s="63"/>
    </row>
    <row r="149" spans="3:3">
      <c r="C149" s="63"/>
    </row>
    <row r="150" spans="3:3">
      <c r="C150" s="63"/>
    </row>
    <row r="151" spans="3:3">
      <c r="C151" s="63"/>
    </row>
    <row r="152" spans="3:3">
      <c r="C152" s="63"/>
    </row>
    <row r="153" spans="3:3">
      <c r="C153" s="63"/>
    </row>
    <row r="154" spans="3:3">
      <c r="C154" s="63"/>
    </row>
    <row r="155" spans="3:3">
      <c r="C155" s="63"/>
    </row>
    <row r="156" spans="3:3">
      <c r="C156" s="63"/>
    </row>
    <row r="157" spans="3:3">
      <c r="C157" s="63"/>
    </row>
    <row r="158" spans="3:3">
      <c r="C158" s="63"/>
    </row>
    <row r="159" spans="3:3">
      <c r="C159" s="63"/>
    </row>
    <row r="160" spans="3:3">
      <c r="C160" s="63"/>
    </row>
    <row r="161" spans="3:3">
      <c r="C161" s="63"/>
    </row>
    <row r="162" spans="3:3">
      <c r="C162" s="63"/>
    </row>
    <row r="163" spans="3:3">
      <c r="C163" s="63"/>
    </row>
    <row r="164" spans="3:3">
      <c r="C164" s="63"/>
    </row>
    <row r="165" spans="3:3">
      <c r="C165" s="63"/>
    </row>
    <row r="166" spans="3:3">
      <c r="C166" s="63"/>
    </row>
    <row r="167" spans="3:3">
      <c r="C167" s="63"/>
    </row>
    <row r="168" spans="3:3">
      <c r="C168" s="63"/>
    </row>
    <row r="169" spans="3:3">
      <c r="C169" s="63"/>
    </row>
    <row r="170" spans="3:3">
      <c r="C170" s="63"/>
    </row>
    <row r="171" spans="3:3">
      <c r="C171" s="63"/>
    </row>
    <row r="172" spans="3:3">
      <c r="C172" s="63"/>
    </row>
    <row r="173" spans="3:3">
      <c r="C173" s="63"/>
    </row>
    <row r="174" spans="3:3">
      <c r="C174" s="63"/>
    </row>
    <row r="175" spans="3:3">
      <c r="C175" s="6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Lembar kerja</vt:lpstr>
      </vt:variant>
      <vt:variant>
        <vt:i4>6</vt:i4>
      </vt:variant>
      <vt:variant>
        <vt:lpstr>Rentang Bernama</vt:lpstr>
      </vt:variant>
      <vt:variant>
        <vt:i4>3</vt:i4>
      </vt:variant>
    </vt:vector>
  </HeadingPairs>
  <TitlesOfParts>
    <vt:vector size="9" baseType="lpstr">
      <vt:lpstr>Aset</vt:lpstr>
      <vt:lpstr>Pegawai</vt:lpstr>
      <vt:lpstr>SIP</vt:lpstr>
      <vt:lpstr>Bantuan</vt:lpstr>
      <vt:lpstr>Denah Meja</vt:lpstr>
      <vt:lpstr>Ceklist</vt:lpstr>
      <vt:lpstr>SIP!Criteria</vt:lpstr>
      <vt:lpstr>Aset!Ekstrak</vt:lpstr>
      <vt:lpstr>SIP!Print_Area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ismail</dc:creator>
  <cp:lastModifiedBy>Microsoft Office User</cp:lastModifiedBy>
  <cp:lastPrinted>2025-02-27T23:40:56Z</cp:lastPrinted>
  <dcterms:created xsi:type="dcterms:W3CDTF">2025-02-20T02:56:15Z</dcterms:created>
  <dcterms:modified xsi:type="dcterms:W3CDTF">2025-03-03T23:07:43Z</dcterms:modified>
</cp:coreProperties>
</file>