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 activeTab="3"/>
  </bookViews>
  <sheets>
    <sheet name="Pembelian Hutang Belum Ditagih" sheetId="10" r:id="rId1"/>
    <sheet name="Penjualan" sheetId="5" r:id="rId2"/>
    <sheet name="Penjualan Piutang Belum Ditagih" sheetId="12" r:id="rId3"/>
    <sheet name="Pemotongan" sheetId="3" r:id="rId4"/>
    <sheet name="Transport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B25" i="4"/>
  <c r="B22" i="4"/>
  <c r="B19" i="4"/>
  <c r="B14" i="4"/>
  <c r="B7" i="4"/>
  <c r="G19" i="3"/>
  <c r="I30" i="3"/>
  <c r="I28" i="3"/>
  <c r="I29" i="3"/>
  <c r="I31" i="3"/>
  <c r="I27" i="3"/>
  <c r="H27" i="3"/>
  <c r="H28" i="3"/>
  <c r="H29" i="3"/>
  <c r="H30" i="3"/>
  <c r="H31" i="3"/>
  <c r="H32" i="3"/>
  <c r="G32" i="3"/>
  <c r="I32" i="3" s="1"/>
  <c r="G31" i="3"/>
  <c r="G30" i="3"/>
  <c r="G29" i="3"/>
  <c r="G28" i="3"/>
  <c r="G27" i="3"/>
  <c r="F32" i="3"/>
  <c r="F31" i="3"/>
  <c r="F30" i="3"/>
  <c r="F29" i="3"/>
  <c r="F28" i="3"/>
  <c r="F27" i="3"/>
  <c r="B25" i="3"/>
  <c r="B22" i="3"/>
  <c r="H23" i="12" l="1"/>
  <c r="H45" i="12" s="1"/>
  <c r="G22" i="12"/>
  <c r="H44" i="12"/>
  <c r="G46" i="12"/>
  <c r="G43" i="12"/>
  <c r="G14" i="12"/>
  <c r="C30" i="12"/>
  <c r="B30" i="12"/>
  <c r="C29" i="12"/>
  <c r="B29" i="12"/>
  <c r="D28" i="12"/>
  <c r="C27" i="12"/>
  <c r="B27" i="12"/>
  <c r="C26" i="12"/>
  <c r="B26" i="12"/>
  <c r="D25" i="12"/>
  <c r="G27" i="12" s="1"/>
  <c r="G29" i="12" s="1"/>
  <c r="C24" i="12"/>
  <c r="B24" i="12"/>
  <c r="C23" i="12"/>
  <c r="B23" i="12"/>
  <c r="D22" i="12"/>
  <c r="C19" i="12"/>
  <c r="B19" i="12"/>
  <c r="C18" i="12"/>
  <c r="B18" i="12"/>
  <c r="D18" i="12" s="1"/>
  <c r="D17" i="12"/>
  <c r="C9" i="12"/>
  <c r="B9" i="12"/>
  <c r="C8" i="12"/>
  <c r="B8" i="12"/>
  <c r="D7" i="12"/>
  <c r="H8" i="12" s="1"/>
  <c r="H42" i="12" s="1"/>
  <c r="D2" i="12"/>
  <c r="D3" i="12" s="1"/>
  <c r="G7" i="5"/>
  <c r="G42" i="12" l="1"/>
  <c r="I42" i="12" s="1"/>
  <c r="H28" i="12"/>
  <c r="G32" i="12"/>
  <c r="G34" i="12" s="1"/>
  <c r="D30" i="12"/>
  <c r="D24" i="12"/>
  <c r="D27" i="12"/>
  <c r="D19" i="12"/>
  <c r="D4" i="12"/>
  <c r="D29" i="12"/>
  <c r="H33" i="12" s="1"/>
  <c r="H34" i="12" s="1"/>
  <c r="G17" i="12"/>
  <c r="G45" i="12" s="1"/>
  <c r="I45" i="12" s="1"/>
  <c r="H18" i="12"/>
  <c r="H46" i="12" s="1"/>
  <c r="I46" i="12" s="1"/>
  <c r="D26" i="12"/>
  <c r="D8" i="12"/>
  <c r="G7" i="12" s="1"/>
  <c r="D9" i="12"/>
  <c r="D23" i="12"/>
  <c r="I32" i="5"/>
  <c r="I30" i="5"/>
  <c r="I29" i="5"/>
  <c r="I28" i="5"/>
  <c r="I31" i="5"/>
  <c r="H32" i="5"/>
  <c r="H31" i="5"/>
  <c r="H30" i="5"/>
  <c r="H29" i="5"/>
  <c r="H28" i="5"/>
  <c r="H27" i="5"/>
  <c r="G32" i="5"/>
  <c r="G31" i="5"/>
  <c r="G30" i="5"/>
  <c r="G29" i="5"/>
  <c r="G28" i="5"/>
  <c r="G27" i="5"/>
  <c r="I27" i="5" s="1"/>
  <c r="G47" i="10"/>
  <c r="H45" i="10"/>
  <c r="H43" i="10"/>
  <c r="C32" i="10"/>
  <c r="B32" i="10"/>
  <c r="C31" i="10"/>
  <c r="B31" i="10"/>
  <c r="D30" i="10"/>
  <c r="C29" i="10"/>
  <c r="B29" i="10"/>
  <c r="C28" i="10"/>
  <c r="B28" i="10"/>
  <c r="D27" i="10"/>
  <c r="H28" i="10" s="1"/>
  <c r="C24" i="10"/>
  <c r="B24" i="10"/>
  <c r="C23" i="10"/>
  <c r="B23" i="10"/>
  <c r="D22" i="10"/>
  <c r="G22" i="10" s="1"/>
  <c r="G48" i="10" s="1"/>
  <c r="C19" i="10"/>
  <c r="B19" i="10"/>
  <c r="C18" i="10"/>
  <c r="B18" i="10"/>
  <c r="D18" i="10" s="1"/>
  <c r="D17" i="10"/>
  <c r="H18" i="10" s="1"/>
  <c r="H48" i="10" s="1"/>
  <c r="C9" i="10"/>
  <c r="C8" i="10"/>
  <c r="B8" i="10"/>
  <c r="D7" i="10"/>
  <c r="G7" i="10" s="1"/>
  <c r="G42" i="10" s="1"/>
  <c r="D2" i="10"/>
  <c r="G41" i="12" l="1"/>
  <c r="H29" i="12"/>
  <c r="H47" i="12"/>
  <c r="G36" i="12"/>
  <c r="H37" i="12"/>
  <c r="H38" i="12" s="1"/>
  <c r="H24" i="12"/>
  <c r="H25" i="12" s="1"/>
  <c r="H13" i="12"/>
  <c r="H9" i="12"/>
  <c r="H19" i="12"/>
  <c r="G19" i="12"/>
  <c r="G27" i="10"/>
  <c r="G29" i="10" s="1"/>
  <c r="I48" i="10"/>
  <c r="H29" i="10"/>
  <c r="H42" i="10"/>
  <c r="I42" i="10" s="1"/>
  <c r="D23" i="10"/>
  <c r="D32" i="10"/>
  <c r="G37" i="10" s="1"/>
  <c r="D24" i="10"/>
  <c r="D9" i="10"/>
  <c r="D8" i="10"/>
  <c r="G8" i="10" s="1"/>
  <c r="H19" i="10"/>
  <c r="D19" i="10"/>
  <c r="D3" i="10"/>
  <c r="G17" i="10"/>
  <c r="D28" i="10"/>
  <c r="D4" i="10"/>
  <c r="D31" i="10"/>
  <c r="D29" i="10"/>
  <c r="H43" i="12" l="1"/>
  <c r="I43" i="12" s="1"/>
  <c r="H14" i="12"/>
  <c r="H41" i="12"/>
  <c r="I41" i="12" s="1"/>
  <c r="G38" i="12"/>
  <c r="G44" i="12"/>
  <c r="I44" i="12" s="1"/>
  <c r="G25" i="12"/>
  <c r="G47" i="12"/>
  <c r="I47" i="12" s="1"/>
  <c r="G10" i="12"/>
  <c r="H10" i="12"/>
  <c r="H13" i="10"/>
  <c r="G12" i="10"/>
  <c r="G14" i="10" s="1"/>
  <c r="G45" i="10"/>
  <c r="I45" i="10" s="1"/>
  <c r="G23" i="10"/>
  <c r="G25" i="10" s="1"/>
  <c r="H24" i="10"/>
  <c r="H46" i="10" s="1"/>
  <c r="G39" i="10"/>
  <c r="G10" i="10"/>
  <c r="H38" i="10"/>
  <c r="H47" i="10" s="1"/>
  <c r="I47" i="10" s="1"/>
  <c r="H34" i="10"/>
  <c r="G33" i="10"/>
  <c r="G46" i="10" s="1"/>
  <c r="I46" i="10" s="1"/>
  <c r="H9" i="10"/>
  <c r="H14" i="10"/>
  <c r="D1" i="10"/>
  <c r="G19" i="10"/>
  <c r="G43" i="10" l="1"/>
  <c r="I43" i="10" s="1"/>
  <c r="G44" i="10"/>
  <c r="H10" i="10"/>
  <c r="H44" i="10"/>
  <c r="I44" i="10" s="1"/>
  <c r="H25" i="10"/>
  <c r="G35" i="10"/>
  <c r="H39" i="10"/>
  <c r="H35" i="10"/>
  <c r="G21" i="5"/>
  <c r="C27" i="5"/>
  <c r="B27" i="5"/>
  <c r="C26" i="5"/>
  <c r="B26" i="5"/>
  <c r="D25" i="5"/>
  <c r="C24" i="5"/>
  <c r="B24" i="5"/>
  <c r="C23" i="5"/>
  <c r="B23" i="5"/>
  <c r="D22" i="5"/>
  <c r="C21" i="5"/>
  <c r="B21" i="5"/>
  <c r="C20" i="5"/>
  <c r="B20" i="5"/>
  <c r="D19" i="5"/>
  <c r="H22" i="5" s="1"/>
  <c r="C16" i="5"/>
  <c r="B16" i="5"/>
  <c r="C15" i="5"/>
  <c r="B15" i="5"/>
  <c r="D15" i="5" s="1"/>
  <c r="D14" i="5"/>
  <c r="H15" i="5" s="1"/>
  <c r="H16" i="5" s="1"/>
  <c r="C9" i="5"/>
  <c r="B9" i="5"/>
  <c r="C8" i="5"/>
  <c r="B8" i="5"/>
  <c r="D7" i="5"/>
  <c r="D9" i="5" s="1"/>
  <c r="G8" i="5" s="1"/>
  <c r="D2" i="5"/>
  <c r="D4" i="5" s="1"/>
  <c r="D27" i="4"/>
  <c r="H23" i="4" s="1"/>
  <c r="C27" i="4"/>
  <c r="B27" i="4"/>
  <c r="C26" i="4"/>
  <c r="B26" i="4"/>
  <c r="D25" i="4"/>
  <c r="D26" i="4" s="1"/>
  <c r="C24" i="4"/>
  <c r="B24" i="4"/>
  <c r="C23" i="4"/>
  <c r="B23" i="4"/>
  <c r="D22" i="4"/>
  <c r="D24" i="4" s="1"/>
  <c r="C21" i="4"/>
  <c r="B21" i="4"/>
  <c r="C20" i="4"/>
  <c r="B20" i="4"/>
  <c r="D19" i="4"/>
  <c r="C16" i="4"/>
  <c r="B16" i="4"/>
  <c r="D15" i="4"/>
  <c r="C15" i="4"/>
  <c r="B15" i="4"/>
  <c r="D14" i="4"/>
  <c r="D16" i="4" s="1"/>
  <c r="C9" i="4"/>
  <c r="B9" i="4"/>
  <c r="C8" i="4"/>
  <c r="B8" i="4"/>
  <c r="D7" i="4"/>
  <c r="D2" i="4"/>
  <c r="D4" i="4" s="1"/>
  <c r="C27" i="3"/>
  <c r="B27" i="3"/>
  <c r="C26" i="3"/>
  <c r="B26" i="3"/>
  <c r="D25" i="3"/>
  <c r="D26" i="3" s="1"/>
  <c r="C24" i="3"/>
  <c r="B24" i="3"/>
  <c r="C23" i="3"/>
  <c r="B23" i="3"/>
  <c r="D22" i="3"/>
  <c r="D24" i="3" s="1"/>
  <c r="H21" i="3"/>
  <c r="C21" i="3"/>
  <c r="B21" i="3"/>
  <c r="C20" i="3"/>
  <c r="B20" i="3"/>
  <c r="D19" i="3"/>
  <c r="C16" i="3"/>
  <c r="B16" i="3"/>
  <c r="D15" i="3"/>
  <c r="C15" i="3"/>
  <c r="B15" i="3"/>
  <c r="D14" i="3"/>
  <c r="D16" i="3" s="1"/>
  <c r="C9" i="3"/>
  <c r="B9" i="3"/>
  <c r="C8" i="3"/>
  <c r="B8" i="3"/>
  <c r="D7" i="3"/>
  <c r="D2" i="3"/>
  <c r="D4" i="3" s="1"/>
  <c r="H15" i="4" l="1"/>
  <c r="H16" i="4" s="1"/>
  <c r="G14" i="4"/>
  <c r="G16" i="4" s="1"/>
  <c r="D21" i="4"/>
  <c r="D3" i="4"/>
  <c r="D27" i="3"/>
  <c r="H23" i="3" s="1"/>
  <c r="H15" i="3"/>
  <c r="H16" i="3" s="1"/>
  <c r="G14" i="3"/>
  <c r="G16" i="3" s="1"/>
  <c r="D21" i="3"/>
  <c r="D3" i="3"/>
  <c r="D21" i="5"/>
  <c r="D26" i="5"/>
  <c r="H23" i="5" s="1"/>
  <c r="H24" i="5" s="1"/>
  <c r="H9" i="5"/>
  <c r="D16" i="5"/>
  <c r="D23" i="5"/>
  <c r="D24" i="5"/>
  <c r="D3" i="5"/>
  <c r="G14" i="5"/>
  <c r="G16" i="5" s="1"/>
  <c r="D27" i="5"/>
  <c r="D20" i="5"/>
  <c r="D8" i="5"/>
  <c r="G20" i="4"/>
  <c r="G24" i="4" s="1"/>
  <c r="H22" i="4"/>
  <c r="D20" i="4"/>
  <c r="D8" i="4"/>
  <c r="G8" i="4" s="1"/>
  <c r="D9" i="4"/>
  <c r="H10" i="4" s="1"/>
  <c r="H21" i="4"/>
  <c r="H24" i="4" s="1"/>
  <c r="G7" i="4"/>
  <c r="D23" i="4"/>
  <c r="G20" i="3"/>
  <c r="G24" i="3" s="1"/>
  <c r="H22" i="3"/>
  <c r="H24" i="3"/>
  <c r="D20" i="3"/>
  <c r="D8" i="3"/>
  <c r="G8" i="3" s="1"/>
  <c r="D9" i="3"/>
  <c r="H10" i="3" s="1"/>
  <c r="G7" i="3"/>
  <c r="G11" i="3" s="1"/>
  <c r="D23" i="3"/>
  <c r="G11" i="4" l="1"/>
  <c r="G20" i="5"/>
  <c r="H10" i="5"/>
  <c r="H11" i="5" s="1"/>
  <c r="G11" i="5"/>
  <c r="G19" i="5"/>
  <c r="H9" i="4"/>
  <c r="H11" i="4" s="1"/>
  <c r="H9" i="3"/>
  <c r="H11" i="3" s="1"/>
  <c r="G24" i="5" l="1"/>
</calcChain>
</file>

<file path=xl/sharedStrings.xml><?xml version="1.0" encoding="utf-8"?>
<sst xmlns="http://schemas.openxmlformats.org/spreadsheetml/2006/main" count="259" uniqueCount="48">
  <si>
    <t>Total DPP</t>
  </si>
  <si>
    <t>PPN</t>
  </si>
  <si>
    <t>PPH</t>
  </si>
  <si>
    <t>%</t>
  </si>
  <si>
    <t>Kontrak Pembelian</t>
  </si>
  <si>
    <t>Pembayaran DP</t>
  </si>
  <si>
    <t>Nilai Bayar</t>
  </si>
  <si>
    <t>Akun</t>
  </si>
  <si>
    <t>Debit</t>
  </si>
  <si>
    <t>Kredit</t>
  </si>
  <si>
    <t>Uang Muka Pembelian</t>
  </si>
  <si>
    <t>PPN Masukan</t>
  </si>
  <si>
    <t>Kas / Bank</t>
  </si>
  <si>
    <t>PPH Pembelian</t>
  </si>
  <si>
    <t>Penerimaan Barang</t>
  </si>
  <si>
    <t>Nilai Transaksi</t>
  </si>
  <si>
    <t>Hutang Dagang</t>
  </si>
  <si>
    <t>Pembayaran Hutang</t>
  </si>
  <si>
    <t>Penggunaan DP</t>
  </si>
  <si>
    <t>PPN DP</t>
  </si>
  <si>
    <t>PPH DP</t>
  </si>
  <si>
    <t>Total Bayar</t>
  </si>
  <si>
    <t>PPN Bayar</t>
  </si>
  <si>
    <t>PPH Bayar</t>
  </si>
  <si>
    <t>PO Cutting Center</t>
  </si>
  <si>
    <t>Uang Muka Pemotongan</t>
  </si>
  <si>
    <t>Persediaan Pemotongan</t>
  </si>
  <si>
    <t>Persediaan</t>
  </si>
  <si>
    <t>Uang Muka Transport</t>
  </si>
  <si>
    <t>Persediaan Transport</t>
  </si>
  <si>
    <t>Hutang Pemotongan</t>
  </si>
  <si>
    <t>Hutang Transport</t>
  </si>
  <si>
    <t>PO Transporter</t>
  </si>
  <si>
    <t>Pengiriman Barang</t>
  </si>
  <si>
    <t>Pemotongan Selesai</t>
  </si>
  <si>
    <t>Kontrak Penjualan</t>
  </si>
  <si>
    <t>Penerimaan DP</t>
  </si>
  <si>
    <t>Penerimaan Piutang</t>
  </si>
  <si>
    <t>Piutang Usaha</t>
  </si>
  <si>
    <t>Penjualan</t>
  </si>
  <si>
    <t>PPN Keluaran</t>
  </si>
  <si>
    <t>Uang Muka Penjualan</t>
  </si>
  <si>
    <t>PPH Penjualan</t>
  </si>
  <si>
    <t>Saldo</t>
  </si>
  <si>
    <t>Hutang Belum ditagih</t>
  </si>
  <si>
    <t>Hutang Usaha</t>
  </si>
  <si>
    <t>Proses Invoice telah di Bayar</t>
  </si>
  <si>
    <t>Piutang Usaha Belum ditagih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</si>
</sst>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" xfId="0" applyBorder="1"/>
    <xf numFmtId="0" fontId="2" fillId="0" borderId="0" xfId="0" applyFont="1"/>
    <xf numFmtId="43" fontId="2" fillId="0" borderId="0" xfId="1" applyNumberFormat="1" applyFont="1"/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0" applyFont="1" applyFill="1"/>
    <xf numFmtId="43" fontId="0" fillId="0" borderId="1" xfId="1" applyNumberFormat="1" applyFont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0" xfId="0" applyBorder="1"/>
    <xf numFmtId="43" fontId="0" fillId="0" borderId="0" xfId="1" applyFont="1" applyBorder="1"/>
    <xf numFmtId="43" fontId="2" fillId="0" borderId="0" xfId="1" applyFont="1" applyFill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0" xfId="1" applyFont="1" applyFill="1"/>
    <xf numFmtId="43" fontId="0" fillId="0" borderId="0" xfId="1" applyFont="1" applyBorder="1" applyAlignment="1">
      <alignment horizontal="center"/>
    </xf>
    <xf numFmtId="43" fontId="0" fillId="0" borderId="0" xfId="1" applyFont="1" applyFill="1"/>
    <xf numFmtId="43" fontId="0" fillId="0" borderId="0" xfId="0" applyNumberFormat="1"/>
    <xf numFmtId="43" fontId="0" fillId="0" borderId="1" xfId="0" applyNumberFormat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4" zoomScale="85" zoomScaleNormal="85" workbookViewId="0">
      <selection activeCell="I46" sqref="I46"/>
    </sheetView>
  </sheetViews>
  <sheetFormatPr defaultRowHeight="15" x14ac:dyDescent="0.25"/>
  <cols>
    <col min="1" max="1" width="20.42578125" style="1" bestFit="1" customWidth="1"/>
    <col min="2" max="2" width="16.85546875" style="1" bestFit="1" customWidth="1"/>
    <col min="3" max="3" width="4" style="18" bestFit="1" customWidth="1"/>
    <col min="4" max="4" width="16.85546875" style="1" bestFit="1" customWidth="1"/>
    <col min="5" max="5" width="9.140625" style="1"/>
    <col min="6" max="6" width="28.140625" style="1" bestFit="1" customWidth="1"/>
    <col min="7" max="8" width="16.85546875" style="1" bestFit="1" customWidth="1"/>
    <col min="9" max="9" width="17.7109375" style="1" bestFit="1" customWidth="1"/>
    <col min="10" max="16384" width="9.140625" style="1"/>
  </cols>
  <sheetData>
    <row r="1" spans="1:8" s="9" customFormat="1" x14ac:dyDescent="0.25">
      <c r="A1" s="16" t="s">
        <v>4</v>
      </c>
      <c r="C1" s="17"/>
      <c r="D1" s="9">
        <f>D2+D3-D4</f>
        <v>1085000000</v>
      </c>
    </row>
    <row r="2" spans="1:8" x14ac:dyDescent="0.25">
      <c r="A2" s="1" t="s">
        <v>0</v>
      </c>
      <c r="B2" s="1">
        <v>1000000000</v>
      </c>
      <c r="D2" s="1">
        <f>B2</f>
        <v>1000000000</v>
      </c>
    </row>
    <row r="3" spans="1:8" x14ac:dyDescent="0.25">
      <c r="A3" s="1" t="s">
        <v>1</v>
      </c>
      <c r="B3" s="1">
        <v>11</v>
      </c>
      <c r="C3" s="18" t="s">
        <v>3</v>
      </c>
      <c r="D3" s="1">
        <f>D2*B3/100</f>
        <v>110000000</v>
      </c>
    </row>
    <row r="4" spans="1:8" x14ac:dyDescent="0.25">
      <c r="A4" s="1" t="s">
        <v>2</v>
      </c>
      <c r="B4" s="1">
        <v>2.5</v>
      </c>
      <c r="C4" s="18" t="s">
        <v>3</v>
      </c>
      <c r="D4" s="1">
        <f>D2*B4/100</f>
        <v>25000000</v>
      </c>
    </row>
    <row r="6" spans="1:8" s="9" customFormat="1" x14ac:dyDescent="0.25">
      <c r="A6" s="9" t="s">
        <v>5</v>
      </c>
      <c r="C6" s="17"/>
      <c r="F6" s="9" t="s">
        <v>7</v>
      </c>
      <c r="G6" s="9" t="s">
        <v>8</v>
      </c>
      <c r="H6" s="9" t="s">
        <v>9</v>
      </c>
    </row>
    <row r="7" spans="1:8" x14ac:dyDescent="0.25">
      <c r="A7" s="1" t="s">
        <v>6</v>
      </c>
      <c r="B7" s="1">
        <v>300000000</v>
      </c>
      <c r="D7" s="1">
        <f>B7</f>
        <v>300000000</v>
      </c>
      <c r="F7" s="1" t="s">
        <v>10</v>
      </c>
      <c r="G7" s="1">
        <f>D7</f>
        <v>300000000</v>
      </c>
    </row>
    <row r="8" spans="1:8" x14ac:dyDescent="0.25">
      <c r="A8" s="1" t="s">
        <v>1</v>
      </c>
      <c r="B8" s="1">
        <f>$B$3</f>
        <v>11</v>
      </c>
      <c r="C8" s="18" t="str">
        <f t="shared" ref="C8" si="0">C3</f>
        <v>%</v>
      </c>
      <c r="D8" s="1">
        <f>D7*B8/100</f>
        <v>33000000</v>
      </c>
      <c r="F8" s="1" t="s">
        <v>11</v>
      </c>
      <c r="G8" s="1">
        <f>D8</f>
        <v>33000000</v>
      </c>
    </row>
    <row r="9" spans="1:8" x14ac:dyDescent="0.25">
      <c r="A9" s="1" t="s">
        <v>2</v>
      </c>
      <c r="B9" s="1">
        <v>2.5</v>
      </c>
      <c r="C9" s="18" t="str">
        <f>C4</f>
        <v>%</v>
      </c>
      <c r="D9" s="1">
        <f>D7*B9/100</f>
        <v>7500000</v>
      </c>
      <c r="F9" s="13" t="s">
        <v>12</v>
      </c>
      <c r="G9" s="13"/>
      <c r="H9" s="13">
        <f>G7+G8</f>
        <v>333000000</v>
      </c>
    </row>
    <row r="10" spans="1:8" x14ac:dyDescent="0.25">
      <c r="G10" s="1">
        <f>SUM(G7:G9)</f>
        <v>333000000</v>
      </c>
      <c r="H10" s="1">
        <f>SUM(H7:H9)</f>
        <v>333000000</v>
      </c>
    </row>
    <row r="12" spans="1:8" x14ac:dyDescent="0.25">
      <c r="F12" s="1" t="s">
        <v>12</v>
      </c>
      <c r="G12" s="1">
        <f>D9</f>
        <v>7500000</v>
      </c>
    </row>
    <row r="13" spans="1:8" x14ac:dyDescent="0.25">
      <c r="F13" s="13" t="s">
        <v>13</v>
      </c>
      <c r="G13" s="13"/>
      <c r="H13" s="13">
        <f>D9</f>
        <v>7500000</v>
      </c>
    </row>
    <row r="14" spans="1:8" x14ac:dyDescent="0.25">
      <c r="G14" s="1">
        <f>SUM(G12:G13)</f>
        <v>7500000</v>
      </c>
      <c r="H14" s="1">
        <f>SUM(H12:H13)</f>
        <v>7500000</v>
      </c>
    </row>
    <row r="16" spans="1:8" s="9" customFormat="1" x14ac:dyDescent="0.25">
      <c r="A16" s="9" t="s">
        <v>14</v>
      </c>
      <c r="C16" s="17"/>
      <c r="F16" s="9" t="s">
        <v>7</v>
      </c>
      <c r="G16" s="9" t="s">
        <v>8</v>
      </c>
      <c r="H16" s="9" t="s">
        <v>9</v>
      </c>
    </row>
    <row r="17" spans="1:9" x14ac:dyDescent="0.25">
      <c r="A17" s="1" t="s">
        <v>15</v>
      </c>
      <c r="B17" s="1">
        <v>1000000000</v>
      </c>
      <c r="D17" s="1">
        <f>B17</f>
        <v>1000000000</v>
      </c>
      <c r="F17" s="1" t="s">
        <v>27</v>
      </c>
      <c r="G17" s="1">
        <f>D17</f>
        <v>1000000000</v>
      </c>
    </row>
    <row r="18" spans="1:9" x14ac:dyDescent="0.25">
      <c r="A18" s="1" t="s">
        <v>1</v>
      </c>
      <c r="B18" s="1">
        <f>$B$3</f>
        <v>11</v>
      </c>
      <c r="C18" s="18" t="str">
        <f>C3</f>
        <v>%</v>
      </c>
      <c r="D18" s="1">
        <f>B17*B18/100</f>
        <v>110000000</v>
      </c>
      <c r="F18" s="13" t="s">
        <v>44</v>
      </c>
      <c r="G18" s="13"/>
      <c r="H18" s="13">
        <f>D17</f>
        <v>1000000000</v>
      </c>
    </row>
    <row r="19" spans="1:9" x14ac:dyDescent="0.25">
      <c r="A19" s="1" t="s">
        <v>2</v>
      </c>
      <c r="B19" s="1">
        <f>$B$4</f>
        <v>2.5</v>
      </c>
      <c r="C19" s="18" t="str">
        <f>C4</f>
        <v>%</v>
      </c>
      <c r="D19" s="1">
        <f>D17*B19/100</f>
        <v>25000000</v>
      </c>
      <c r="G19" s="1">
        <f>SUM(G17:G18)</f>
        <v>1000000000</v>
      </c>
      <c r="H19" s="1">
        <f>SUM(H17:H18)</f>
        <v>1000000000</v>
      </c>
    </row>
    <row r="21" spans="1:9" s="9" customFormat="1" x14ac:dyDescent="0.25">
      <c r="A21" s="9" t="s">
        <v>17</v>
      </c>
      <c r="C21" s="17"/>
      <c r="F21" s="9" t="s">
        <v>7</v>
      </c>
      <c r="G21" s="9" t="s">
        <v>8</v>
      </c>
      <c r="H21" s="9" t="s">
        <v>9</v>
      </c>
    </row>
    <row r="22" spans="1:9" x14ac:dyDescent="0.25">
      <c r="A22" s="1" t="s">
        <v>0</v>
      </c>
      <c r="B22" s="1">
        <v>1000000000</v>
      </c>
      <c r="D22" s="1">
        <f>B22</f>
        <v>1000000000</v>
      </c>
      <c r="F22" s="1" t="s">
        <v>44</v>
      </c>
      <c r="G22" s="1">
        <f>D22</f>
        <v>1000000000</v>
      </c>
    </row>
    <row r="23" spans="1:9" x14ac:dyDescent="0.25">
      <c r="A23" s="1" t="s">
        <v>1</v>
      </c>
      <c r="B23" s="1">
        <f>$B$3</f>
        <v>11</v>
      </c>
      <c r="C23" s="18" t="str">
        <f>C3</f>
        <v>%</v>
      </c>
      <c r="D23" s="1">
        <f>D22*B23/100</f>
        <v>110000000</v>
      </c>
      <c r="F23" s="1" t="s">
        <v>11</v>
      </c>
      <c r="G23" s="1">
        <f>D31</f>
        <v>77000000</v>
      </c>
    </row>
    <row r="24" spans="1:9" x14ac:dyDescent="0.25">
      <c r="A24" s="13" t="s">
        <v>2</v>
      </c>
      <c r="B24" s="13">
        <f>$B$4</f>
        <v>2.5</v>
      </c>
      <c r="C24" s="19" t="str">
        <f>C4</f>
        <v>%</v>
      </c>
      <c r="D24" s="13">
        <f>D22*B24/100</f>
        <v>25000000</v>
      </c>
      <c r="F24" s="13" t="s">
        <v>45</v>
      </c>
      <c r="G24" s="13"/>
      <c r="H24" s="13">
        <f>D22+D31</f>
        <v>1077000000</v>
      </c>
    </row>
    <row r="25" spans="1:9" x14ac:dyDescent="0.25">
      <c r="A25" s="15"/>
      <c r="B25" s="15"/>
      <c r="C25" s="21"/>
      <c r="D25" s="15"/>
      <c r="G25" s="1">
        <f>SUM(G22:G24)</f>
        <v>1077000000</v>
      </c>
      <c r="H25" s="1">
        <f>SUM(H22:H24)</f>
        <v>1077000000</v>
      </c>
    </row>
    <row r="26" spans="1:9" x14ac:dyDescent="0.25">
      <c r="A26" s="15"/>
      <c r="B26" s="15"/>
      <c r="C26" s="21"/>
      <c r="D26" s="15"/>
    </row>
    <row r="27" spans="1:9" x14ac:dyDescent="0.25">
      <c r="A27" s="1" t="s">
        <v>18</v>
      </c>
      <c r="B27" s="1">
        <v>300000000</v>
      </c>
      <c r="D27" s="1">
        <f>B27</f>
        <v>300000000</v>
      </c>
      <c r="F27" s="1" t="s">
        <v>45</v>
      </c>
      <c r="G27" s="1">
        <f>D27</f>
        <v>300000000</v>
      </c>
    </row>
    <row r="28" spans="1:9" x14ac:dyDescent="0.25">
      <c r="A28" s="1" t="s">
        <v>19</v>
      </c>
      <c r="B28" s="1">
        <f>$B$3</f>
        <v>11</v>
      </c>
      <c r="C28" s="18" t="str">
        <f>C3</f>
        <v>%</v>
      </c>
      <c r="D28" s="1">
        <f>D27*B28/100</f>
        <v>33000000</v>
      </c>
      <c r="F28" s="13" t="s">
        <v>10</v>
      </c>
      <c r="G28" s="13"/>
      <c r="H28" s="13">
        <f>D27</f>
        <v>300000000</v>
      </c>
    </row>
    <row r="29" spans="1:9" x14ac:dyDescent="0.25">
      <c r="A29" s="13" t="s">
        <v>20</v>
      </c>
      <c r="B29" s="13">
        <f>$B$4</f>
        <v>2.5</v>
      </c>
      <c r="C29" s="19" t="str">
        <f>C4</f>
        <v>%</v>
      </c>
      <c r="D29" s="13">
        <f>D27*B29/100</f>
        <v>7500000</v>
      </c>
      <c r="G29" s="1">
        <f>SUM(G27:G28)</f>
        <v>300000000</v>
      </c>
      <c r="H29" s="1">
        <f>SUM(H27:H28)</f>
        <v>300000000</v>
      </c>
    </row>
    <row r="30" spans="1:9" x14ac:dyDescent="0.25">
      <c r="A30" s="1" t="s">
        <v>21</v>
      </c>
      <c r="B30" s="1">
        <v>700000000</v>
      </c>
      <c r="D30" s="1">
        <f>B30</f>
        <v>700000000</v>
      </c>
    </row>
    <row r="31" spans="1:9" x14ac:dyDescent="0.25">
      <c r="A31" s="1" t="s">
        <v>22</v>
      </c>
      <c r="B31" s="1">
        <f>$B$3</f>
        <v>11</v>
      </c>
      <c r="C31" s="18" t="str">
        <f>C3</f>
        <v>%</v>
      </c>
      <c r="D31" s="1">
        <f>D30*B31/100</f>
        <v>77000000</v>
      </c>
    </row>
    <row r="32" spans="1:9" x14ac:dyDescent="0.25">
      <c r="A32" s="1" t="s">
        <v>23</v>
      </c>
      <c r="B32" s="1">
        <f>$B$4</f>
        <v>2.5</v>
      </c>
      <c r="C32" s="18" t="str">
        <f>C4</f>
        <v>%</v>
      </c>
      <c r="D32" s="1">
        <f>D30*B32/100</f>
        <v>17500000</v>
      </c>
      <c r="F32" s="20" t="s">
        <v>46</v>
      </c>
      <c r="G32" s="20"/>
      <c r="H32" s="20"/>
      <c r="I32" s="20"/>
    </row>
    <row r="33" spans="6:9" x14ac:dyDescent="0.25">
      <c r="F33" s="15" t="s">
        <v>45</v>
      </c>
      <c r="G33" s="15">
        <f>D30+D31</f>
        <v>777000000</v>
      </c>
      <c r="H33" s="15"/>
    </row>
    <row r="34" spans="6:9" x14ac:dyDescent="0.25">
      <c r="F34" s="13" t="s">
        <v>12</v>
      </c>
      <c r="G34" s="13"/>
      <c r="H34" s="13">
        <f>D30+D31</f>
        <v>777000000</v>
      </c>
    </row>
    <row r="35" spans="6:9" x14ac:dyDescent="0.25">
      <c r="F35" s="15"/>
      <c r="G35" s="15">
        <f>SUM(G33:G34)</f>
        <v>777000000</v>
      </c>
      <c r="H35" s="15">
        <f>SUM(H33:H34)</f>
        <v>777000000</v>
      </c>
    </row>
    <row r="36" spans="6:9" x14ac:dyDescent="0.25">
      <c r="F36" s="15"/>
      <c r="G36" s="15"/>
      <c r="H36" s="15"/>
    </row>
    <row r="37" spans="6:9" x14ac:dyDescent="0.25">
      <c r="F37" s="1" t="s">
        <v>12</v>
      </c>
      <c r="G37" s="1">
        <f>D32</f>
        <v>17500000</v>
      </c>
    </row>
    <row r="38" spans="6:9" x14ac:dyDescent="0.25">
      <c r="F38" s="13" t="s">
        <v>13</v>
      </c>
      <c r="G38" s="13"/>
      <c r="H38" s="13">
        <f>D32</f>
        <v>17500000</v>
      </c>
    </row>
    <row r="39" spans="6:9" x14ac:dyDescent="0.25">
      <c r="F39" s="15"/>
      <c r="G39" s="15">
        <f>SUM(G37:G38)</f>
        <v>17500000</v>
      </c>
      <c r="H39" s="15">
        <f>SUM(H37:H38)</f>
        <v>17500000</v>
      </c>
    </row>
    <row r="40" spans="6:9" x14ac:dyDescent="0.25">
      <c r="F40" s="15"/>
      <c r="G40" s="15"/>
      <c r="H40" s="15"/>
    </row>
    <row r="41" spans="6:9" x14ac:dyDescent="0.25">
      <c r="F41" s="9" t="s">
        <v>7</v>
      </c>
      <c r="G41" s="9" t="s">
        <v>8</v>
      </c>
      <c r="H41" s="9" t="s">
        <v>9</v>
      </c>
      <c r="I41" s="9" t="s">
        <v>43</v>
      </c>
    </row>
    <row r="42" spans="6:9" x14ac:dyDescent="0.25">
      <c r="F42" s="22" t="s">
        <v>10</v>
      </c>
      <c r="G42" s="22">
        <f>G7+G28</f>
        <v>300000000</v>
      </c>
      <c r="H42" s="22">
        <f>H7+H28</f>
        <v>300000000</v>
      </c>
      <c r="I42" s="22">
        <f>G42-H42</f>
        <v>0</v>
      </c>
    </row>
    <row r="43" spans="6:9" x14ac:dyDescent="0.25">
      <c r="F43" s="22" t="s">
        <v>11</v>
      </c>
      <c r="G43" s="22">
        <f>G8+G23</f>
        <v>110000000</v>
      </c>
      <c r="H43" s="22">
        <f>H8+H23</f>
        <v>0</v>
      </c>
      <c r="I43" s="22">
        <f t="shared" ref="I43:I45" si="1">G43-H43</f>
        <v>110000000</v>
      </c>
    </row>
    <row r="44" spans="6:9" x14ac:dyDescent="0.25">
      <c r="F44" s="22" t="s">
        <v>12</v>
      </c>
      <c r="G44" s="22">
        <f>G9+G12+G34+G37</f>
        <v>25000000</v>
      </c>
      <c r="H44" s="22">
        <f>H9+H12+H34+H37</f>
        <v>1110000000</v>
      </c>
      <c r="I44" s="22">
        <f t="shared" si="1"/>
        <v>-1085000000</v>
      </c>
    </row>
    <row r="45" spans="6:9" x14ac:dyDescent="0.25">
      <c r="F45" s="22" t="s">
        <v>27</v>
      </c>
      <c r="G45" s="22">
        <f>G17</f>
        <v>1000000000</v>
      </c>
      <c r="H45" s="22">
        <f>H17</f>
        <v>0</v>
      </c>
      <c r="I45" s="22">
        <f t="shared" si="1"/>
        <v>1000000000</v>
      </c>
    </row>
    <row r="46" spans="6:9" x14ac:dyDescent="0.25">
      <c r="F46" s="22" t="s">
        <v>16</v>
      </c>
      <c r="G46" s="22">
        <f>G24+G27+G33</f>
        <v>1077000000</v>
      </c>
      <c r="H46" s="22">
        <f>H24+H27+H33</f>
        <v>1077000000</v>
      </c>
      <c r="I46" s="22">
        <f>H46-G46</f>
        <v>0</v>
      </c>
    </row>
    <row r="47" spans="6:9" x14ac:dyDescent="0.25">
      <c r="F47" s="22" t="s">
        <v>13</v>
      </c>
      <c r="G47" s="22">
        <f>G13+G38</f>
        <v>0</v>
      </c>
      <c r="H47" s="22">
        <f>H13+H38</f>
        <v>25000000</v>
      </c>
      <c r="I47" s="22">
        <f>H47-G47</f>
        <v>25000000</v>
      </c>
    </row>
    <row r="48" spans="6:9" x14ac:dyDescent="0.25">
      <c r="F48" s="22" t="s">
        <v>44</v>
      </c>
      <c r="G48" s="22">
        <f>G18+G22</f>
        <v>1000000000</v>
      </c>
      <c r="H48" s="22">
        <f>H18+H22</f>
        <v>1000000000</v>
      </c>
      <c r="I48" s="22">
        <f>H48-G48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41" sqref="H41"/>
    </sheetView>
  </sheetViews>
  <sheetFormatPr defaultRowHeight="15" x14ac:dyDescent="0.25"/>
  <cols>
    <col min="1" max="1" width="19.140625" bestFit="1" customWidth="1"/>
    <col min="2" max="2" width="16.85546875" style="2" bestFit="1" customWidth="1"/>
    <col min="3" max="3" width="4" style="3" bestFit="1" customWidth="1"/>
    <col min="4" max="4" width="16.85546875" style="1" bestFit="1" customWidth="1"/>
    <col min="5" max="5" width="4" customWidth="1"/>
    <col min="6" max="6" width="20.28515625" bestFit="1" customWidth="1"/>
    <col min="7" max="8" width="16.85546875" style="1" bestFit="1" customWidth="1"/>
    <col min="9" max="9" width="17.7109375" bestFit="1" customWidth="1"/>
  </cols>
  <sheetData>
    <row r="1" spans="1:8" s="6" customFormat="1" x14ac:dyDescent="0.25">
      <c r="A1" s="10" t="s">
        <v>35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1000000000</v>
      </c>
      <c r="D2" s="1">
        <f>B2</f>
        <v>1000000000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110000000</v>
      </c>
    </row>
    <row r="4" spans="1:8" x14ac:dyDescent="0.25">
      <c r="A4" t="s">
        <v>2</v>
      </c>
      <c r="B4" s="2">
        <v>2.5</v>
      </c>
      <c r="C4" s="3" t="s">
        <v>3</v>
      </c>
      <c r="D4" s="1">
        <f>D2*B4/100</f>
        <v>25000000</v>
      </c>
    </row>
    <row r="6" spans="1:8" s="6" customFormat="1" x14ac:dyDescent="0.25">
      <c r="A6" s="6" t="s">
        <v>36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300000000</v>
      </c>
      <c r="D7" s="1">
        <f>B7</f>
        <v>300000000</v>
      </c>
      <c r="F7" t="s">
        <v>12</v>
      </c>
      <c r="G7" s="1">
        <f>D7+D8-D9</f>
        <v>325500000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33000000</v>
      </c>
      <c r="F8" t="s">
        <v>42</v>
      </c>
      <c r="G8" s="1">
        <f>D9</f>
        <v>7500000</v>
      </c>
    </row>
    <row r="9" spans="1:8" x14ac:dyDescent="0.25">
      <c r="A9" t="s">
        <v>2</v>
      </c>
      <c r="B9" s="2">
        <f>$B$4</f>
        <v>2.5</v>
      </c>
      <c r="C9" s="4" t="str">
        <f t="shared" si="0"/>
        <v>%</v>
      </c>
      <c r="D9" s="1">
        <f>D7*B9/100</f>
        <v>7500000</v>
      </c>
      <c r="F9" t="s">
        <v>41</v>
      </c>
      <c r="H9" s="1">
        <f>D7</f>
        <v>300000000</v>
      </c>
    </row>
    <row r="10" spans="1:8" x14ac:dyDescent="0.25">
      <c r="F10" s="5" t="s">
        <v>40</v>
      </c>
      <c r="G10" s="13"/>
      <c r="H10" s="13">
        <f>D8</f>
        <v>33000000</v>
      </c>
    </row>
    <row r="11" spans="1:8" x14ac:dyDescent="0.25">
      <c r="G11" s="1">
        <f>SUM(G7:G10)</f>
        <v>333000000</v>
      </c>
      <c r="H11" s="1">
        <f>SUM(H7:H10)</f>
        <v>333000000</v>
      </c>
    </row>
    <row r="13" spans="1:8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1000000000</v>
      </c>
      <c r="D14" s="1">
        <f>B14</f>
        <v>1000000000</v>
      </c>
      <c r="F14" t="s">
        <v>38</v>
      </c>
      <c r="G14" s="1">
        <f>D14</f>
        <v>1000000000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110000000</v>
      </c>
      <c r="F15" s="5" t="s">
        <v>39</v>
      </c>
      <c r="G15" s="13"/>
      <c r="H15" s="13">
        <f>D14</f>
        <v>1000000000</v>
      </c>
    </row>
    <row r="16" spans="1:8" x14ac:dyDescent="0.25">
      <c r="A16" t="s">
        <v>2</v>
      </c>
      <c r="B16" s="2">
        <f>$B$4</f>
        <v>2.5</v>
      </c>
      <c r="C16" s="3" t="str">
        <f>C4</f>
        <v>%</v>
      </c>
      <c r="D16" s="1">
        <f>D14*B16/100</f>
        <v>25000000</v>
      </c>
      <c r="G16" s="1">
        <f>SUM(G14:G15)</f>
        <v>1000000000</v>
      </c>
      <c r="H16" s="1">
        <f>SUM(H14:H15)</f>
        <v>1000000000</v>
      </c>
    </row>
    <row r="18" spans="1:9" s="6" customFormat="1" x14ac:dyDescent="0.25">
      <c r="A18" s="6" t="s">
        <v>37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9" x14ac:dyDescent="0.25">
      <c r="A19" t="s">
        <v>0</v>
      </c>
      <c r="B19" s="2">
        <v>1000000000</v>
      </c>
      <c r="D19" s="1">
        <f>B19</f>
        <v>1000000000</v>
      </c>
      <c r="F19" t="s">
        <v>12</v>
      </c>
      <c r="G19" s="1">
        <f>D25+D26-D27</f>
        <v>759500000</v>
      </c>
    </row>
    <row r="20" spans="1:9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110000000</v>
      </c>
      <c r="F20" t="s">
        <v>42</v>
      </c>
      <c r="G20" s="1">
        <f>D27</f>
        <v>17500000</v>
      </c>
    </row>
    <row r="21" spans="1:9" x14ac:dyDescent="0.25">
      <c r="A21" s="5" t="s">
        <v>2</v>
      </c>
      <c r="B21" s="11">
        <f>$B$4</f>
        <v>2.5</v>
      </c>
      <c r="C21" s="12" t="str">
        <f>C4</f>
        <v>%</v>
      </c>
      <c r="D21" s="13">
        <f>D19*B21/100</f>
        <v>25000000</v>
      </c>
      <c r="F21" t="s">
        <v>41</v>
      </c>
      <c r="G21" s="1">
        <f>D22</f>
        <v>300000000</v>
      </c>
    </row>
    <row r="22" spans="1:9" x14ac:dyDescent="0.25">
      <c r="A22" t="s">
        <v>18</v>
      </c>
      <c r="B22" s="2">
        <v>300000000</v>
      </c>
      <c r="D22" s="1">
        <f>B22</f>
        <v>300000000</v>
      </c>
      <c r="F22" t="s">
        <v>38</v>
      </c>
      <c r="H22" s="1">
        <f>D19</f>
        <v>1000000000</v>
      </c>
    </row>
    <row r="23" spans="1:9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33000000</v>
      </c>
      <c r="F23" s="5" t="s">
        <v>40</v>
      </c>
      <c r="G23" s="13"/>
      <c r="H23" s="13">
        <f>D26</f>
        <v>77000000</v>
      </c>
    </row>
    <row r="24" spans="1:9" x14ac:dyDescent="0.25">
      <c r="A24" s="5" t="s">
        <v>20</v>
      </c>
      <c r="B24" s="11">
        <f>$B$4</f>
        <v>2.5</v>
      </c>
      <c r="C24" s="12" t="str">
        <f>C4</f>
        <v>%</v>
      </c>
      <c r="D24" s="13">
        <f>D22*B24/100</f>
        <v>7500000</v>
      </c>
      <c r="F24" s="14"/>
      <c r="G24" s="15">
        <f>SUM(G19:G23)</f>
        <v>1077000000</v>
      </c>
      <c r="H24" s="15">
        <f>SUM(H19:H23)</f>
        <v>1077000000</v>
      </c>
    </row>
    <row r="25" spans="1:9" x14ac:dyDescent="0.25">
      <c r="A25" t="s">
        <v>21</v>
      </c>
      <c r="B25" s="2">
        <v>700000000</v>
      </c>
      <c r="D25" s="1">
        <f>B25</f>
        <v>700000000</v>
      </c>
    </row>
    <row r="26" spans="1:9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77000000</v>
      </c>
    </row>
    <row r="27" spans="1:9" x14ac:dyDescent="0.25">
      <c r="A27" t="s">
        <v>23</v>
      </c>
      <c r="B27" s="2">
        <f>$B$4</f>
        <v>2.5</v>
      </c>
      <c r="C27" s="3" t="str">
        <f>C4</f>
        <v>%</v>
      </c>
      <c r="D27" s="1">
        <f>D25*B27/100</f>
        <v>17500000</v>
      </c>
      <c r="F27" t="s">
        <v>12</v>
      </c>
      <c r="G27" s="1">
        <f t="shared" ref="G27:H29" si="1">G7+G19</f>
        <v>1085000000</v>
      </c>
      <c r="H27" s="1">
        <f t="shared" si="1"/>
        <v>0</v>
      </c>
      <c r="I27" s="23">
        <f>G27-H27</f>
        <v>1085000000</v>
      </c>
    </row>
    <row r="28" spans="1:9" x14ac:dyDescent="0.25">
      <c r="F28" t="s">
        <v>42</v>
      </c>
      <c r="G28" s="1">
        <f t="shared" si="1"/>
        <v>25000000</v>
      </c>
      <c r="H28" s="1">
        <f t="shared" si="1"/>
        <v>0</v>
      </c>
      <c r="I28" s="23">
        <f t="shared" ref="I28:I31" si="2">G28-H28</f>
        <v>25000000</v>
      </c>
    </row>
    <row r="29" spans="1:9" x14ac:dyDescent="0.25">
      <c r="F29" t="s">
        <v>41</v>
      </c>
      <c r="G29" s="1">
        <f t="shared" si="1"/>
        <v>300000000</v>
      </c>
      <c r="H29" s="1">
        <f t="shared" si="1"/>
        <v>300000000</v>
      </c>
      <c r="I29" s="23">
        <f>H29-G29</f>
        <v>0</v>
      </c>
    </row>
    <row r="30" spans="1:9" x14ac:dyDescent="0.25">
      <c r="F30" t="s">
        <v>40</v>
      </c>
      <c r="G30" s="1">
        <f>G10+G23</f>
        <v>0</v>
      </c>
      <c r="H30" s="1">
        <f>H10+H23</f>
        <v>110000000</v>
      </c>
      <c r="I30" s="23">
        <f>H30-G30</f>
        <v>110000000</v>
      </c>
    </row>
    <row r="31" spans="1:9" x14ac:dyDescent="0.25">
      <c r="F31" t="s">
        <v>38</v>
      </c>
      <c r="G31" s="1">
        <f>G14+G22</f>
        <v>1000000000</v>
      </c>
      <c r="H31" s="1">
        <f>H14+H22</f>
        <v>1000000000</v>
      </c>
      <c r="I31" s="23">
        <f t="shared" si="2"/>
        <v>0</v>
      </c>
    </row>
    <row r="32" spans="1:9" x14ac:dyDescent="0.25">
      <c r="F32" t="s">
        <v>39</v>
      </c>
      <c r="G32" s="1">
        <f>G15</f>
        <v>0</v>
      </c>
      <c r="H32" s="1">
        <f>H15</f>
        <v>1000000000</v>
      </c>
      <c r="I32" s="23">
        <f>H32-G32</f>
        <v>1000000000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zoomScale="85" zoomScaleNormal="85" workbookViewId="0">
      <selection activeCell="I23" sqref="I23"/>
    </sheetView>
  </sheetViews>
  <sheetFormatPr defaultRowHeight="15" x14ac:dyDescent="0.25"/>
  <cols>
    <col min="1" max="1" width="19.140625" bestFit="1" customWidth="1"/>
    <col min="2" max="2" width="16.85546875" style="2" bestFit="1" customWidth="1"/>
    <col min="3" max="3" width="4" style="3" bestFit="1" customWidth="1"/>
    <col min="4" max="4" width="16.85546875" style="1" bestFit="1" customWidth="1"/>
    <col min="5" max="5" width="4" customWidth="1"/>
    <col min="6" max="6" width="28.5703125" bestFit="1" customWidth="1"/>
    <col min="7" max="8" width="16.85546875" style="1" bestFit="1" customWidth="1"/>
    <col min="9" max="9" width="17.7109375" bestFit="1" customWidth="1"/>
  </cols>
  <sheetData>
    <row r="1" spans="1:12" s="6" customFormat="1" x14ac:dyDescent="0.25">
      <c r="A1" s="10" t="s">
        <v>35</v>
      </c>
      <c r="B1" s="7"/>
      <c r="C1" s="8"/>
      <c r="D1" s="9"/>
      <c r="G1" s="9"/>
      <c r="H1" s="9"/>
    </row>
    <row r="2" spans="1:12" x14ac:dyDescent="0.25">
      <c r="A2" t="s">
        <v>0</v>
      </c>
      <c r="B2" s="2">
        <v>1000000000</v>
      </c>
      <c r="D2" s="1">
        <f>B2</f>
        <v>1000000000</v>
      </c>
    </row>
    <row r="3" spans="1:12" x14ac:dyDescent="0.25">
      <c r="A3" t="s">
        <v>1</v>
      </c>
      <c r="B3" s="2">
        <v>11</v>
      </c>
      <c r="C3" s="3" t="s">
        <v>3</v>
      </c>
      <c r="D3" s="1">
        <f>D2*B3/100</f>
        <v>110000000</v>
      </c>
    </row>
    <row r="4" spans="1:12" x14ac:dyDescent="0.25">
      <c r="A4" t="s">
        <v>2</v>
      </c>
      <c r="B4" s="2">
        <v>2.5</v>
      </c>
      <c r="C4" s="3" t="s">
        <v>3</v>
      </c>
      <c r="D4" s="1">
        <f>D2*B4/100</f>
        <v>25000000</v>
      </c>
    </row>
    <row r="6" spans="1:12" s="6" customFormat="1" x14ac:dyDescent="0.25">
      <c r="A6" s="6" t="s">
        <v>36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12" x14ac:dyDescent="0.25">
      <c r="A7" t="s">
        <v>6</v>
      </c>
      <c r="B7" s="2">
        <v>300000000</v>
      </c>
      <c r="D7" s="1">
        <f>B7</f>
        <v>300000000</v>
      </c>
      <c r="F7" t="s">
        <v>12</v>
      </c>
      <c r="G7" s="1">
        <f>D7+D8</f>
        <v>333000000</v>
      </c>
    </row>
    <row r="8" spans="1:12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33000000</v>
      </c>
      <c r="F8" t="s">
        <v>41</v>
      </c>
      <c r="H8" s="1">
        <f>D7</f>
        <v>300000000</v>
      </c>
    </row>
    <row r="9" spans="1:12" x14ac:dyDescent="0.25">
      <c r="A9" t="s">
        <v>2</v>
      </c>
      <c r="B9" s="2">
        <f>$B$4</f>
        <v>2.5</v>
      </c>
      <c r="C9" s="4" t="str">
        <f t="shared" si="0"/>
        <v>%</v>
      </c>
      <c r="D9" s="1">
        <f>D7*B9/100</f>
        <v>7500000</v>
      </c>
      <c r="F9" s="5" t="s">
        <v>40</v>
      </c>
      <c r="G9" s="13"/>
      <c r="H9" s="13">
        <f>D8</f>
        <v>33000000</v>
      </c>
    </row>
    <row r="10" spans="1:12" x14ac:dyDescent="0.25">
      <c r="G10" s="1">
        <f>SUM(G7:G9)</f>
        <v>333000000</v>
      </c>
      <c r="H10" s="1">
        <f>SUM(H7:H9)</f>
        <v>333000000</v>
      </c>
    </row>
    <row r="12" spans="1:12" x14ac:dyDescent="0.25">
      <c r="F12" t="s">
        <v>42</v>
      </c>
      <c r="G12" s="1">
        <v>7500000</v>
      </c>
    </row>
    <row r="13" spans="1:12" x14ac:dyDescent="0.25">
      <c r="F13" s="5" t="s">
        <v>12</v>
      </c>
      <c r="G13" s="13"/>
      <c r="H13" s="13">
        <f>D9</f>
        <v>7500000</v>
      </c>
    </row>
    <row r="14" spans="1:12" x14ac:dyDescent="0.25">
      <c r="G14" s="1">
        <f>SUM(G12:G13)</f>
        <v>7500000</v>
      </c>
      <c r="H14" s="1">
        <f>SUM(H12:H13)</f>
        <v>7500000</v>
      </c>
    </row>
    <row r="16" spans="1:12" s="6" customFormat="1" x14ac:dyDescent="0.25">
      <c r="A16" s="6" t="s">
        <v>33</v>
      </c>
      <c r="B16" s="7"/>
      <c r="C16" s="8"/>
      <c r="D16" s="9"/>
      <c r="F16" s="6" t="s">
        <v>7</v>
      </c>
      <c r="G16" s="9" t="s">
        <v>8</v>
      </c>
      <c r="H16" s="9" t="s">
        <v>9</v>
      </c>
      <c r="K16"/>
      <c r="L16"/>
    </row>
    <row r="17" spans="1:12" x14ac:dyDescent="0.25">
      <c r="A17" t="s">
        <v>15</v>
      </c>
      <c r="B17" s="2">
        <v>1000000000</v>
      </c>
      <c r="D17" s="1">
        <f>B17</f>
        <v>1000000000</v>
      </c>
      <c r="F17" t="s">
        <v>47</v>
      </c>
      <c r="G17" s="1">
        <f>D17</f>
        <v>1000000000</v>
      </c>
      <c r="K17" s="6"/>
      <c r="L17" s="6"/>
    </row>
    <row r="18" spans="1:12" x14ac:dyDescent="0.25">
      <c r="A18" t="s">
        <v>1</v>
      </c>
      <c r="B18" s="2">
        <f>$B$3</f>
        <v>11</v>
      </c>
      <c r="C18" s="3" t="str">
        <f>C3</f>
        <v>%</v>
      </c>
      <c r="D18" s="1">
        <f>B17*B18/100</f>
        <v>110000000</v>
      </c>
      <c r="F18" s="5" t="s">
        <v>39</v>
      </c>
      <c r="G18" s="13"/>
      <c r="H18" s="13">
        <f>D17</f>
        <v>1000000000</v>
      </c>
    </row>
    <row r="19" spans="1:12" x14ac:dyDescent="0.25">
      <c r="A19" t="s">
        <v>2</v>
      </c>
      <c r="B19" s="2">
        <f>$B$4</f>
        <v>2.5</v>
      </c>
      <c r="C19" s="3" t="str">
        <f>C4</f>
        <v>%</v>
      </c>
      <c r="D19" s="1">
        <f>D17*B19/100</f>
        <v>25000000</v>
      </c>
      <c r="G19" s="1">
        <f>SUM(G17:G18)</f>
        <v>1000000000</v>
      </c>
      <c r="H19" s="1">
        <f>SUM(H17:H18)</f>
        <v>1000000000</v>
      </c>
    </row>
    <row r="21" spans="1:12" s="6" customFormat="1" x14ac:dyDescent="0.25">
      <c r="A21" s="6" t="s">
        <v>37</v>
      </c>
      <c r="B21" s="7"/>
      <c r="C21" s="8"/>
      <c r="D21" s="9"/>
      <c r="F21" s="6" t="s">
        <v>7</v>
      </c>
      <c r="G21" s="9" t="s">
        <v>8</v>
      </c>
      <c r="H21" s="9" t="s">
        <v>9</v>
      </c>
      <c r="I21"/>
      <c r="J21"/>
      <c r="K21"/>
      <c r="L21"/>
    </row>
    <row r="22" spans="1:12" x14ac:dyDescent="0.25">
      <c r="A22" t="s">
        <v>0</v>
      </c>
      <c r="B22" s="2">
        <v>1000000000</v>
      </c>
      <c r="D22" s="1">
        <f>B22</f>
        <v>1000000000</v>
      </c>
      <c r="F22" t="s">
        <v>38</v>
      </c>
      <c r="G22" s="23">
        <f>D25+D28+D29</f>
        <v>1077000000</v>
      </c>
      <c r="H22"/>
      <c r="K22" s="6"/>
      <c r="L22" s="6"/>
    </row>
    <row r="23" spans="1:12" x14ac:dyDescent="0.25">
      <c r="A23" t="s">
        <v>1</v>
      </c>
      <c r="B23" s="2">
        <f>$B$3</f>
        <v>11</v>
      </c>
      <c r="C23" s="3" t="str">
        <f>C3</f>
        <v>%</v>
      </c>
      <c r="D23" s="1">
        <f>D22*B23/100</f>
        <v>110000000</v>
      </c>
      <c r="F23" t="s">
        <v>47</v>
      </c>
      <c r="G23"/>
      <c r="H23" s="23">
        <f>D25+D28</f>
        <v>1000000000</v>
      </c>
    </row>
    <row r="24" spans="1:12" x14ac:dyDescent="0.25">
      <c r="A24" s="5" t="s">
        <v>2</v>
      </c>
      <c r="B24" s="11">
        <f>$B$4</f>
        <v>2.5</v>
      </c>
      <c r="C24" s="12" t="str">
        <f>C4</f>
        <v>%</v>
      </c>
      <c r="D24" s="13">
        <f>D22*B24/100</f>
        <v>25000000</v>
      </c>
      <c r="F24" s="5" t="s">
        <v>40</v>
      </c>
      <c r="G24" s="5"/>
      <c r="H24" s="24">
        <f>D29</f>
        <v>77000000</v>
      </c>
    </row>
    <row r="25" spans="1:12" x14ac:dyDescent="0.25">
      <c r="A25" t="s">
        <v>18</v>
      </c>
      <c r="B25" s="2">
        <v>300000000</v>
      </c>
      <c r="D25" s="1">
        <f>B25</f>
        <v>300000000</v>
      </c>
      <c r="G25" s="23">
        <f>SUM(G22:G24)</f>
        <v>1077000000</v>
      </c>
      <c r="H25" s="23">
        <f>SUM(H22:H24)</f>
        <v>1077000000</v>
      </c>
    </row>
    <row r="26" spans="1:12" x14ac:dyDescent="0.25">
      <c r="A26" t="s">
        <v>19</v>
      </c>
      <c r="B26" s="2">
        <f>$B$3</f>
        <v>11</v>
      </c>
      <c r="C26" s="3" t="str">
        <f>C3</f>
        <v>%</v>
      </c>
      <c r="D26" s="1">
        <f>D25*B26/100</f>
        <v>33000000</v>
      </c>
      <c r="G26"/>
      <c r="H26"/>
    </row>
    <row r="27" spans="1:12" x14ac:dyDescent="0.25">
      <c r="A27" s="5" t="s">
        <v>20</v>
      </c>
      <c r="B27" s="11">
        <f>$B$4</f>
        <v>2.5</v>
      </c>
      <c r="C27" s="12" t="str">
        <f>C4</f>
        <v>%</v>
      </c>
      <c r="D27" s="13">
        <f>D25*B27/100</f>
        <v>7500000</v>
      </c>
      <c r="F27" t="s">
        <v>41</v>
      </c>
      <c r="G27" s="23">
        <f>D25</f>
        <v>300000000</v>
      </c>
      <c r="H27"/>
    </row>
    <row r="28" spans="1:12" x14ac:dyDescent="0.25">
      <c r="A28" t="s">
        <v>21</v>
      </c>
      <c r="B28" s="2">
        <v>700000000</v>
      </c>
      <c r="D28" s="1">
        <f>B28</f>
        <v>700000000</v>
      </c>
      <c r="F28" s="5" t="s">
        <v>38</v>
      </c>
      <c r="G28" s="5"/>
      <c r="H28" s="24">
        <f>D25</f>
        <v>300000000</v>
      </c>
    </row>
    <row r="29" spans="1:12" x14ac:dyDescent="0.25">
      <c r="A29" t="s">
        <v>22</v>
      </c>
      <c r="B29" s="2">
        <f>$B$3</f>
        <v>11</v>
      </c>
      <c r="C29" s="3" t="str">
        <f>C3</f>
        <v>%</v>
      </c>
      <c r="D29" s="1">
        <f>D28*B29/100</f>
        <v>77000000</v>
      </c>
      <c r="G29" s="1">
        <f>SUM(G27:G28)</f>
        <v>300000000</v>
      </c>
      <c r="H29" s="1">
        <f>SUM(H27:H28)</f>
        <v>300000000</v>
      </c>
    </row>
    <row r="30" spans="1:12" x14ac:dyDescent="0.25">
      <c r="A30" t="s">
        <v>23</v>
      </c>
      <c r="B30" s="2">
        <f>$B$4</f>
        <v>2.5</v>
      </c>
      <c r="C30" s="3" t="str">
        <f>C4</f>
        <v>%</v>
      </c>
      <c r="D30" s="1">
        <f>D28*B30/100</f>
        <v>17500000</v>
      </c>
    </row>
    <row r="31" spans="1:12" x14ac:dyDescent="0.25">
      <c r="F31" s="25" t="s">
        <v>46</v>
      </c>
      <c r="G31" s="20"/>
      <c r="H31" s="20"/>
      <c r="I31" s="25"/>
    </row>
    <row r="32" spans="1:12" x14ac:dyDescent="0.25">
      <c r="F32" t="s">
        <v>12</v>
      </c>
      <c r="G32" s="1">
        <f>D28+D29</f>
        <v>777000000</v>
      </c>
    </row>
    <row r="33" spans="2:9" x14ac:dyDescent="0.25">
      <c r="F33" s="5" t="s">
        <v>38</v>
      </c>
      <c r="G33" s="13"/>
      <c r="H33" s="13">
        <f>D28+D29</f>
        <v>777000000</v>
      </c>
    </row>
    <row r="34" spans="2:9" x14ac:dyDescent="0.25">
      <c r="G34" s="1">
        <f>SUM(G32:G33)</f>
        <v>777000000</v>
      </c>
      <c r="H34" s="1">
        <f>SUM(H32:H33)</f>
        <v>777000000</v>
      </c>
    </row>
    <row r="36" spans="2:9" x14ac:dyDescent="0.25">
      <c r="F36" t="s">
        <v>42</v>
      </c>
      <c r="G36" s="1">
        <f>D30</f>
        <v>17500000</v>
      </c>
    </row>
    <row r="37" spans="2:9" x14ac:dyDescent="0.25">
      <c r="F37" s="5" t="s">
        <v>12</v>
      </c>
      <c r="G37" s="13"/>
      <c r="H37" s="13">
        <f>D30</f>
        <v>17500000</v>
      </c>
    </row>
    <row r="38" spans="2:9" x14ac:dyDescent="0.25">
      <c r="G38" s="1">
        <f>SUM(G36:G37)</f>
        <v>17500000</v>
      </c>
      <c r="H38" s="1">
        <f>SUM(H36:H37)</f>
        <v>17500000</v>
      </c>
    </row>
    <row r="40" spans="2:9" s="6" customFormat="1" x14ac:dyDescent="0.25">
      <c r="B40" s="7"/>
      <c r="C40" s="8"/>
      <c r="D40" s="9"/>
      <c r="G40" s="9" t="s">
        <v>8</v>
      </c>
      <c r="H40" s="9" t="s">
        <v>9</v>
      </c>
      <c r="I40" s="6" t="s">
        <v>43</v>
      </c>
    </row>
    <row r="41" spans="2:9" x14ac:dyDescent="0.25">
      <c r="F41" t="s">
        <v>12</v>
      </c>
      <c r="G41" s="1">
        <f>G7+G13+G32+G37</f>
        <v>1110000000</v>
      </c>
      <c r="H41" s="1">
        <f>H7+H13+H32+H37</f>
        <v>25000000</v>
      </c>
      <c r="I41" s="23">
        <f>G41-H41</f>
        <v>1085000000</v>
      </c>
    </row>
    <row r="42" spans="2:9" x14ac:dyDescent="0.25">
      <c r="F42" t="s">
        <v>41</v>
      </c>
      <c r="G42" s="1">
        <f>G8+G27</f>
        <v>300000000</v>
      </c>
      <c r="H42" s="1">
        <f>H8+H27</f>
        <v>300000000</v>
      </c>
      <c r="I42" s="23">
        <f>H42-G42</f>
        <v>0</v>
      </c>
    </row>
    <row r="43" spans="2:9" x14ac:dyDescent="0.25">
      <c r="F43" t="s">
        <v>40</v>
      </c>
      <c r="G43" s="1">
        <f>G9+G24</f>
        <v>0</v>
      </c>
      <c r="H43" s="1">
        <f>H9+H24</f>
        <v>110000000</v>
      </c>
      <c r="I43" s="23">
        <f>H43-G43</f>
        <v>110000000</v>
      </c>
    </row>
    <row r="44" spans="2:9" x14ac:dyDescent="0.25">
      <c r="F44" t="s">
        <v>42</v>
      </c>
      <c r="G44" s="1">
        <f>G12+G36</f>
        <v>25000000</v>
      </c>
      <c r="H44" s="1">
        <f>H12+H36</f>
        <v>0</v>
      </c>
      <c r="I44" s="23">
        <f t="shared" ref="I44:I47" si="1">G44-H44</f>
        <v>25000000</v>
      </c>
    </row>
    <row r="45" spans="2:9" x14ac:dyDescent="0.25">
      <c r="F45" t="s">
        <v>47</v>
      </c>
      <c r="G45" s="1">
        <f>G17+G23</f>
        <v>1000000000</v>
      </c>
      <c r="H45" s="1">
        <f>H17+H23</f>
        <v>1000000000</v>
      </c>
      <c r="I45" s="23">
        <f t="shared" si="1"/>
        <v>0</v>
      </c>
    </row>
    <row r="46" spans="2:9" x14ac:dyDescent="0.25">
      <c r="F46" t="s">
        <v>39</v>
      </c>
      <c r="G46" s="1">
        <f>G18</f>
        <v>0</v>
      </c>
      <c r="H46" s="1">
        <f>H18</f>
        <v>1000000000</v>
      </c>
      <c r="I46" s="23">
        <f>H46-G46</f>
        <v>1000000000</v>
      </c>
    </row>
    <row r="47" spans="2:9" x14ac:dyDescent="0.25">
      <c r="F47" t="s">
        <v>38</v>
      </c>
      <c r="G47" s="1">
        <f>G22+G28+G33</f>
        <v>1077000000</v>
      </c>
      <c r="H47" s="1">
        <f>H22+H28+H33</f>
        <v>1077000000</v>
      </c>
      <c r="I47" s="2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8" sqref="F8"/>
    </sheetView>
  </sheetViews>
  <sheetFormatPr defaultRowHeight="15" x14ac:dyDescent="0.25"/>
  <cols>
    <col min="1" max="1" width="19" bestFit="1" customWidth="1"/>
    <col min="2" max="2" width="15.28515625" style="2" bestFit="1" customWidth="1"/>
    <col min="3" max="3" width="4" style="3" bestFit="1" customWidth="1"/>
    <col min="4" max="4" width="15.28515625" style="1" bestFit="1" customWidth="1"/>
    <col min="6" max="6" width="23" bestFit="1" customWidth="1"/>
    <col min="7" max="8" width="15.28515625" style="1" bestFit="1" customWidth="1"/>
    <col min="9" max="9" width="16" bestFit="1" customWidth="1"/>
  </cols>
  <sheetData>
    <row r="1" spans="1:8" s="6" customFormat="1" x14ac:dyDescent="0.25">
      <c r="A1" s="10" t="s">
        <v>24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100000000</v>
      </c>
      <c r="D2" s="1">
        <f>B2</f>
        <v>100000000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11000000</v>
      </c>
    </row>
    <row r="4" spans="1:8" x14ac:dyDescent="0.25">
      <c r="A4" t="s">
        <v>2</v>
      </c>
      <c r="B4" s="2">
        <v>2.5</v>
      </c>
      <c r="C4" s="3" t="s">
        <v>3</v>
      </c>
      <c r="D4" s="1">
        <f>D2*B4/100</f>
        <v>2500000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30000000</v>
      </c>
      <c r="D7" s="1">
        <f>B7</f>
        <v>30000000</v>
      </c>
      <c r="F7" t="s">
        <v>25</v>
      </c>
      <c r="G7" s="1">
        <f>D7</f>
        <v>30000000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3300000</v>
      </c>
      <c r="F8" t="s">
        <v>11</v>
      </c>
      <c r="G8" s="1">
        <f>D8</f>
        <v>3300000</v>
      </c>
    </row>
    <row r="9" spans="1:8" x14ac:dyDescent="0.25">
      <c r="A9" t="s">
        <v>2</v>
      </c>
      <c r="B9" s="2">
        <f>$B$4</f>
        <v>2.5</v>
      </c>
      <c r="C9" s="4" t="str">
        <f t="shared" si="0"/>
        <v>%</v>
      </c>
      <c r="D9" s="1">
        <f>D7*B9/100</f>
        <v>750000</v>
      </c>
      <c r="F9" t="s">
        <v>12</v>
      </c>
      <c r="H9" s="1">
        <f>D7+D8-D9</f>
        <v>32550000</v>
      </c>
    </row>
    <row r="10" spans="1:8" x14ac:dyDescent="0.25">
      <c r="F10" s="5" t="s">
        <v>13</v>
      </c>
      <c r="G10" s="13"/>
      <c r="H10" s="13">
        <f>D9</f>
        <v>750000</v>
      </c>
    </row>
    <row r="11" spans="1:8" x14ac:dyDescent="0.25">
      <c r="G11" s="1">
        <f>SUM(G7:G10)</f>
        <v>33300000</v>
      </c>
      <c r="H11" s="1">
        <f>SUM(H7:H10)</f>
        <v>33300000</v>
      </c>
    </row>
    <row r="13" spans="1:8" s="6" customFormat="1" x14ac:dyDescent="0.25">
      <c r="A13" s="6" t="s">
        <v>34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100000000</v>
      </c>
      <c r="D14" s="1">
        <f>B14</f>
        <v>100000000</v>
      </c>
      <c r="F14" t="s">
        <v>26</v>
      </c>
      <c r="G14" s="1">
        <f>D14</f>
        <v>100000000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11000000</v>
      </c>
      <c r="F15" s="5" t="s">
        <v>30</v>
      </c>
      <c r="G15" s="13"/>
      <c r="H15" s="13">
        <f>D14</f>
        <v>100000000</v>
      </c>
    </row>
    <row r="16" spans="1:8" x14ac:dyDescent="0.25">
      <c r="A16" t="s">
        <v>2</v>
      </c>
      <c r="B16" s="2">
        <f>$B$4</f>
        <v>2.5</v>
      </c>
      <c r="C16" s="3" t="str">
        <f>C4</f>
        <v>%</v>
      </c>
      <c r="D16" s="1">
        <f>D14*B16/100</f>
        <v>2500000</v>
      </c>
      <c r="G16" s="1">
        <f>SUM(G14:G15)</f>
        <v>100000000</v>
      </c>
      <c r="H16" s="1">
        <f>SUM(H14:H15)</f>
        <v>100000000</v>
      </c>
    </row>
    <row r="18" spans="1:9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9" x14ac:dyDescent="0.25">
      <c r="A19" t="s">
        <v>0</v>
      </c>
      <c r="B19" s="2">
        <v>100000000</v>
      </c>
      <c r="D19" s="1">
        <f>B19</f>
        <v>100000000</v>
      </c>
      <c r="F19" t="s">
        <v>30</v>
      </c>
      <c r="G19" s="1">
        <f>D19</f>
        <v>100000000</v>
      </c>
    </row>
    <row r="20" spans="1:9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11000000</v>
      </c>
      <c r="F20" t="s">
        <v>11</v>
      </c>
      <c r="G20" s="1">
        <f>D26</f>
        <v>7700000</v>
      </c>
    </row>
    <row r="21" spans="1:9" x14ac:dyDescent="0.25">
      <c r="A21" s="5" t="s">
        <v>2</v>
      </c>
      <c r="B21" s="11">
        <f>$B$4</f>
        <v>2.5</v>
      </c>
      <c r="C21" s="12" t="str">
        <f>C4</f>
        <v>%</v>
      </c>
      <c r="D21" s="13">
        <f>D19*B21/100</f>
        <v>2500000</v>
      </c>
      <c r="F21" t="s">
        <v>25</v>
      </c>
      <c r="H21" s="1">
        <f>D22</f>
        <v>30000000</v>
      </c>
    </row>
    <row r="22" spans="1:9" x14ac:dyDescent="0.25">
      <c r="A22" t="s">
        <v>18</v>
      </c>
      <c r="B22" s="2">
        <f>B7</f>
        <v>30000000</v>
      </c>
      <c r="D22" s="1">
        <f>B22</f>
        <v>30000000</v>
      </c>
      <c r="F22" t="s">
        <v>12</v>
      </c>
      <c r="H22" s="1">
        <f>D25+D26-D27</f>
        <v>75950000</v>
      </c>
    </row>
    <row r="23" spans="1:9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3300000</v>
      </c>
      <c r="F23" s="5" t="s">
        <v>13</v>
      </c>
      <c r="G23" s="13"/>
      <c r="H23" s="13">
        <f>D27</f>
        <v>1750000</v>
      </c>
    </row>
    <row r="24" spans="1:9" x14ac:dyDescent="0.25">
      <c r="A24" s="5" t="s">
        <v>20</v>
      </c>
      <c r="B24" s="11">
        <f>$B$4</f>
        <v>2.5</v>
      </c>
      <c r="C24" s="12" t="str">
        <f>C4</f>
        <v>%</v>
      </c>
      <c r="D24" s="13">
        <f>D22*B24/100</f>
        <v>750000</v>
      </c>
      <c r="G24" s="1">
        <f>SUM(G19:G23)</f>
        <v>107700000</v>
      </c>
      <c r="H24" s="1">
        <f>SUM(H19:H23)</f>
        <v>107700000</v>
      </c>
    </row>
    <row r="25" spans="1:9" x14ac:dyDescent="0.25">
      <c r="A25" t="s">
        <v>21</v>
      </c>
      <c r="B25" s="2">
        <f>B19-B22</f>
        <v>70000000</v>
      </c>
      <c r="D25" s="1">
        <f>B25</f>
        <v>70000000</v>
      </c>
    </row>
    <row r="26" spans="1:9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7700000</v>
      </c>
    </row>
    <row r="27" spans="1:9" x14ac:dyDescent="0.25">
      <c r="A27" t="s">
        <v>23</v>
      </c>
      <c r="B27" s="2">
        <f>$B$4</f>
        <v>2.5</v>
      </c>
      <c r="C27" s="3" t="str">
        <f>C4</f>
        <v>%</v>
      </c>
      <c r="D27" s="1">
        <f>D25*B27/100</f>
        <v>1750000</v>
      </c>
      <c r="F27" t="str">
        <f>F7</f>
        <v>Uang Muka Pemotongan</v>
      </c>
      <c r="G27" s="1">
        <f>G7+G21</f>
        <v>30000000</v>
      </c>
      <c r="H27" s="1">
        <f>H7+H21</f>
        <v>30000000</v>
      </c>
      <c r="I27" s="23">
        <f>G27-H27</f>
        <v>0</v>
      </c>
    </row>
    <row r="28" spans="1:9" x14ac:dyDescent="0.25">
      <c r="F28" t="str">
        <f>F8</f>
        <v>PPN Masukan</v>
      </c>
      <c r="G28" s="1">
        <f>G8+G20</f>
        <v>11000000</v>
      </c>
      <c r="H28" s="1">
        <f>H8+H20</f>
        <v>0</v>
      </c>
      <c r="I28" s="23">
        <f t="shared" ref="I28:I32" si="1">G28-H28</f>
        <v>11000000</v>
      </c>
    </row>
    <row r="29" spans="1:9" x14ac:dyDescent="0.25">
      <c r="F29" t="str">
        <f>F9</f>
        <v>Kas / Bank</v>
      </c>
      <c r="G29" s="1">
        <f>G9+G22</f>
        <v>0</v>
      </c>
      <c r="H29" s="1">
        <f>H9+H22</f>
        <v>108500000</v>
      </c>
      <c r="I29" s="23">
        <f t="shared" si="1"/>
        <v>-108500000</v>
      </c>
    </row>
    <row r="30" spans="1:9" x14ac:dyDescent="0.25">
      <c r="F30" t="str">
        <f>F10</f>
        <v>PPH Pembelian</v>
      </c>
      <c r="G30" s="1">
        <f>G10+G23</f>
        <v>0</v>
      </c>
      <c r="H30" s="1">
        <f>H10+H23</f>
        <v>2500000</v>
      </c>
      <c r="I30" s="23">
        <f>H30-G30</f>
        <v>2500000</v>
      </c>
    </row>
    <row r="31" spans="1:9" x14ac:dyDescent="0.25">
      <c r="F31" t="str">
        <f>F14</f>
        <v>Persediaan Pemotongan</v>
      </c>
      <c r="G31" s="1">
        <f>G14</f>
        <v>100000000</v>
      </c>
      <c r="H31" s="1">
        <f>H14</f>
        <v>0</v>
      </c>
      <c r="I31" s="23">
        <f t="shared" si="1"/>
        <v>100000000</v>
      </c>
    </row>
    <row r="32" spans="1:9" x14ac:dyDescent="0.25">
      <c r="F32" t="str">
        <f>F15</f>
        <v>Hutang Pemotongan</v>
      </c>
      <c r="G32" s="1">
        <f>G15+G19</f>
        <v>100000000</v>
      </c>
      <c r="H32" s="1">
        <f>H15+H19</f>
        <v>100000000</v>
      </c>
      <c r="I32" s="23">
        <f>H32-G32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6" sqref="F26"/>
    </sheetView>
  </sheetViews>
  <sheetFormatPr defaultRowHeight="15" x14ac:dyDescent="0.25"/>
  <cols>
    <col min="1" max="1" width="19" bestFit="1" customWidth="1"/>
    <col min="2" max="2" width="15.28515625" style="2" bestFit="1" customWidth="1"/>
    <col min="3" max="3" width="4" style="3" bestFit="1" customWidth="1"/>
    <col min="4" max="4" width="15.28515625" style="1" bestFit="1" customWidth="1"/>
    <col min="6" max="6" width="20" bestFit="1" customWidth="1"/>
    <col min="7" max="8" width="15.28515625" style="1" bestFit="1" customWidth="1"/>
  </cols>
  <sheetData>
    <row r="1" spans="1:9" s="6" customFormat="1" x14ac:dyDescent="0.25">
      <c r="A1" s="10" t="s">
        <v>32</v>
      </c>
      <c r="B1" s="7"/>
      <c r="C1" s="8"/>
      <c r="D1" s="9"/>
      <c r="G1" s="9"/>
      <c r="H1" s="9"/>
    </row>
    <row r="2" spans="1:9" x14ac:dyDescent="0.25">
      <c r="A2" t="s">
        <v>0</v>
      </c>
      <c r="B2" s="2">
        <v>200000000</v>
      </c>
      <c r="D2" s="1">
        <f>B2</f>
        <v>200000000</v>
      </c>
    </row>
    <row r="3" spans="1:9" x14ac:dyDescent="0.25">
      <c r="A3" t="s">
        <v>1</v>
      </c>
      <c r="B3" s="2">
        <v>11</v>
      </c>
      <c r="C3" s="3" t="s">
        <v>3</v>
      </c>
      <c r="D3" s="1">
        <f>D2*B3/100</f>
        <v>22000000</v>
      </c>
    </row>
    <row r="4" spans="1:9" x14ac:dyDescent="0.25">
      <c r="A4" t="s">
        <v>2</v>
      </c>
      <c r="B4" s="2">
        <v>2.5</v>
      </c>
      <c r="C4" s="3" t="s">
        <v>3</v>
      </c>
      <c r="D4" s="1">
        <f>D2*B4/100</f>
        <v>5000000</v>
      </c>
    </row>
    <row r="6" spans="1:9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9" x14ac:dyDescent="0.25">
      <c r="A7" t="s">
        <v>6</v>
      </c>
      <c r="B7" s="2">
        <f>B2*0.3</f>
        <v>60000000</v>
      </c>
      <c r="D7" s="1">
        <f>B7</f>
        <v>60000000</v>
      </c>
      <c r="F7" t="s">
        <v>28</v>
      </c>
      <c r="G7" s="1">
        <f>D7</f>
        <v>60000000</v>
      </c>
      <c r="I7" s="6"/>
    </row>
    <row r="8" spans="1:9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6600000</v>
      </c>
      <c r="F8" t="s">
        <v>11</v>
      </c>
      <c r="G8" s="1">
        <f>D8</f>
        <v>6600000</v>
      </c>
      <c r="I8" s="6"/>
    </row>
    <row r="9" spans="1:9" x14ac:dyDescent="0.25">
      <c r="A9" t="s">
        <v>2</v>
      </c>
      <c r="B9" s="2">
        <f>$B$4</f>
        <v>2.5</v>
      </c>
      <c r="C9" s="4" t="str">
        <f t="shared" si="0"/>
        <v>%</v>
      </c>
      <c r="D9" s="1">
        <f>D7*B9/100</f>
        <v>1500000</v>
      </c>
      <c r="F9" t="s">
        <v>12</v>
      </c>
      <c r="H9" s="1">
        <f>D7+D8-D9</f>
        <v>65100000</v>
      </c>
      <c r="I9" s="6"/>
    </row>
    <row r="10" spans="1:9" x14ac:dyDescent="0.25">
      <c r="F10" s="5" t="s">
        <v>13</v>
      </c>
      <c r="G10" s="13"/>
      <c r="H10" s="13">
        <f>D9</f>
        <v>1500000</v>
      </c>
      <c r="I10" s="6"/>
    </row>
    <row r="11" spans="1:9" x14ac:dyDescent="0.25">
      <c r="G11" s="1">
        <f>SUM(G7:G10)</f>
        <v>66600000</v>
      </c>
      <c r="H11" s="1">
        <f>SUM(H7:H10)</f>
        <v>66600000</v>
      </c>
      <c r="I11" s="6"/>
    </row>
    <row r="12" spans="1:9" x14ac:dyDescent="0.25">
      <c r="I12" s="6"/>
    </row>
    <row r="13" spans="1:9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9" x14ac:dyDescent="0.25">
      <c r="A14" t="s">
        <v>15</v>
      </c>
      <c r="B14" s="2">
        <f>B2</f>
        <v>200000000</v>
      </c>
      <c r="D14" s="1">
        <f>B14</f>
        <v>200000000</v>
      </c>
      <c r="F14" t="s">
        <v>29</v>
      </c>
      <c r="G14" s="1">
        <f>D14</f>
        <v>200000000</v>
      </c>
      <c r="I14" s="6"/>
    </row>
    <row r="15" spans="1:9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22000000</v>
      </c>
      <c r="F15" s="5" t="s">
        <v>31</v>
      </c>
      <c r="G15" s="13"/>
      <c r="H15" s="13">
        <f>D14</f>
        <v>200000000</v>
      </c>
      <c r="I15" s="6"/>
    </row>
    <row r="16" spans="1:9" x14ac:dyDescent="0.25">
      <c r="A16" t="s">
        <v>2</v>
      </c>
      <c r="B16" s="2">
        <f>$B$4</f>
        <v>2.5</v>
      </c>
      <c r="C16" s="3" t="str">
        <f>C4</f>
        <v>%</v>
      </c>
      <c r="D16" s="1">
        <f>D14*B16/100</f>
        <v>5000000</v>
      </c>
      <c r="G16" s="1">
        <f>SUM(G14:G15)</f>
        <v>200000000</v>
      </c>
      <c r="H16" s="1">
        <f>SUM(H14:H15)</f>
        <v>200000000</v>
      </c>
      <c r="I16" s="6"/>
    </row>
    <row r="17" spans="1:9" x14ac:dyDescent="0.25">
      <c r="I17" s="6"/>
    </row>
    <row r="18" spans="1:9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9" x14ac:dyDescent="0.25">
      <c r="A19" t="s">
        <v>0</v>
      </c>
      <c r="B19" s="2">
        <f>B2</f>
        <v>200000000</v>
      </c>
      <c r="D19" s="1">
        <f>B19</f>
        <v>200000000</v>
      </c>
      <c r="F19" t="s">
        <v>31</v>
      </c>
      <c r="G19" s="1">
        <f>D19</f>
        <v>200000000</v>
      </c>
      <c r="I19" s="6"/>
    </row>
    <row r="20" spans="1:9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22000000</v>
      </c>
      <c r="F20" t="s">
        <v>11</v>
      </c>
      <c r="G20" s="1">
        <f>D26</f>
        <v>15400000</v>
      </c>
      <c r="I20" s="6"/>
    </row>
    <row r="21" spans="1:9" x14ac:dyDescent="0.25">
      <c r="A21" s="5" t="s">
        <v>2</v>
      </c>
      <c r="B21" s="11">
        <f>$B$4</f>
        <v>2.5</v>
      </c>
      <c r="C21" s="12" t="str">
        <f>C4</f>
        <v>%</v>
      </c>
      <c r="D21" s="13">
        <f>D19*B21/100</f>
        <v>5000000</v>
      </c>
      <c r="F21" t="s">
        <v>28</v>
      </c>
      <c r="H21" s="1">
        <f>D22</f>
        <v>60000000</v>
      </c>
      <c r="I21" s="6"/>
    </row>
    <row r="22" spans="1:9" x14ac:dyDescent="0.25">
      <c r="A22" t="s">
        <v>18</v>
      </c>
      <c r="B22" s="2">
        <f>B7</f>
        <v>60000000</v>
      </c>
      <c r="D22" s="1">
        <f>B22</f>
        <v>60000000</v>
      </c>
      <c r="F22" t="s">
        <v>12</v>
      </c>
      <c r="H22" s="1">
        <f>D25+D26-D27</f>
        <v>151900000</v>
      </c>
      <c r="I22" s="6"/>
    </row>
    <row r="23" spans="1:9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6600000</v>
      </c>
      <c r="F23" s="5" t="s">
        <v>13</v>
      </c>
      <c r="G23" s="13"/>
      <c r="H23" s="13">
        <f>D27</f>
        <v>3500000</v>
      </c>
      <c r="I23" s="6"/>
    </row>
    <row r="24" spans="1:9" x14ac:dyDescent="0.25">
      <c r="A24" s="5" t="s">
        <v>20</v>
      </c>
      <c r="B24" s="11">
        <f>$B$4</f>
        <v>2.5</v>
      </c>
      <c r="C24" s="12" t="str">
        <f>C4</f>
        <v>%</v>
      </c>
      <c r="D24" s="13">
        <f>D22*B24/100</f>
        <v>1500000</v>
      </c>
      <c r="G24" s="1">
        <f>SUM(G19:G23)</f>
        <v>215400000</v>
      </c>
      <c r="H24" s="1">
        <f>SUM(H19:H23)</f>
        <v>215400000</v>
      </c>
      <c r="I24" s="6"/>
    </row>
    <row r="25" spans="1:9" x14ac:dyDescent="0.25">
      <c r="A25" t="s">
        <v>21</v>
      </c>
      <c r="B25" s="2">
        <f>B19-B22</f>
        <v>140000000</v>
      </c>
      <c r="D25" s="1">
        <f>B25</f>
        <v>140000000</v>
      </c>
    </row>
    <row r="26" spans="1:9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15400000</v>
      </c>
    </row>
    <row r="27" spans="1:9" x14ac:dyDescent="0.25">
      <c r="A27" t="s">
        <v>23</v>
      </c>
      <c r="B27" s="2">
        <f>$B$4</f>
        <v>2.5</v>
      </c>
      <c r="C27" s="3" t="str">
        <f>C4</f>
        <v>%</v>
      </c>
      <c r="D27" s="1">
        <f>D25*B27/100</f>
        <v>3500000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Pembelian Hutang Belum Ditagih</vt:lpstr>
      <vt:lpstr>Penjualan</vt:lpstr>
      <vt:lpstr>Penjualan Piutang Belum Ditagih</vt:lpstr>
      <vt:lpstr>Pemotongan</vt:lpstr>
      <vt:lpstr>Transport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2024-04-21T13:50:29Z</dcterms:modified>
</cp:coreProperties>
</file>