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 activeTab="4"/>
  </bookViews>
  <sheets>
    <sheet name="Pembelian Hutang Belum Ditagih" sheetId="1" r:id="rId1"/>
    <sheet name="Penjualan" sheetId="2" r:id="rId2"/>
    <sheet name="Penjualan Piutang Belum Ditagih" sheetId="3" r:id="rId3"/>
    <sheet name="Pemotongan" sheetId="4" r:id="rId4"/>
    <sheet name="Pemotongan Hutang Belum Ditagih" sheetId="5" r:id="rId5"/>
    <sheet name="Transport Hutang Belum Ditagih" sheetId="6" r:id="rId6"/>
    <sheet name="Transport" sheetId="7" r:id="rId7"/>
  </sheets>
  <calcPr calcId="145621"/>
</workbook>
</file>

<file path=xl/calcChain.xml><?xml version="1.0" encoding="utf-8"?>
<calcChain xmlns="http://schemas.openxmlformats.org/spreadsheetml/2006/main">
  <c r="I53" i="3" l="1"/>
  <c r="I52" i="3"/>
  <c r="H53" i="3"/>
  <c r="H52" i="3"/>
  <c r="G53" i="3"/>
  <c r="G52" i="3"/>
  <c r="H23" i="3"/>
  <c r="G23" i="3"/>
  <c r="I38" i="2"/>
  <c r="I37" i="2"/>
  <c r="H38" i="2"/>
  <c r="H37" i="2"/>
  <c r="G38" i="2"/>
  <c r="G37" i="2"/>
  <c r="F38" i="2"/>
  <c r="F37" i="2"/>
  <c r="H20" i="2"/>
  <c r="G20" i="2"/>
  <c r="I54" i="5"/>
  <c r="I53" i="5"/>
  <c r="H54" i="5"/>
  <c r="H53" i="5"/>
  <c r="G54" i="5"/>
  <c r="G53" i="5"/>
  <c r="H22" i="5"/>
  <c r="G21" i="5"/>
  <c r="H23" i="5"/>
  <c r="G23" i="5"/>
  <c r="B26" i="3" l="1"/>
  <c r="G12" i="3"/>
  <c r="B32" i="3"/>
  <c r="B29" i="3"/>
  <c r="B17" i="3"/>
  <c r="B7" i="3"/>
  <c r="C27" i="7" l="1"/>
  <c r="B27" i="7"/>
  <c r="C26" i="7"/>
  <c r="B26" i="7"/>
  <c r="C24" i="7"/>
  <c r="B24" i="7"/>
  <c r="C23" i="7"/>
  <c r="B23" i="7"/>
  <c r="C21" i="7"/>
  <c r="B21" i="7"/>
  <c r="C20" i="7"/>
  <c r="B20" i="7"/>
  <c r="B19" i="7"/>
  <c r="D19" i="7" s="1"/>
  <c r="C16" i="7"/>
  <c r="B16" i="7"/>
  <c r="C15" i="7"/>
  <c r="B15" i="7"/>
  <c r="B14" i="7"/>
  <c r="D15" i="7" s="1"/>
  <c r="C9" i="7"/>
  <c r="B9" i="7"/>
  <c r="C8" i="7"/>
  <c r="B8" i="7"/>
  <c r="B7" i="7"/>
  <c r="B22" i="7" s="1"/>
  <c r="D22" i="7" s="1"/>
  <c r="D3" i="7"/>
  <c r="D2" i="7"/>
  <c r="D4" i="7" s="1"/>
  <c r="G47" i="6"/>
  <c r="H45" i="6"/>
  <c r="H43" i="6"/>
  <c r="C32" i="6"/>
  <c r="B32" i="6"/>
  <c r="D31" i="6"/>
  <c r="G33" i="6" s="1"/>
  <c r="G35" i="6" s="1"/>
  <c r="C31" i="6"/>
  <c r="B31" i="6"/>
  <c r="D30" i="6"/>
  <c r="D32" i="6" s="1"/>
  <c r="C29" i="6"/>
  <c r="B29" i="6"/>
  <c r="C28" i="6"/>
  <c r="B28" i="6"/>
  <c r="D27" i="6"/>
  <c r="H28" i="6" s="1"/>
  <c r="C24" i="6"/>
  <c r="B24" i="6"/>
  <c r="C23" i="6"/>
  <c r="B23" i="6"/>
  <c r="D22" i="6"/>
  <c r="H24" i="6" s="1"/>
  <c r="H19" i="6"/>
  <c r="C19" i="6"/>
  <c r="B19" i="6"/>
  <c r="H18" i="6"/>
  <c r="H48" i="6" s="1"/>
  <c r="C18" i="6"/>
  <c r="B18" i="6"/>
  <c r="D18" i="6" s="1"/>
  <c r="G17" i="6"/>
  <c r="G19" i="6" s="1"/>
  <c r="D17" i="6"/>
  <c r="D19" i="6" s="1"/>
  <c r="C9" i="6"/>
  <c r="C8" i="6"/>
  <c r="B8" i="6"/>
  <c r="G7" i="6"/>
  <c r="G42" i="6" s="1"/>
  <c r="D7" i="6"/>
  <c r="D8" i="6" s="1"/>
  <c r="G8" i="6" s="1"/>
  <c r="D2" i="6"/>
  <c r="G51" i="5"/>
  <c r="H49" i="5"/>
  <c r="H47" i="5"/>
  <c r="C36" i="5"/>
  <c r="B36" i="5"/>
  <c r="C35" i="5"/>
  <c r="B35" i="5"/>
  <c r="D34" i="5"/>
  <c r="C33" i="5"/>
  <c r="B33" i="5"/>
  <c r="C32" i="5"/>
  <c r="B32" i="5"/>
  <c r="D31" i="5"/>
  <c r="H32" i="5" s="1"/>
  <c r="C28" i="5"/>
  <c r="B28" i="5"/>
  <c r="C27" i="5"/>
  <c r="B27" i="5"/>
  <c r="D26" i="5"/>
  <c r="C19" i="5"/>
  <c r="B19" i="5"/>
  <c r="C18" i="5"/>
  <c r="B18" i="5"/>
  <c r="D18" i="5" s="1"/>
  <c r="D17" i="5"/>
  <c r="H18" i="5" s="1"/>
  <c r="D9" i="5"/>
  <c r="H13" i="5" s="1"/>
  <c r="C9" i="5"/>
  <c r="C8" i="5"/>
  <c r="B8" i="5"/>
  <c r="G7" i="5"/>
  <c r="D7" i="5"/>
  <c r="D8" i="5" s="1"/>
  <c r="G8" i="5" s="1"/>
  <c r="D3" i="5"/>
  <c r="D2" i="5"/>
  <c r="F32" i="4"/>
  <c r="H31" i="4"/>
  <c r="F31" i="4"/>
  <c r="G30" i="4"/>
  <c r="F30" i="4"/>
  <c r="G29" i="4"/>
  <c r="F29" i="4"/>
  <c r="H28" i="4"/>
  <c r="F28" i="4"/>
  <c r="F27" i="4"/>
  <c r="C27" i="4"/>
  <c r="B27" i="4"/>
  <c r="C26" i="4"/>
  <c r="B26" i="4"/>
  <c r="C24" i="4"/>
  <c r="B24" i="4"/>
  <c r="C23" i="4"/>
  <c r="B23" i="4"/>
  <c r="B22" i="4"/>
  <c r="D22" i="4" s="1"/>
  <c r="C21" i="4"/>
  <c r="B21" i="4"/>
  <c r="C20" i="4"/>
  <c r="B20" i="4"/>
  <c r="D19" i="4"/>
  <c r="G19" i="4" s="1"/>
  <c r="C16" i="4"/>
  <c r="B16" i="4"/>
  <c r="H15" i="4"/>
  <c r="H16" i="4" s="1"/>
  <c r="C15" i="4"/>
  <c r="B15" i="4"/>
  <c r="D15" i="4" s="1"/>
  <c r="G14" i="4"/>
  <c r="G31" i="4" s="1"/>
  <c r="I31" i="4" s="1"/>
  <c r="D14" i="4"/>
  <c r="D16" i="4" s="1"/>
  <c r="C9" i="4"/>
  <c r="B9" i="4"/>
  <c r="C8" i="4"/>
  <c r="B8" i="4"/>
  <c r="D7" i="4"/>
  <c r="D4" i="4"/>
  <c r="D3" i="4"/>
  <c r="D2" i="4"/>
  <c r="G50" i="3"/>
  <c r="H48" i="3"/>
  <c r="G47" i="3"/>
  <c r="C34" i="3"/>
  <c r="B34" i="3"/>
  <c r="C33" i="3"/>
  <c r="B33" i="3"/>
  <c r="D32" i="3"/>
  <c r="D34" i="3" s="1"/>
  <c r="C31" i="3"/>
  <c r="B31" i="3"/>
  <c r="C30" i="3"/>
  <c r="B30" i="3"/>
  <c r="D29" i="3"/>
  <c r="H32" i="3" s="1"/>
  <c r="C28" i="3"/>
  <c r="B28" i="3"/>
  <c r="C27" i="3"/>
  <c r="B27" i="3"/>
  <c r="D26" i="3"/>
  <c r="D28" i="3" s="1"/>
  <c r="C19" i="3"/>
  <c r="B19" i="3"/>
  <c r="C18" i="3"/>
  <c r="B18" i="3"/>
  <c r="D18" i="3" s="1"/>
  <c r="D17" i="3"/>
  <c r="D19" i="3" s="1"/>
  <c r="G14" i="3"/>
  <c r="C9" i="3"/>
  <c r="B9" i="3"/>
  <c r="C8" i="3"/>
  <c r="B8" i="3"/>
  <c r="D7" i="3"/>
  <c r="H8" i="3" s="1"/>
  <c r="D2" i="3"/>
  <c r="D4" i="3" s="1"/>
  <c r="G36" i="2"/>
  <c r="G34" i="2"/>
  <c r="H32" i="2"/>
  <c r="H31" i="2"/>
  <c r="C31" i="2"/>
  <c r="B31" i="2"/>
  <c r="C30" i="2"/>
  <c r="B30" i="2"/>
  <c r="D29" i="2"/>
  <c r="D30" i="2" s="1"/>
  <c r="C28" i="2"/>
  <c r="B28" i="2"/>
  <c r="C27" i="2"/>
  <c r="B27" i="2"/>
  <c r="H26" i="2"/>
  <c r="D26" i="2"/>
  <c r="D28" i="2" s="1"/>
  <c r="G25" i="2"/>
  <c r="G33" i="2" s="1"/>
  <c r="C25" i="2"/>
  <c r="B25" i="2"/>
  <c r="C24" i="2"/>
  <c r="B24" i="2"/>
  <c r="D23" i="2"/>
  <c r="D25" i="2" s="1"/>
  <c r="C16" i="2"/>
  <c r="B16" i="2"/>
  <c r="D15" i="2"/>
  <c r="C15" i="2"/>
  <c r="B15" i="2"/>
  <c r="D14" i="2"/>
  <c r="H9" i="2"/>
  <c r="C9" i="2"/>
  <c r="B9" i="2"/>
  <c r="C8" i="2"/>
  <c r="B8" i="2"/>
  <c r="D7" i="2"/>
  <c r="D9" i="2" s="1"/>
  <c r="G8" i="2" s="1"/>
  <c r="D2" i="2"/>
  <c r="G47" i="1"/>
  <c r="H45" i="1"/>
  <c r="H43" i="1"/>
  <c r="C32" i="1"/>
  <c r="B32" i="1"/>
  <c r="C31" i="1"/>
  <c r="B31" i="1"/>
  <c r="D30" i="1"/>
  <c r="C29" i="1"/>
  <c r="B29" i="1"/>
  <c r="C28" i="1"/>
  <c r="B28" i="1"/>
  <c r="D27" i="1"/>
  <c r="D29" i="1" s="1"/>
  <c r="C24" i="1"/>
  <c r="B24" i="1"/>
  <c r="C23" i="1"/>
  <c r="B23" i="1"/>
  <c r="D22" i="1"/>
  <c r="H19" i="1"/>
  <c r="C19" i="1"/>
  <c r="B19" i="1"/>
  <c r="H18" i="1"/>
  <c r="H48" i="1" s="1"/>
  <c r="C18" i="1"/>
  <c r="B18" i="1"/>
  <c r="D18" i="1" s="1"/>
  <c r="G17" i="1"/>
  <c r="G19" i="1" s="1"/>
  <c r="D17" i="1"/>
  <c r="D19" i="1" s="1"/>
  <c r="C9" i="1"/>
  <c r="C8" i="1"/>
  <c r="B8" i="1"/>
  <c r="G7" i="1"/>
  <c r="G42" i="1" s="1"/>
  <c r="D7" i="1"/>
  <c r="D8" i="1" s="1"/>
  <c r="G8" i="1" s="1"/>
  <c r="D2" i="1"/>
  <c r="H18" i="3" l="1"/>
  <c r="H19" i="3" s="1"/>
  <c r="G17" i="3"/>
  <c r="G49" i="3" s="1"/>
  <c r="D3" i="3"/>
  <c r="D28" i="1"/>
  <c r="D24" i="4"/>
  <c r="D23" i="4"/>
  <c r="H21" i="4"/>
  <c r="D24" i="1"/>
  <c r="H28" i="1"/>
  <c r="H46" i="3"/>
  <c r="H46" i="5"/>
  <c r="H33" i="5"/>
  <c r="H29" i="6"/>
  <c r="H42" i="6"/>
  <c r="H21" i="7"/>
  <c r="D24" i="7"/>
  <c r="D23" i="7"/>
  <c r="G10" i="1"/>
  <c r="G45" i="1"/>
  <c r="I45" i="1" s="1"/>
  <c r="H15" i="2"/>
  <c r="G14" i="2"/>
  <c r="D16" i="2"/>
  <c r="H41" i="3"/>
  <c r="H42" i="3" s="1"/>
  <c r="G40" i="3"/>
  <c r="I42" i="6"/>
  <c r="H46" i="6"/>
  <c r="H25" i="6"/>
  <c r="D3" i="1"/>
  <c r="D1" i="1" s="1"/>
  <c r="D23" i="1"/>
  <c r="G27" i="1"/>
  <c r="G33" i="1"/>
  <c r="G35" i="1" s="1"/>
  <c r="D31" i="1"/>
  <c r="D4" i="1"/>
  <c r="D9" i="1"/>
  <c r="G22" i="1"/>
  <c r="D32" i="1"/>
  <c r="H27" i="2"/>
  <c r="H28" i="2" s="1"/>
  <c r="G10" i="5"/>
  <c r="H14" i="5"/>
  <c r="G37" i="6"/>
  <c r="G39" i="6" s="1"/>
  <c r="H38" i="6"/>
  <c r="H39" i="6" s="1"/>
  <c r="H9" i="1"/>
  <c r="D4" i="2"/>
  <c r="D3" i="2"/>
  <c r="H33" i="2"/>
  <c r="I33" i="2" s="1"/>
  <c r="H33" i="3"/>
  <c r="G32" i="4"/>
  <c r="H19" i="5"/>
  <c r="H52" i="5"/>
  <c r="G19" i="7"/>
  <c r="D21" i="7"/>
  <c r="D20" i="7"/>
  <c r="H35" i="2"/>
  <c r="D8" i="3"/>
  <c r="H9" i="3" s="1"/>
  <c r="H10" i="3" s="1"/>
  <c r="D9" i="3"/>
  <c r="H13" i="3" s="1"/>
  <c r="G19" i="3"/>
  <c r="D31" i="3"/>
  <c r="H50" i="3"/>
  <c r="I50" i="3" s="1"/>
  <c r="D8" i="4"/>
  <c r="G8" i="4" s="1"/>
  <c r="D9" i="4"/>
  <c r="H10" i="4" s="1"/>
  <c r="D20" i="4"/>
  <c r="D21" i="4"/>
  <c r="H32" i="4"/>
  <c r="D27" i="5"/>
  <c r="D28" i="5"/>
  <c r="D32" i="5"/>
  <c r="D33" i="5"/>
  <c r="G10" i="6"/>
  <c r="H34" i="6"/>
  <c r="H35" i="6" s="1"/>
  <c r="G45" i="6"/>
  <c r="I45" i="6" s="1"/>
  <c r="D7" i="7"/>
  <c r="B25" i="7"/>
  <c r="D25" i="7" s="1"/>
  <c r="D27" i="2"/>
  <c r="G7" i="3"/>
  <c r="D30" i="3"/>
  <c r="G31" i="3"/>
  <c r="G7" i="4"/>
  <c r="D4" i="5"/>
  <c r="D1" i="5" s="1"/>
  <c r="G12" i="5"/>
  <c r="D19" i="5"/>
  <c r="G26" i="5"/>
  <c r="G31" i="5"/>
  <c r="D36" i="5"/>
  <c r="D3" i="6"/>
  <c r="D23" i="6"/>
  <c r="D24" i="6"/>
  <c r="D28" i="6"/>
  <c r="D29" i="6"/>
  <c r="D31" i="2"/>
  <c r="G24" i="2" s="1"/>
  <c r="G32" i="2" s="1"/>
  <c r="I32" i="2" s="1"/>
  <c r="D27" i="3"/>
  <c r="D33" i="3"/>
  <c r="G26" i="3" s="1"/>
  <c r="G16" i="4"/>
  <c r="B25" i="4"/>
  <c r="D25" i="4" s="1"/>
  <c r="H9" i="5"/>
  <c r="G17" i="5"/>
  <c r="D35" i="5"/>
  <c r="G27" i="5" s="1"/>
  <c r="G47" i="5" s="1"/>
  <c r="I47" i="5" s="1"/>
  <c r="G46" i="5"/>
  <c r="D4" i="6"/>
  <c r="D1" i="6" s="1"/>
  <c r="D9" i="6"/>
  <c r="G22" i="6"/>
  <c r="G23" i="6"/>
  <c r="G43" i="6" s="1"/>
  <c r="I43" i="6" s="1"/>
  <c r="G27" i="6"/>
  <c r="D14" i="7"/>
  <c r="D8" i="2"/>
  <c r="D24" i="2"/>
  <c r="H27" i="3"/>
  <c r="H9" i="6"/>
  <c r="G51" i="3" l="1"/>
  <c r="G29" i="3"/>
  <c r="G49" i="5"/>
  <c r="I49" i="5" s="1"/>
  <c r="G19" i="5"/>
  <c r="H42" i="5"/>
  <c r="G41" i="5"/>
  <c r="G43" i="5" s="1"/>
  <c r="G46" i="3"/>
  <c r="G33" i="3"/>
  <c r="H44" i="1"/>
  <c r="H10" i="1"/>
  <c r="G48" i="1"/>
  <c r="I48" i="1" s="1"/>
  <c r="I46" i="5"/>
  <c r="H48" i="5"/>
  <c r="H10" i="5"/>
  <c r="G33" i="5"/>
  <c r="H9" i="7"/>
  <c r="H11" i="7" s="1"/>
  <c r="G7" i="7"/>
  <c r="D9" i="7"/>
  <c r="H10" i="7" s="1"/>
  <c r="D8" i="7"/>
  <c r="G8" i="7" s="1"/>
  <c r="I32" i="4"/>
  <c r="H14" i="3"/>
  <c r="H45" i="3"/>
  <c r="H9" i="4"/>
  <c r="H38" i="5"/>
  <c r="H39" i="5" s="1"/>
  <c r="G23" i="2"/>
  <c r="G28" i="2" s="1"/>
  <c r="H13" i="1"/>
  <c r="G12" i="1"/>
  <c r="G46" i="1"/>
  <c r="G29" i="1"/>
  <c r="H28" i="5"/>
  <c r="D27" i="7"/>
  <c r="H23" i="7" s="1"/>
  <c r="D26" i="7"/>
  <c r="G20" i="7" s="1"/>
  <c r="G24" i="7" s="1"/>
  <c r="H44" i="6"/>
  <c r="H10" i="6"/>
  <c r="H10" i="2"/>
  <c r="G7" i="2"/>
  <c r="G25" i="6"/>
  <c r="G48" i="6"/>
  <c r="I48" i="6" s="1"/>
  <c r="G37" i="5"/>
  <c r="G39" i="5" s="1"/>
  <c r="D26" i="4"/>
  <c r="G20" i="4" s="1"/>
  <c r="G24" i="4" s="1"/>
  <c r="D27" i="4"/>
  <c r="H23" i="4" s="1"/>
  <c r="H30" i="4" s="1"/>
  <c r="I30" i="4" s="1"/>
  <c r="G29" i="5"/>
  <c r="G52" i="5"/>
  <c r="I52" i="5" s="1"/>
  <c r="G27" i="4"/>
  <c r="I27" i="4" s="1"/>
  <c r="G11" i="4"/>
  <c r="G10" i="3"/>
  <c r="G35" i="2"/>
  <c r="I35" i="2" s="1"/>
  <c r="G16" i="2"/>
  <c r="H29" i="1"/>
  <c r="H42" i="1"/>
  <c r="I42" i="1" s="1"/>
  <c r="H27" i="4"/>
  <c r="G46" i="6"/>
  <c r="I46" i="6" s="1"/>
  <c r="G29" i="6"/>
  <c r="H28" i="3"/>
  <c r="H29" i="3" s="1"/>
  <c r="G36" i="3"/>
  <c r="G38" i="3" s="1"/>
  <c r="G14" i="5"/>
  <c r="H49" i="3"/>
  <c r="I49" i="3" s="1"/>
  <c r="H15" i="7"/>
  <c r="H16" i="7" s="1"/>
  <c r="G14" i="7"/>
  <c r="G16" i="7" s="1"/>
  <c r="D16" i="7"/>
  <c r="H13" i="6"/>
  <c r="G12" i="6"/>
  <c r="H37" i="3"/>
  <c r="G37" i="1"/>
  <c r="G39" i="1" s="1"/>
  <c r="H38" i="1"/>
  <c r="H39" i="1" s="1"/>
  <c r="H34" i="1"/>
  <c r="H35" i="1" s="1"/>
  <c r="G23" i="1"/>
  <c r="G43" i="1" s="1"/>
  <c r="I43" i="1" s="1"/>
  <c r="G42" i="3"/>
  <c r="G48" i="3"/>
  <c r="I48" i="3" s="1"/>
  <c r="H36" i="2"/>
  <c r="I36" i="2" s="1"/>
  <c r="H16" i="2"/>
  <c r="I46" i="3"/>
  <c r="H24" i="1"/>
  <c r="H47" i="3" l="1"/>
  <c r="I47" i="3" s="1"/>
  <c r="H50" i="5"/>
  <c r="H29" i="5"/>
  <c r="H11" i="4"/>
  <c r="H38" i="3"/>
  <c r="H51" i="3"/>
  <c r="I51" i="3" s="1"/>
  <c r="G45" i="3"/>
  <c r="I45" i="3" s="1"/>
  <c r="G31" i="2"/>
  <c r="I31" i="2" s="1"/>
  <c r="G11" i="2"/>
  <c r="H47" i="1"/>
  <c r="I47" i="1" s="1"/>
  <c r="H14" i="1"/>
  <c r="G44" i="6"/>
  <c r="I44" i="6" s="1"/>
  <c r="G14" i="6"/>
  <c r="H34" i="2"/>
  <c r="I34" i="2" s="1"/>
  <c r="H11" i="2"/>
  <c r="H22" i="7"/>
  <c r="H24" i="7" s="1"/>
  <c r="G50" i="5"/>
  <c r="H43" i="5"/>
  <c r="H51" i="5"/>
  <c r="I51" i="5" s="1"/>
  <c r="H46" i="1"/>
  <c r="I46" i="1" s="1"/>
  <c r="H25" i="1"/>
  <c r="H47" i="6"/>
  <c r="I47" i="6" s="1"/>
  <c r="H14" i="6"/>
  <c r="G48" i="5"/>
  <c r="I48" i="5" s="1"/>
  <c r="H22" i="4"/>
  <c r="H24" i="4" s="1"/>
  <c r="G28" i="4"/>
  <c r="I28" i="4" s="1"/>
  <c r="G11" i="7"/>
  <c r="G25" i="1"/>
  <c r="G44" i="1"/>
  <c r="I44" i="1" s="1"/>
  <c r="G14" i="1"/>
  <c r="H29" i="4" l="1"/>
  <c r="I29" i="4" s="1"/>
  <c r="I50" i="5"/>
</calcChain>
</file>

<file path=xl/sharedStrings.xml><?xml version="1.0" encoding="utf-8"?>
<sst xmlns="http://schemas.openxmlformats.org/spreadsheetml/2006/main" count="391" uniqueCount="54">
  <si>
    <t>Kontrak Pembelian</t>
  </si>
  <si>
    <t>Total DPP</t>
  </si>
  <si>
    <t>PPN</t>
  </si>
  <si>
    <t>%</t>
  </si>
  <si>
    <t>PPH</t>
  </si>
  <si>
    <t>Pembayaran DP</t>
  </si>
  <si>
    <t>Akun</t>
  </si>
  <si>
    <t>Debit</t>
  </si>
  <si>
    <t>Kredit</t>
  </si>
  <si>
    <t>Nilai Bayar</t>
  </si>
  <si>
    <t>Uang Muka Pembelian</t>
  </si>
  <si>
    <t>PPN Masukan</t>
  </si>
  <si>
    <t>Kas / Bank</t>
  </si>
  <si>
    <t>PPH Pembelian</t>
  </si>
  <si>
    <t>Penerimaan Barang</t>
  </si>
  <si>
    <t>Nilai Transaksi</t>
  </si>
  <si>
    <t>Persediaan</t>
  </si>
  <si>
    <t>Hutang Belum ditagih</t>
  </si>
  <si>
    <t>Pembayaran Hutang</t>
  </si>
  <si>
    <t>Hutang Usaha</t>
  </si>
  <si>
    <t>Penggunaan DP</t>
  </si>
  <si>
    <t>PPN DP</t>
  </si>
  <si>
    <t>PPH DP</t>
  </si>
  <si>
    <t>Total Bayar</t>
  </si>
  <si>
    <t>PPN Bayar</t>
  </si>
  <si>
    <t>PPH Bayar</t>
  </si>
  <si>
    <t>Proses Invoice telah di Bayar</t>
  </si>
  <si>
    <t>Saldo</t>
  </si>
  <si>
    <t>Hutang Dagang</t>
  </si>
  <si>
    <t>Kontrak Penjualan</t>
  </si>
  <si>
    <t>Penerimaan DP</t>
  </si>
  <si>
    <t>PPH Penjualan</t>
  </si>
  <si>
    <t>Uang Muka Penjualan</t>
  </si>
  <si>
    <t>PPN Keluaran</t>
  </si>
  <si>
    <t>Pengiriman Barang</t>
  </si>
  <si>
    <t>Piutang Usaha</t>
  </si>
  <si>
    <t>Penjualan</t>
  </si>
  <si>
    <t>Penerimaan Piutang</t>
  </si>
  <si>
    <t>Piutang Usaha Belum ditagih</t>
  </si>
  <si>
    <t>PO Cutting Center</t>
  </si>
  <si>
    <t>Uang Muka Pemotongan</t>
  </si>
  <si>
    <t>Pemotongan Selesai</t>
  </si>
  <si>
    <t>Persediaan Pemotongan</t>
  </si>
  <si>
    <t>Hutang Pemotongan</t>
  </si>
  <si>
    <t>Biaya Pemotongan</t>
  </si>
  <si>
    <t>Uang Muka Transport</t>
  </si>
  <si>
    <t>Biaya Transport</t>
  </si>
  <si>
    <t>PO Transporter</t>
  </si>
  <si>
    <t>Persediaan Transport</t>
  </si>
  <si>
    <t>Hutang Transport</t>
  </si>
  <si>
    <t>Hutang Pemotongan Belum ditagih</t>
  </si>
  <si>
    <t>Hutang Transport Belum ditagih</t>
  </si>
  <si>
    <t>Persediaan Cutting Center</t>
  </si>
  <si>
    <t>Biaya Bahan Baku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</si>
</sst>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>
    <font>
      <sz val="11"/>
      <name val="Calibri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43" fontId="1" fillId="0" borderId="0" xfId="0" applyNumberFormat="1" applyFont="1"/>
    <xf numFmtId="43" fontId="1" fillId="0" borderId="0" xfId="0" applyNumberFormat="1" applyFont="1" applyAlignment="1">
      <alignment horizontal="center"/>
    </xf>
    <xf numFmtId="43" fontId="2" fillId="0" borderId="0" xfId="0" applyNumberFormat="1" applyFont="1"/>
    <xf numFmtId="43" fontId="2" fillId="0" borderId="0" xfId="0" applyNumberFormat="1" applyFont="1" applyAlignment="1">
      <alignment horizontal="center"/>
    </xf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/>
    </xf>
    <xf numFmtId="43" fontId="2" fillId="2" borderId="2" xfId="0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2" borderId="2" xfId="0" applyFont="1" applyFill="1" applyBorder="1"/>
    <xf numFmtId="43" fontId="2" fillId="0" borderId="0" xfId="0" applyNumberFormat="1" applyFont="1" applyAlignment="1"/>
    <xf numFmtId="43" fontId="2" fillId="0" borderId="1" xfId="0" applyNumberFormat="1" applyFont="1" applyBorder="1" applyAlignment="1"/>
    <xf numFmtId="0" fontId="0" fillId="0" borderId="3" xfId="0" applyFont="1" applyBorder="1" applyAlignment="1"/>
    <xf numFmtId="43" fontId="2" fillId="0" borderId="3" xfId="0" applyNumberFormat="1" applyFont="1" applyBorder="1"/>
    <xf numFmtId="43" fontId="0" fillId="0" borderId="0" xfId="0" applyNumberFormat="1" applyFont="1" applyAlignment="1"/>
    <xf numFmtId="0" fontId="0" fillId="0" borderId="2" xfId="0" applyFont="1" applyBorder="1" applyAlignment="1"/>
    <xf numFmtId="43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F18" sqref="F18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28.140625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1085000000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3">
        <v>1000000000</v>
      </c>
      <c r="C2" s="4"/>
      <c r="D2" s="3">
        <f>B2</f>
        <v>1000000000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110000000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25000000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3">
        <v>300000000</v>
      </c>
      <c r="C7" s="4"/>
      <c r="D7" s="3">
        <f>B7</f>
        <v>300000000</v>
      </c>
      <c r="E7" s="3"/>
      <c r="F7" s="3" t="s">
        <v>10</v>
      </c>
      <c r="G7" s="3">
        <f t="shared" ref="G7:G8" si="0">D7</f>
        <v>300000000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33000000</v>
      </c>
      <c r="E8" s="3"/>
      <c r="F8" s="3" t="s">
        <v>11</v>
      </c>
      <c r="G8" s="3">
        <f t="shared" si="0"/>
        <v>33000000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7500000</v>
      </c>
      <c r="E9" s="3"/>
      <c r="F9" s="5" t="s">
        <v>12</v>
      </c>
      <c r="G9" s="5"/>
      <c r="H9" s="5">
        <f>G7+G8</f>
        <v>333000000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333000000</v>
      </c>
      <c r="H10" s="3">
        <f t="shared" si="2"/>
        <v>333000000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7500000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7500000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7500000</v>
      </c>
      <c r="H14" s="3">
        <f t="shared" si="3"/>
        <v>7500000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3">
        <v>1000000000</v>
      </c>
      <c r="C17" s="4"/>
      <c r="D17" s="3">
        <f>B17</f>
        <v>1000000000</v>
      </c>
      <c r="E17" s="3"/>
      <c r="F17" s="3" t="s">
        <v>16</v>
      </c>
      <c r="G17" s="3">
        <f>D17</f>
        <v>1000000000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110000000</v>
      </c>
      <c r="E18" s="3"/>
      <c r="F18" s="5" t="s">
        <v>17</v>
      </c>
      <c r="G18" s="5"/>
      <c r="H18" s="5">
        <f>D17</f>
        <v>1000000000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25000000</v>
      </c>
      <c r="E19" s="3"/>
      <c r="F19" s="3"/>
      <c r="G19" s="3">
        <f t="shared" ref="G19:H19" si="5">SUM(G17:G18)</f>
        <v>1000000000</v>
      </c>
      <c r="H19" s="3">
        <f t="shared" si="5"/>
        <v>1000000000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3">
        <v>1000000000</v>
      </c>
      <c r="C22" s="4"/>
      <c r="D22" s="3">
        <f>B22</f>
        <v>1000000000</v>
      </c>
      <c r="E22" s="3"/>
      <c r="F22" s="3" t="s">
        <v>17</v>
      </c>
      <c r="G22" s="3">
        <f>D22</f>
        <v>1000000000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 t="shared" ref="C23:C24" si="6">C3</f>
        <v>%</v>
      </c>
      <c r="D23" s="3">
        <f>D22*B23/100</f>
        <v>110000000</v>
      </c>
      <c r="E23" s="3"/>
      <c r="F23" s="3" t="s">
        <v>11</v>
      </c>
      <c r="G23" s="3">
        <f>D31</f>
        <v>77000000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 t="shared" si="6"/>
        <v>%</v>
      </c>
      <c r="D24" s="5">
        <f>D22*B24/100</f>
        <v>25000000</v>
      </c>
      <c r="E24" s="3"/>
      <c r="F24" s="5" t="s">
        <v>19</v>
      </c>
      <c r="G24" s="5"/>
      <c r="H24" s="5">
        <f>D22+D31</f>
        <v>1077000000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7">SUM(G22:G24)</f>
        <v>1077000000</v>
      </c>
      <c r="H25" s="3">
        <f t="shared" si="7"/>
        <v>1077000000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3">
        <v>300000000</v>
      </c>
      <c r="C27" s="4"/>
      <c r="D27" s="3">
        <f>B27</f>
        <v>300000000</v>
      </c>
      <c r="E27" s="3"/>
      <c r="F27" s="3" t="s">
        <v>19</v>
      </c>
      <c r="G27" s="3">
        <f>D27</f>
        <v>300000000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 t="shared" ref="C28:C29" si="8">C3</f>
        <v>%</v>
      </c>
      <c r="D28" s="3">
        <f>D27*B28/100</f>
        <v>33000000</v>
      </c>
      <c r="E28" s="3"/>
      <c r="F28" s="5" t="s">
        <v>10</v>
      </c>
      <c r="G28" s="5"/>
      <c r="H28" s="5">
        <f>D27</f>
        <v>300000000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 t="shared" si="8"/>
        <v>%</v>
      </c>
      <c r="D29" s="5">
        <f>D27*B29/100</f>
        <v>7500000</v>
      </c>
      <c r="E29" s="3"/>
      <c r="F29" s="3"/>
      <c r="G29" s="3">
        <f t="shared" ref="G29:H29" si="9">SUM(G27:G28)</f>
        <v>300000000</v>
      </c>
      <c r="H29" s="3">
        <f t="shared" si="9"/>
        <v>300000000</v>
      </c>
      <c r="I29" s="3"/>
      <c r="J29" s="3"/>
      <c r="K29" s="3"/>
    </row>
    <row r="30" spans="1:11" ht="15.75" customHeight="1">
      <c r="A30" s="3" t="s">
        <v>23</v>
      </c>
      <c r="B30" s="3">
        <v>700000000</v>
      </c>
      <c r="C30" s="4"/>
      <c r="D30" s="3">
        <f>B30</f>
        <v>700000000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 t="shared" ref="C31:C32" si="10">C3</f>
        <v>%</v>
      </c>
      <c r="D31" s="3">
        <f>D30*B31/100</f>
        <v>77000000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 t="shared" si="10"/>
        <v>%</v>
      </c>
      <c r="D32" s="3">
        <f>D30*B32/100</f>
        <v>17500000</v>
      </c>
      <c r="E32" s="3"/>
      <c r="F32" s="7" t="s">
        <v>26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19</v>
      </c>
      <c r="G33" s="3">
        <f>D30+D31</f>
        <v>777000000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777000000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11">SUM(G33:G34)</f>
        <v>777000000</v>
      </c>
      <c r="H35" s="3">
        <f t="shared" si="11"/>
        <v>777000000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17500000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17500000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12">SUM(G37:G38)</f>
        <v>17500000</v>
      </c>
      <c r="H39" s="3">
        <f t="shared" si="12"/>
        <v>17500000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27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3" t="s">
        <v>10</v>
      </c>
      <c r="G42" s="3">
        <f t="shared" ref="G42:H42" si="13">G7+G28</f>
        <v>300000000</v>
      </c>
      <c r="H42" s="3">
        <f t="shared" si="13"/>
        <v>300000000</v>
      </c>
      <c r="I42" s="3">
        <f t="shared" ref="I42:I45" si="14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 t="shared" ref="G43:H43" si="15">G8+G23</f>
        <v>110000000</v>
      </c>
      <c r="H43" s="3">
        <f t="shared" si="15"/>
        <v>0</v>
      </c>
      <c r="I43" s="3">
        <f t="shared" si="14"/>
        <v>110000000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 t="shared" ref="G44:H44" si="16">G9+G12+G34+G37</f>
        <v>25000000</v>
      </c>
      <c r="H44" s="3">
        <f t="shared" si="16"/>
        <v>1110000000</v>
      </c>
      <c r="I44" s="3">
        <f t="shared" si="14"/>
        <v>-1085000000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3" t="s">
        <v>16</v>
      </c>
      <c r="G45" s="3">
        <f t="shared" ref="G45:H45" si="17">G17</f>
        <v>1000000000</v>
      </c>
      <c r="H45" s="3">
        <f t="shared" si="17"/>
        <v>0</v>
      </c>
      <c r="I45" s="3">
        <f t="shared" si="14"/>
        <v>1000000000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28</v>
      </c>
      <c r="G46" s="3">
        <f t="shared" ref="G46:H46" si="18">G24+G27+G33</f>
        <v>1077000000</v>
      </c>
      <c r="H46" s="3">
        <f t="shared" si="18"/>
        <v>1077000000</v>
      </c>
      <c r="I46" s="3">
        <f t="shared" ref="I46:I48" si="19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 t="shared" ref="G47:H47" si="20">G13+G38</f>
        <v>0</v>
      </c>
      <c r="H47" s="3">
        <f t="shared" si="20"/>
        <v>25000000</v>
      </c>
      <c r="I47" s="3">
        <f t="shared" si="19"/>
        <v>25000000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17</v>
      </c>
      <c r="G48" s="3">
        <f t="shared" ref="G48:H48" si="21">G18+G22</f>
        <v>1000000000</v>
      </c>
      <c r="H48" s="3">
        <f t="shared" si="21"/>
        <v>1000000000</v>
      </c>
      <c r="I48" s="3">
        <f t="shared" si="19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18" sqref="A18:XFD19"/>
    </sheetView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4" customWidth="1"/>
    <col min="6" max="6" width="20.28515625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8" t="s">
        <v>29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1000000000</v>
      </c>
      <c r="C2" s="10"/>
      <c r="D2" s="3">
        <f>B2</f>
        <v>1000000000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110000000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25000000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30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v>300000000</v>
      </c>
      <c r="C7" s="10"/>
      <c r="D7" s="3">
        <f>B7</f>
        <v>300000000</v>
      </c>
      <c r="F7" t="s">
        <v>12</v>
      </c>
      <c r="G7" s="3">
        <f>D7+D8-D9</f>
        <v>325500000</v>
      </c>
      <c r="H7" s="3"/>
    </row>
    <row r="8" spans="1:11">
      <c r="A8" t="s">
        <v>2</v>
      </c>
      <c r="B8" s="3">
        <f>$B$3</f>
        <v>11</v>
      </c>
      <c r="C8" s="4" t="str">
        <f t="shared" ref="C8:C9" si="0">C3</f>
        <v>%</v>
      </c>
      <c r="D8" s="3">
        <f>D7*B8/100</f>
        <v>33000000</v>
      </c>
      <c r="F8" t="s">
        <v>31</v>
      </c>
      <c r="G8" s="3">
        <f>D9</f>
        <v>7500000</v>
      </c>
      <c r="H8" s="3"/>
    </row>
    <row r="9" spans="1:11">
      <c r="A9" t="s">
        <v>4</v>
      </c>
      <c r="B9" s="3">
        <f>$B$4</f>
        <v>2.5</v>
      </c>
      <c r="C9" s="4" t="str">
        <f t="shared" si="0"/>
        <v>%</v>
      </c>
      <c r="D9" s="3">
        <f>D7*B9/100</f>
        <v>7500000</v>
      </c>
      <c r="F9" t="s">
        <v>32</v>
      </c>
      <c r="G9" s="3"/>
      <c r="H9" s="3">
        <f t="shared" ref="H9:H10" si="1">D7</f>
        <v>300000000</v>
      </c>
    </row>
    <row r="10" spans="1:11">
      <c r="B10" s="3"/>
      <c r="C10" s="10"/>
      <c r="D10" s="3"/>
      <c r="F10" s="11" t="s">
        <v>33</v>
      </c>
      <c r="G10" s="5"/>
      <c r="H10" s="5">
        <f t="shared" si="1"/>
        <v>33000000</v>
      </c>
    </row>
    <row r="11" spans="1:11">
      <c r="B11" s="3"/>
      <c r="C11" s="10"/>
      <c r="D11" s="3"/>
      <c r="G11" s="3">
        <f t="shared" ref="G11:H11" si="2">SUM(G7:G10)</f>
        <v>333000000</v>
      </c>
      <c r="H11" s="3">
        <f t="shared" si="2"/>
        <v>333000000</v>
      </c>
    </row>
    <row r="12" spans="1:11">
      <c r="B12" s="3"/>
      <c r="C12" s="10"/>
      <c r="D12" s="3"/>
      <c r="G12" s="3"/>
      <c r="H12" s="3"/>
    </row>
    <row r="13" spans="1:11">
      <c r="A13" s="8" t="s">
        <v>34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v>1000000000</v>
      </c>
      <c r="C14" s="10"/>
      <c r="D14" s="3">
        <f>B14</f>
        <v>1000000000</v>
      </c>
      <c r="F14" t="s">
        <v>35</v>
      </c>
      <c r="G14" s="3">
        <f>D14</f>
        <v>1000000000</v>
      </c>
      <c r="H14" s="3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110000000</v>
      </c>
      <c r="F15" s="11" t="s">
        <v>36</v>
      </c>
      <c r="G15" s="5"/>
      <c r="H15" s="5">
        <f>D14</f>
        <v>1000000000</v>
      </c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25000000</v>
      </c>
      <c r="G16" s="3">
        <f t="shared" ref="G16:H16" si="4">SUM(G14:G15)</f>
        <v>1000000000</v>
      </c>
      <c r="H16" s="3">
        <f t="shared" si="4"/>
        <v>1000000000</v>
      </c>
    </row>
    <row r="17" spans="1:11">
      <c r="B17" s="3"/>
      <c r="C17" s="10"/>
      <c r="D17" s="3"/>
      <c r="G17" s="3"/>
      <c r="H17" s="3"/>
    </row>
    <row r="18" spans="1:11">
      <c r="B18" s="3"/>
      <c r="C18" s="10"/>
      <c r="D18" s="3"/>
      <c r="F18" t="s">
        <v>53</v>
      </c>
      <c r="G18" s="3">
        <v>1000000000</v>
      </c>
      <c r="H18" s="3"/>
    </row>
    <row r="19" spans="1:11">
      <c r="B19" s="3"/>
      <c r="C19" s="10"/>
      <c r="D19" s="3"/>
      <c r="F19" s="17" t="s">
        <v>16</v>
      </c>
      <c r="G19" s="18"/>
      <c r="H19" s="18">
        <v>1000000000</v>
      </c>
    </row>
    <row r="20" spans="1:11">
      <c r="B20" s="3"/>
      <c r="C20" s="10"/>
      <c r="D20" s="3"/>
      <c r="G20" s="3">
        <f>SUM(G18:G19)</f>
        <v>1000000000</v>
      </c>
      <c r="H20" s="3">
        <f>SUM(H18:H19)</f>
        <v>1000000000</v>
      </c>
    </row>
    <row r="21" spans="1:11">
      <c r="B21" s="3"/>
      <c r="C21" s="10"/>
      <c r="D21" s="3"/>
      <c r="G21" s="3"/>
      <c r="H21" s="3"/>
    </row>
    <row r="22" spans="1:11">
      <c r="A22" s="8" t="s">
        <v>37</v>
      </c>
      <c r="B22" s="1"/>
      <c r="C22" s="9"/>
      <c r="D22" s="1"/>
      <c r="E22" s="8"/>
      <c r="F22" s="8" t="s">
        <v>6</v>
      </c>
      <c r="G22" s="1" t="s">
        <v>7</v>
      </c>
      <c r="H22" s="1" t="s">
        <v>8</v>
      </c>
      <c r="I22" s="8"/>
      <c r="J22" s="8"/>
      <c r="K22" s="8"/>
    </row>
    <row r="23" spans="1:11">
      <c r="A23" t="s">
        <v>1</v>
      </c>
      <c r="B23" s="3">
        <v>1000000000</v>
      </c>
      <c r="C23" s="10"/>
      <c r="D23" s="3">
        <f>B23</f>
        <v>1000000000</v>
      </c>
      <c r="F23" t="s">
        <v>12</v>
      </c>
      <c r="G23" s="3">
        <f>D29+D30-D31</f>
        <v>759500000</v>
      </c>
      <c r="H23" s="3"/>
    </row>
    <row r="24" spans="1:11">
      <c r="A24" t="s">
        <v>2</v>
      </c>
      <c r="B24" s="3">
        <f>$B$3</f>
        <v>11</v>
      </c>
      <c r="C24" s="10" t="str">
        <f>C3</f>
        <v>%</v>
      </c>
      <c r="D24" s="3">
        <f>D23*B24/100</f>
        <v>110000000</v>
      </c>
      <c r="F24" t="s">
        <v>31</v>
      </c>
      <c r="G24" s="3">
        <f>D31</f>
        <v>17500000</v>
      </c>
      <c r="H24" s="3"/>
    </row>
    <row r="25" spans="1:11" ht="15.75" customHeight="1">
      <c r="A25" s="11" t="s">
        <v>4</v>
      </c>
      <c r="B25" s="5">
        <f>$B$4</f>
        <v>2.5</v>
      </c>
      <c r="C25" s="12" t="str">
        <f>C4</f>
        <v>%</v>
      </c>
      <c r="D25" s="5">
        <f>D23*B25/100</f>
        <v>25000000</v>
      </c>
      <c r="F25" t="s">
        <v>32</v>
      </c>
      <c r="G25" s="3">
        <f>D26</f>
        <v>300000000</v>
      </c>
      <c r="H25" s="3"/>
    </row>
    <row r="26" spans="1:11" ht="15.75" customHeight="1">
      <c r="A26" t="s">
        <v>20</v>
      </c>
      <c r="B26" s="3">
        <v>300000000</v>
      </c>
      <c r="C26" s="10"/>
      <c r="D26" s="3">
        <f>B26</f>
        <v>300000000</v>
      </c>
      <c r="F26" t="s">
        <v>35</v>
      </c>
      <c r="G26" s="3"/>
      <c r="H26" s="3">
        <f>D23</f>
        <v>1000000000</v>
      </c>
    </row>
    <row r="27" spans="1:11" ht="15.75" customHeight="1">
      <c r="A27" t="s">
        <v>21</v>
      </c>
      <c r="B27" s="3">
        <f>$B$3</f>
        <v>11</v>
      </c>
      <c r="C27" s="10" t="str">
        <f>C3</f>
        <v>%</v>
      </c>
      <c r="D27" s="3">
        <f>D26*B27/100</f>
        <v>33000000</v>
      </c>
      <c r="F27" s="11" t="s">
        <v>33</v>
      </c>
      <c r="G27" s="5"/>
      <c r="H27" s="5">
        <f>D30</f>
        <v>77000000</v>
      </c>
    </row>
    <row r="28" spans="1:11" ht="15.75" customHeight="1">
      <c r="A28" s="11" t="s">
        <v>22</v>
      </c>
      <c r="B28" s="5">
        <f>$B$4</f>
        <v>2.5</v>
      </c>
      <c r="C28" s="12" t="str">
        <f>C4</f>
        <v>%</v>
      </c>
      <c r="D28" s="5">
        <f>D26*B28/100</f>
        <v>7500000</v>
      </c>
      <c r="F28" s="13"/>
      <c r="G28" s="3">
        <f t="shared" ref="G28:H28" si="5">SUM(G23:G27)</f>
        <v>1077000000</v>
      </c>
      <c r="H28" s="3">
        <f t="shared" si="5"/>
        <v>1077000000</v>
      </c>
    </row>
    <row r="29" spans="1:11" ht="15.75" customHeight="1">
      <c r="A29" t="s">
        <v>23</v>
      </c>
      <c r="B29" s="3">
        <v>700000000</v>
      </c>
      <c r="C29" s="10"/>
      <c r="D29" s="3">
        <f>B29</f>
        <v>700000000</v>
      </c>
      <c r="G29" s="3"/>
      <c r="H29" s="3"/>
    </row>
    <row r="30" spans="1:11" ht="15.75" customHeight="1">
      <c r="A30" t="s">
        <v>24</v>
      </c>
      <c r="B30" s="3">
        <f>$B$3</f>
        <v>11</v>
      </c>
      <c r="C30" s="10" t="str">
        <f>C3</f>
        <v>%</v>
      </c>
      <c r="D30" s="3">
        <f>D29*B30/100</f>
        <v>77000000</v>
      </c>
      <c r="G30" s="3"/>
      <c r="H30" s="3"/>
    </row>
    <row r="31" spans="1:11" ht="15.75" customHeight="1">
      <c r="A31" t="s">
        <v>25</v>
      </c>
      <c r="B31" s="3">
        <f>$B$4</f>
        <v>2.5</v>
      </c>
      <c r="C31" s="10" t="str">
        <f>C4</f>
        <v>%</v>
      </c>
      <c r="D31" s="3">
        <f>D29*B31/100</f>
        <v>17500000</v>
      </c>
      <c r="F31" t="s">
        <v>12</v>
      </c>
      <c r="G31" s="3">
        <f t="shared" ref="G31:H31" si="6">G7+G23</f>
        <v>1085000000</v>
      </c>
      <c r="H31" s="3">
        <f t="shared" si="6"/>
        <v>0</v>
      </c>
      <c r="I31" s="3">
        <f t="shared" ref="I31:I32" si="7">G31-H31</f>
        <v>1085000000</v>
      </c>
    </row>
    <row r="32" spans="1:11" ht="15.75" customHeight="1">
      <c r="B32" s="3"/>
      <c r="C32" s="10"/>
      <c r="D32" s="3"/>
      <c r="F32" t="s">
        <v>31</v>
      </c>
      <c r="G32" s="3">
        <f t="shared" ref="G32:H32" si="8">G8+G24</f>
        <v>25000000</v>
      </c>
      <c r="H32" s="3">
        <f t="shared" si="8"/>
        <v>0</v>
      </c>
      <c r="I32" s="3">
        <f t="shared" si="7"/>
        <v>25000000</v>
      </c>
    </row>
    <row r="33" spans="2:9" ht="15.75" customHeight="1">
      <c r="B33" s="3"/>
      <c r="C33" s="10"/>
      <c r="D33" s="3"/>
      <c r="F33" t="s">
        <v>32</v>
      </c>
      <c r="G33" s="3">
        <f t="shared" ref="G33:H33" si="9">G9+G25</f>
        <v>300000000</v>
      </c>
      <c r="H33" s="3">
        <f t="shared" si="9"/>
        <v>300000000</v>
      </c>
      <c r="I33" s="3">
        <f t="shared" ref="I33:I34" si="10">H33-G33</f>
        <v>0</v>
      </c>
    </row>
    <row r="34" spans="2:9" ht="15.75" customHeight="1">
      <c r="B34" s="3"/>
      <c r="C34" s="10"/>
      <c r="D34" s="3"/>
      <c r="F34" t="s">
        <v>33</v>
      </c>
      <c r="G34" s="3">
        <f t="shared" ref="G34:H34" si="11">G10+G27</f>
        <v>0</v>
      </c>
      <c r="H34" s="3">
        <f t="shared" si="11"/>
        <v>110000000</v>
      </c>
      <c r="I34" s="3">
        <f t="shared" si="10"/>
        <v>110000000</v>
      </c>
    </row>
    <row r="35" spans="2:9" ht="15.75" customHeight="1">
      <c r="B35" s="3"/>
      <c r="C35" s="10"/>
      <c r="D35" s="3"/>
      <c r="F35" t="s">
        <v>35</v>
      </c>
      <c r="G35" s="3">
        <f t="shared" ref="G35:H35" si="12">G14+G26</f>
        <v>1000000000</v>
      </c>
      <c r="H35" s="3">
        <f t="shared" si="12"/>
        <v>1000000000</v>
      </c>
      <c r="I35" s="3">
        <f>G35-H35</f>
        <v>0</v>
      </c>
    </row>
    <row r="36" spans="2:9" ht="15.75" customHeight="1">
      <c r="B36" s="3"/>
      <c r="C36" s="10"/>
      <c r="D36" s="3"/>
      <c r="F36" t="s">
        <v>36</v>
      </c>
      <c r="G36" s="3">
        <f t="shared" ref="G36:H36" si="13">G15</f>
        <v>0</v>
      </c>
      <c r="H36" s="3">
        <f t="shared" si="13"/>
        <v>1000000000</v>
      </c>
      <c r="I36" s="3">
        <f>H36-G36</f>
        <v>1000000000</v>
      </c>
    </row>
    <row r="37" spans="2:9" ht="15.75" customHeight="1">
      <c r="B37" s="3"/>
      <c r="C37" s="10"/>
      <c r="D37" s="3"/>
      <c r="F37" t="str">
        <f>F18</f>
        <v>Biaya Bahan Baku</v>
      </c>
      <c r="G37" s="3">
        <f>G18</f>
        <v>1000000000</v>
      </c>
      <c r="H37" s="3">
        <f>H18</f>
        <v>0</v>
      </c>
      <c r="I37" s="19">
        <f>G37-H37</f>
        <v>1000000000</v>
      </c>
    </row>
    <row r="38" spans="2:9" ht="15.75" customHeight="1">
      <c r="B38" s="3"/>
      <c r="C38" s="10"/>
      <c r="D38" s="3"/>
      <c r="F38" t="str">
        <f>F19</f>
        <v>Persediaan</v>
      </c>
      <c r="G38" s="3">
        <f>G19</f>
        <v>0</v>
      </c>
      <c r="H38" s="3">
        <f>H19</f>
        <v>1000000000</v>
      </c>
      <c r="I38" s="19">
        <f>G38-H38</f>
        <v>-1000000000</v>
      </c>
    </row>
    <row r="39" spans="2:9" ht="15.75" customHeight="1">
      <c r="B39" s="3"/>
      <c r="C39" s="10"/>
      <c r="D39" s="3"/>
      <c r="G39" s="3"/>
      <c r="H39" s="3"/>
    </row>
    <row r="40" spans="2:9" ht="15.75" customHeight="1">
      <c r="B40" s="3"/>
      <c r="C40" s="10"/>
      <c r="D40" s="3"/>
      <c r="G40" s="3"/>
      <c r="H40" s="3"/>
    </row>
    <row r="41" spans="2:9" ht="15.75" customHeight="1">
      <c r="B41" s="3"/>
      <c r="C41" s="10"/>
      <c r="D41" s="3"/>
      <c r="G41" s="3"/>
      <c r="H41" s="3"/>
    </row>
    <row r="42" spans="2:9" ht="15.75" customHeight="1">
      <c r="B42" s="3"/>
      <c r="C42" s="10"/>
      <c r="D42" s="3"/>
      <c r="G42" s="3"/>
      <c r="H42" s="3"/>
    </row>
    <row r="43" spans="2:9" ht="15.75" customHeight="1">
      <c r="B43" s="3"/>
      <c r="C43" s="10"/>
      <c r="D43" s="3"/>
      <c r="G43" s="3"/>
      <c r="H43" s="3"/>
    </row>
    <row r="44" spans="2:9" ht="15.75" customHeight="1">
      <c r="B44" s="3"/>
      <c r="C44" s="10"/>
      <c r="D44" s="3"/>
      <c r="G44" s="3"/>
      <c r="H44" s="3"/>
    </row>
    <row r="45" spans="2:9" ht="15.75" customHeight="1">
      <c r="B45" s="3"/>
      <c r="C45" s="10"/>
      <c r="D45" s="3"/>
      <c r="G45" s="3"/>
      <c r="H45" s="3"/>
    </row>
    <row r="46" spans="2:9" ht="15.75" customHeight="1">
      <c r="B46" s="3"/>
      <c r="C46" s="10"/>
      <c r="D46" s="3"/>
      <c r="G46" s="3"/>
      <c r="H46" s="3"/>
    </row>
    <row r="47" spans="2:9" ht="15.75" customHeight="1">
      <c r="B47" s="3"/>
      <c r="C47" s="10"/>
      <c r="D47" s="3"/>
      <c r="G47" s="3"/>
      <c r="H47" s="3"/>
    </row>
    <row r="48" spans="2:9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  <row r="101" spans="2:8" ht="15.75" customHeight="1">
      <c r="B101" s="3"/>
      <c r="C101" s="10"/>
      <c r="D101" s="3"/>
      <c r="G101" s="3"/>
      <c r="H101" s="3"/>
    </row>
    <row r="102" spans="2:8" ht="15.75" customHeight="1">
      <c r="B102" s="3"/>
      <c r="C102" s="10"/>
      <c r="D102" s="3"/>
      <c r="G102" s="3"/>
      <c r="H102" s="3"/>
    </row>
    <row r="103" spans="2:8" ht="15.75" customHeight="1">
      <c r="B103" s="3"/>
      <c r="C103" s="10"/>
      <c r="D103" s="3"/>
      <c r="G103" s="3"/>
      <c r="H103" s="3"/>
    </row>
    <row r="104" spans="2:8" ht="15.75" customHeight="1">
      <c r="B104" s="3"/>
      <c r="C104" s="10"/>
      <c r="D104" s="3"/>
      <c r="G104" s="3"/>
      <c r="H104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16" workbookViewId="0">
      <selection activeCell="F41" sqref="F41"/>
    </sheetView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4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>
      <c r="A1" s="8" t="s">
        <v>29</v>
      </c>
      <c r="B1" s="1"/>
      <c r="C1" s="9"/>
      <c r="D1" s="1"/>
      <c r="E1" s="8"/>
      <c r="F1" s="8"/>
      <c r="G1" s="1"/>
      <c r="H1" s="1"/>
      <c r="I1" s="8"/>
      <c r="J1" s="8"/>
      <c r="K1" s="8"/>
      <c r="L1" s="8"/>
    </row>
    <row r="2" spans="1:12">
      <c r="A2" t="s">
        <v>1</v>
      </c>
      <c r="B2" s="3">
        <v>1500000000</v>
      </c>
      <c r="C2" s="10"/>
      <c r="D2" s="3">
        <f>B2</f>
        <v>1500000000</v>
      </c>
      <c r="G2" s="3"/>
      <c r="H2" s="3"/>
    </row>
    <row r="3" spans="1:12">
      <c r="A3" t="s">
        <v>2</v>
      </c>
      <c r="B3" s="3">
        <v>11</v>
      </c>
      <c r="C3" s="10" t="s">
        <v>3</v>
      </c>
      <c r="D3" s="3">
        <f>D2*B3/100</f>
        <v>165000000</v>
      </c>
      <c r="G3" s="3"/>
      <c r="H3" s="3"/>
    </row>
    <row r="4" spans="1:12">
      <c r="A4" t="s">
        <v>4</v>
      </c>
      <c r="B4" s="3">
        <v>2.5</v>
      </c>
      <c r="C4" s="10" t="s">
        <v>3</v>
      </c>
      <c r="D4" s="3">
        <f>D2*B4/100</f>
        <v>37500000</v>
      </c>
      <c r="G4" s="3"/>
      <c r="H4" s="3"/>
    </row>
    <row r="5" spans="1:12">
      <c r="B5" s="3"/>
      <c r="C5" s="10"/>
      <c r="D5" s="3"/>
      <c r="G5" s="3"/>
      <c r="H5" s="3"/>
    </row>
    <row r="6" spans="1:12">
      <c r="A6" s="8" t="s">
        <v>30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  <c r="L6" s="8"/>
    </row>
    <row r="7" spans="1:12">
      <c r="A7" t="s">
        <v>9</v>
      </c>
      <c r="B7" s="3">
        <f>B2*0.3</f>
        <v>450000000</v>
      </c>
      <c r="C7" s="10"/>
      <c r="D7" s="3">
        <f>B7</f>
        <v>450000000</v>
      </c>
      <c r="F7" t="s">
        <v>12</v>
      </c>
      <c r="G7" s="3">
        <f>D7+D8</f>
        <v>499500000</v>
      </c>
      <c r="H7" s="3"/>
    </row>
    <row r="8" spans="1:12">
      <c r="A8" t="s">
        <v>2</v>
      </c>
      <c r="B8" s="3">
        <f>$B$3</f>
        <v>11</v>
      </c>
      <c r="C8" s="4" t="str">
        <f t="shared" ref="C8:C9" si="0">C3</f>
        <v>%</v>
      </c>
      <c r="D8" s="3">
        <f>D7*B8/100</f>
        <v>49500000</v>
      </c>
      <c r="F8" t="s">
        <v>32</v>
      </c>
      <c r="G8" s="3"/>
      <c r="H8" s="3">
        <f t="shared" ref="H8:H9" si="1">D7</f>
        <v>450000000</v>
      </c>
    </row>
    <row r="9" spans="1:12">
      <c r="A9" t="s">
        <v>4</v>
      </c>
      <c r="B9" s="3">
        <f>$B$4</f>
        <v>2.5</v>
      </c>
      <c r="C9" s="4" t="str">
        <f t="shared" si="0"/>
        <v>%</v>
      </c>
      <c r="D9" s="3">
        <f>D7*B9/100</f>
        <v>11250000</v>
      </c>
      <c r="F9" s="11" t="s">
        <v>33</v>
      </c>
      <c r="G9" s="5"/>
      <c r="H9" s="5">
        <f t="shared" si="1"/>
        <v>49500000</v>
      </c>
    </row>
    <row r="10" spans="1:12">
      <c r="B10" s="3"/>
      <c r="C10" s="10"/>
      <c r="D10" s="3"/>
      <c r="G10" s="3">
        <f t="shared" ref="G10:H10" si="2">SUM(G7:G9)</f>
        <v>499500000</v>
      </c>
      <c r="H10" s="3">
        <f t="shared" si="2"/>
        <v>499500000</v>
      </c>
    </row>
    <row r="11" spans="1:12">
      <c r="B11" s="3"/>
      <c r="C11" s="10"/>
      <c r="D11" s="3"/>
      <c r="G11" s="3"/>
      <c r="H11" s="3"/>
    </row>
    <row r="12" spans="1:12">
      <c r="B12" s="3"/>
      <c r="C12" s="10"/>
      <c r="D12" s="3"/>
      <c r="F12" t="s">
        <v>31</v>
      </c>
      <c r="G12" s="3">
        <f>D9</f>
        <v>11250000</v>
      </c>
      <c r="H12" s="3"/>
    </row>
    <row r="13" spans="1:12">
      <c r="B13" s="3"/>
      <c r="C13" s="10"/>
      <c r="D13" s="3"/>
      <c r="F13" s="11" t="s">
        <v>12</v>
      </c>
      <c r="G13" s="5"/>
      <c r="H13" s="5">
        <f>D9</f>
        <v>11250000</v>
      </c>
    </row>
    <row r="14" spans="1:12">
      <c r="B14" s="3"/>
      <c r="C14" s="10"/>
      <c r="D14" s="3"/>
      <c r="G14" s="3">
        <f t="shared" ref="G14:H14" si="3">SUM(G12:G13)</f>
        <v>11250000</v>
      </c>
      <c r="H14" s="3">
        <f t="shared" si="3"/>
        <v>11250000</v>
      </c>
    </row>
    <row r="15" spans="1:12">
      <c r="B15" s="3"/>
      <c r="C15" s="10"/>
      <c r="D15" s="3"/>
      <c r="G15" s="3"/>
      <c r="H15" s="3"/>
    </row>
    <row r="16" spans="1:12">
      <c r="A16" s="8" t="s">
        <v>34</v>
      </c>
      <c r="B16" s="1"/>
      <c r="C16" s="9"/>
      <c r="D16" s="1"/>
      <c r="E16" s="8"/>
      <c r="F16" s="8" t="s">
        <v>6</v>
      </c>
      <c r="G16" s="1" t="s">
        <v>7</v>
      </c>
      <c r="H16" s="1" t="s">
        <v>8</v>
      </c>
      <c r="I16" s="8"/>
      <c r="J16" s="8"/>
    </row>
    <row r="17" spans="1:12">
      <c r="A17" t="s">
        <v>15</v>
      </c>
      <c r="B17" s="3">
        <f>B2</f>
        <v>1500000000</v>
      </c>
      <c r="C17" s="10"/>
      <c r="D17" s="3">
        <f>B17</f>
        <v>1500000000</v>
      </c>
      <c r="F17" t="s">
        <v>38</v>
      </c>
      <c r="G17" s="3">
        <f>D17</f>
        <v>1500000000</v>
      </c>
      <c r="H17" s="3"/>
      <c r="K17" s="8"/>
      <c r="L17" s="8"/>
    </row>
    <row r="18" spans="1:12">
      <c r="A18" t="s">
        <v>2</v>
      </c>
      <c r="B18" s="3">
        <f>$B$3</f>
        <v>11</v>
      </c>
      <c r="C18" s="10" t="str">
        <f t="shared" ref="C18:C19" si="4">C3</f>
        <v>%</v>
      </c>
      <c r="D18" s="3">
        <f>B17*B18/100</f>
        <v>165000000</v>
      </c>
      <c r="F18" s="11" t="s">
        <v>36</v>
      </c>
      <c r="G18" s="5"/>
      <c r="H18" s="5">
        <f>D17</f>
        <v>1500000000</v>
      </c>
    </row>
    <row r="19" spans="1:12">
      <c r="A19" t="s">
        <v>4</v>
      </c>
      <c r="B19" s="3">
        <f>$B$4</f>
        <v>2.5</v>
      </c>
      <c r="C19" s="10" t="str">
        <f t="shared" si="4"/>
        <v>%</v>
      </c>
      <c r="D19" s="3">
        <f>D17*B19/100</f>
        <v>37500000</v>
      </c>
      <c r="G19" s="3">
        <f t="shared" ref="G19:H19" si="5">SUM(G17:G18)</f>
        <v>1500000000</v>
      </c>
      <c r="H19" s="3">
        <f t="shared" si="5"/>
        <v>1500000000</v>
      </c>
    </row>
    <row r="20" spans="1:12">
      <c r="B20" s="3"/>
      <c r="C20" s="10"/>
      <c r="D20" s="3"/>
      <c r="G20" s="3"/>
      <c r="H20" s="3"/>
    </row>
    <row r="21" spans="1:12">
      <c r="B21" s="3"/>
      <c r="C21" s="10"/>
      <c r="D21" s="3"/>
      <c r="F21" t="s">
        <v>53</v>
      </c>
      <c r="G21" s="3">
        <v>1000000000</v>
      </c>
      <c r="H21" s="3"/>
    </row>
    <row r="22" spans="1:12">
      <c r="B22" s="3"/>
      <c r="C22" s="10"/>
      <c r="D22" s="3"/>
      <c r="F22" s="17" t="s">
        <v>16</v>
      </c>
      <c r="G22" s="18"/>
      <c r="H22" s="18">
        <v>1000000000</v>
      </c>
    </row>
    <row r="23" spans="1:12">
      <c r="B23" s="3"/>
      <c r="C23" s="10"/>
      <c r="D23" s="3"/>
      <c r="F23" s="20"/>
      <c r="G23" s="21">
        <f>SUM(G21:G22)</f>
        <v>1000000000</v>
      </c>
      <c r="H23" s="21">
        <f>SUM(H21:H22)</f>
        <v>1000000000</v>
      </c>
    </row>
    <row r="24" spans="1:12">
      <c r="B24" s="3"/>
      <c r="C24" s="10"/>
      <c r="D24" s="3"/>
      <c r="G24" s="3"/>
      <c r="H24" s="3"/>
    </row>
    <row r="25" spans="1:12" ht="15.75" customHeight="1">
      <c r="A25" s="8" t="s">
        <v>37</v>
      </c>
      <c r="B25" s="1"/>
      <c r="C25" s="9"/>
      <c r="D25" s="1"/>
      <c r="E25" s="8"/>
      <c r="F25" s="8" t="s">
        <v>6</v>
      </c>
      <c r="G25" s="1" t="s">
        <v>7</v>
      </c>
      <c r="H25" s="1" t="s">
        <v>8</v>
      </c>
    </row>
    <row r="26" spans="1:12" ht="15.75" customHeight="1">
      <c r="A26" t="s">
        <v>1</v>
      </c>
      <c r="B26" s="3">
        <f>B17</f>
        <v>1500000000</v>
      </c>
      <c r="C26" s="10"/>
      <c r="D26" s="3">
        <f>B26</f>
        <v>1500000000</v>
      </c>
      <c r="F26" t="s">
        <v>35</v>
      </c>
      <c r="G26" s="3">
        <f>D29+D32+D33</f>
        <v>1615500000</v>
      </c>
      <c r="K26" s="8"/>
      <c r="L26" s="8"/>
    </row>
    <row r="27" spans="1:12" ht="15.75" customHeight="1">
      <c r="A27" t="s">
        <v>2</v>
      </c>
      <c r="B27" s="3">
        <f>$B$3</f>
        <v>11</v>
      </c>
      <c r="C27" s="10" t="str">
        <f>C3</f>
        <v>%</v>
      </c>
      <c r="D27" s="3">
        <f>D26*B27/100</f>
        <v>165000000</v>
      </c>
      <c r="F27" t="s">
        <v>38</v>
      </c>
      <c r="H27" s="3">
        <f>D29+D32</f>
        <v>1500000000</v>
      </c>
    </row>
    <row r="28" spans="1:12" ht="15.75" customHeight="1">
      <c r="A28" s="11" t="s">
        <v>4</v>
      </c>
      <c r="B28" s="5">
        <f>$B$4</f>
        <v>2.5</v>
      </c>
      <c r="C28" s="12" t="str">
        <f>C4</f>
        <v>%</v>
      </c>
      <c r="D28" s="5">
        <f>D26*B28/100</f>
        <v>37500000</v>
      </c>
      <c r="F28" s="11" t="s">
        <v>33</v>
      </c>
      <c r="G28" s="11"/>
      <c r="H28" s="5">
        <f>D33</f>
        <v>115500000</v>
      </c>
    </row>
    <row r="29" spans="1:12" ht="15.75" customHeight="1">
      <c r="A29" t="s">
        <v>20</v>
      </c>
      <c r="B29" s="3">
        <f>B7</f>
        <v>450000000</v>
      </c>
      <c r="C29" s="10"/>
      <c r="D29" s="3">
        <f>B29</f>
        <v>450000000</v>
      </c>
      <c r="G29" s="3">
        <f t="shared" ref="G29:H29" si="6">SUM(G26:G28)</f>
        <v>1615500000</v>
      </c>
      <c r="H29" s="3">
        <f t="shared" si="6"/>
        <v>1615500000</v>
      </c>
    </row>
    <row r="30" spans="1:12" ht="15.75" customHeight="1">
      <c r="A30" t="s">
        <v>21</v>
      </c>
      <c r="B30" s="3">
        <f>$B$3</f>
        <v>11</v>
      </c>
      <c r="C30" s="10" t="str">
        <f>C3</f>
        <v>%</v>
      </c>
      <c r="D30" s="3">
        <f>D29*B30/100</f>
        <v>49500000</v>
      </c>
    </row>
    <row r="31" spans="1:12" ht="15.75" customHeight="1">
      <c r="A31" s="11" t="s">
        <v>22</v>
      </c>
      <c r="B31" s="5">
        <f>$B$4</f>
        <v>2.5</v>
      </c>
      <c r="C31" s="12" t="str">
        <f>C4</f>
        <v>%</v>
      </c>
      <c r="D31" s="5">
        <f>D29*B31/100</f>
        <v>11250000</v>
      </c>
      <c r="F31" t="s">
        <v>32</v>
      </c>
      <c r="G31" s="3">
        <f>D29</f>
        <v>450000000</v>
      </c>
    </row>
    <row r="32" spans="1:12" ht="15.75" customHeight="1">
      <c r="A32" t="s">
        <v>23</v>
      </c>
      <c r="B32" s="3">
        <f>B26-B29</f>
        <v>1050000000</v>
      </c>
      <c r="C32" s="10"/>
      <c r="D32" s="3">
        <f>B32</f>
        <v>1050000000</v>
      </c>
      <c r="F32" s="11" t="s">
        <v>35</v>
      </c>
      <c r="G32" s="11"/>
      <c r="H32" s="5">
        <f>D29</f>
        <v>450000000</v>
      </c>
    </row>
    <row r="33" spans="1:12" ht="15.75" customHeight="1">
      <c r="A33" t="s">
        <v>24</v>
      </c>
      <c r="B33" s="3">
        <f>$B$3</f>
        <v>11</v>
      </c>
      <c r="C33" s="10" t="str">
        <f>C3</f>
        <v>%</v>
      </c>
      <c r="D33" s="3">
        <f>D32*B33/100</f>
        <v>115500000</v>
      </c>
      <c r="G33" s="3">
        <f t="shared" ref="G33:H33" si="7">SUM(G31:G32)</f>
        <v>450000000</v>
      </c>
      <c r="H33" s="3">
        <f t="shared" si="7"/>
        <v>450000000</v>
      </c>
    </row>
    <row r="34" spans="1:12" ht="15.75" customHeight="1">
      <c r="A34" t="s">
        <v>25</v>
      </c>
      <c r="B34" s="3">
        <f>$B$4</f>
        <v>2.5</v>
      </c>
      <c r="C34" s="10" t="str">
        <f>C4</f>
        <v>%</v>
      </c>
      <c r="D34" s="3">
        <f>D32*B34/100</f>
        <v>26250000</v>
      </c>
      <c r="G34" s="3"/>
      <c r="H34" s="3"/>
    </row>
    <row r="35" spans="1:12" ht="15.75" customHeight="1">
      <c r="B35" s="3"/>
      <c r="C35" s="10"/>
      <c r="D35" s="3"/>
      <c r="F35" s="14" t="s">
        <v>26</v>
      </c>
      <c r="G35" s="7"/>
      <c r="H35" s="7"/>
      <c r="I35" s="14"/>
    </row>
    <row r="36" spans="1:12" ht="15.75" customHeight="1">
      <c r="B36" s="3"/>
      <c r="C36" s="10"/>
      <c r="D36" s="3"/>
      <c r="F36" t="s">
        <v>12</v>
      </c>
      <c r="G36" s="3">
        <f>D32+D33</f>
        <v>1165500000</v>
      </c>
      <c r="H36" s="3"/>
    </row>
    <row r="37" spans="1:12" ht="15.75" customHeight="1">
      <c r="B37" s="3"/>
      <c r="C37" s="10"/>
      <c r="D37" s="3"/>
      <c r="F37" s="11" t="s">
        <v>35</v>
      </c>
      <c r="G37" s="5"/>
      <c r="H37" s="5">
        <f>D32+D33</f>
        <v>1165500000</v>
      </c>
    </row>
    <row r="38" spans="1:12" ht="15.75" customHeight="1">
      <c r="B38" s="3"/>
      <c r="C38" s="10"/>
      <c r="D38" s="3"/>
      <c r="G38" s="3">
        <f t="shared" ref="G38:H38" si="8">SUM(G36:G37)</f>
        <v>1165500000</v>
      </c>
      <c r="H38" s="3">
        <f t="shared" si="8"/>
        <v>1165500000</v>
      </c>
    </row>
    <row r="39" spans="1:12" ht="15.75" customHeight="1">
      <c r="B39" s="3"/>
      <c r="C39" s="10"/>
      <c r="D39" s="3"/>
      <c r="G39" s="3"/>
      <c r="H39" s="3"/>
    </row>
    <row r="40" spans="1:12" ht="15.75" customHeight="1">
      <c r="B40" s="3"/>
      <c r="C40" s="10"/>
      <c r="D40" s="3"/>
      <c r="F40" t="s">
        <v>31</v>
      </c>
      <c r="G40" s="3">
        <f>D34</f>
        <v>26250000</v>
      </c>
      <c r="H40" s="3"/>
    </row>
    <row r="41" spans="1:12" ht="15.75" customHeight="1">
      <c r="B41" s="3"/>
      <c r="C41" s="10"/>
      <c r="D41" s="3"/>
      <c r="F41" s="11" t="s">
        <v>12</v>
      </c>
      <c r="G41" s="5"/>
      <c r="H41" s="5">
        <f>D34</f>
        <v>26250000</v>
      </c>
    </row>
    <row r="42" spans="1:12" ht="15.75" customHeight="1">
      <c r="B42" s="3"/>
      <c r="C42" s="10"/>
      <c r="D42" s="3"/>
      <c r="G42" s="3">
        <f t="shared" ref="G42:H42" si="9">SUM(G40:G41)</f>
        <v>26250000</v>
      </c>
      <c r="H42" s="3">
        <f t="shared" si="9"/>
        <v>26250000</v>
      </c>
    </row>
    <row r="43" spans="1:12" ht="15.75" customHeight="1">
      <c r="B43" s="3"/>
      <c r="C43" s="10"/>
      <c r="D43" s="3"/>
      <c r="G43" s="3"/>
      <c r="H43" s="3"/>
    </row>
    <row r="44" spans="1:12" ht="15.75" customHeight="1">
      <c r="A44" s="8"/>
      <c r="B44" s="1"/>
      <c r="C44" s="9"/>
      <c r="D44" s="1"/>
      <c r="E44" s="8"/>
      <c r="F44" s="8"/>
      <c r="G44" s="1" t="s">
        <v>7</v>
      </c>
      <c r="H44" s="1" t="s">
        <v>8</v>
      </c>
      <c r="I44" s="8" t="s">
        <v>27</v>
      </c>
      <c r="J44" s="8"/>
      <c r="K44" s="8"/>
      <c r="L44" s="8"/>
    </row>
    <row r="45" spans="1:12" ht="15.75" customHeight="1">
      <c r="B45" s="3"/>
      <c r="C45" s="10"/>
      <c r="D45" s="3"/>
      <c r="F45" t="s">
        <v>12</v>
      </c>
      <c r="G45" s="3">
        <f t="shared" ref="G45:H45" si="10">G7+G13+G36+G41</f>
        <v>1665000000</v>
      </c>
      <c r="H45" s="3">
        <f t="shared" si="10"/>
        <v>37500000</v>
      </c>
      <c r="I45" s="3">
        <f>G45-H45</f>
        <v>1627500000</v>
      </c>
    </row>
    <row r="46" spans="1:12" ht="15.75" customHeight="1">
      <c r="B46" s="3"/>
      <c r="C46" s="10"/>
      <c r="D46" s="3"/>
      <c r="F46" t="s">
        <v>32</v>
      </c>
      <c r="G46" s="3">
        <f t="shared" ref="G46:H46" si="11">G8+G31</f>
        <v>450000000</v>
      </c>
      <c r="H46" s="3">
        <f t="shared" si="11"/>
        <v>450000000</v>
      </c>
      <c r="I46" s="3">
        <f t="shared" ref="I46:I47" si="12">H46-G46</f>
        <v>0</v>
      </c>
    </row>
    <row r="47" spans="1:12" ht="15.75" customHeight="1">
      <c r="B47" s="3"/>
      <c r="C47" s="10"/>
      <c r="D47" s="3"/>
      <c r="F47" t="s">
        <v>33</v>
      </c>
      <c r="G47" s="3">
        <f t="shared" ref="G47:H47" si="13">G9+G28</f>
        <v>0</v>
      </c>
      <c r="H47" s="3">
        <f t="shared" si="13"/>
        <v>165000000</v>
      </c>
      <c r="I47" s="3">
        <f t="shared" si="12"/>
        <v>165000000</v>
      </c>
    </row>
    <row r="48" spans="1:12" ht="15.75" customHeight="1">
      <c r="B48" s="3"/>
      <c r="C48" s="10"/>
      <c r="D48" s="3"/>
      <c r="F48" t="s">
        <v>31</v>
      </c>
      <c r="G48" s="3">
        <f t="shared" ref="G48:H48" si="14">G12+G40</f>
        <v>37500000</v>
      </c>
      <c r="H48" s="3">
        <f t="shared" si="14"/>
        <v>0</v>
      </c>
      <c r="I48" s="3">
        <f t="shared" ref="I48:I49" si="15">G48-H48</f>
        <v>37500000</v>
      </c>
    </row>
    <row r="49" spans="2:9" ht="15.75" customHeight="1">
      <c r="B49" s="3"/>
      <c r="C49" s="10"/>
      <c r="D49" s="3"/>
      <c r="F49" t="s">
        <v>38</v>
      </c>
      <c r="G49" s="3">
        <f t="shared" ref="G49:H49" si="16">G17+G27</f>
        <v>1500000000</v>
      </c>
      <c r="H49" s="3">
        <f t="shared" si="16"/>
        <v>1500000000</v>
      </c>
      <c r="I49" s="3">
        <f t="shared" si="15"/>
        <v>0</v>
      </c>
    </row>
    <row r="50" spans="2:9" ht="15.75" customHeight="1">
      <c r="B50" s="3"/>
      <c r="C50" s="10"/>
      <c r="D50" s="3"/>
      <c r="F50" t="s">
        <v>36</v>
      </c>
      <c r="G50" s="3">
        <f t="shared" ref="G50:H50" si="17">G18</f>
        <v>0</v>
      </c>
      <c r="H50" s="3">
        <f t="shared" si="17"/>
        <v>1500000000</v>
      </c>
      <c r="I50" s="3">
        <f>H50-G50</f>
        <v>1500000000</v>
      </c>
    </row>
    <row r="51" spans="2:9" ht="15.75" customHeight="1">
      <c r="B51" s="3"/>
      <c r="C51" s="10"/>
      <c r="D51" s="3"/>
      <c r="F51" t="s">
        <v>35</v>
      </c>
      <c r="G51" s="3">
        <f t="shared" ref="G51:H51" si="18">G26+G32+G37</f>
        <v>1615500000</v>
      </c>
      <c r="H51" s="3">
        <f t="shared" si="18"/>
        <v>1615500000</v>
      </c>
      <c r="I51" s="3">
        <f>G51-H51</f>
        <v>0</v>
      </c>
    </row>
    <row r="52" spans="2:9" ht="15.75" customHeight="1">
      <c r="B52" s="3"/>
      <c r="C52" s="10"/>
      <c r="D52" s="3"/>
      <c r="F52" t="s">
        <v>53</v>
      </c>
      <c r="G52" s="3">
        <f>G21</f>
        <v>1000000000</v>
      </c>
      <c r="H52" s="3">
        <f>H21</f>
        <v>0</v>
      </c>
      <c r="I52" s="19">
        <f>G52-H52</f>
        <v>1000000000</v>
      </c>
    </row>
    <row r="53" spans="2:9" ht="15.75" customHeight="1">
      <c r="B53" s="3"/>
      <c r="C53" s="10"/>
      <c r="D53" s="3"/>
      <c r="F53" t="s">
        <v>16</v>
      </c>
      <c r="G53" s="3">
        <f>G22</f>
        <v>0</v>
      </c>
      <c r="H53" s="3">
        <f>H22</f>
        <v>1000000000</v>
      </c>
      <c r="I53" s="19">
        <f>G53-H53</f>
        <v>-1000000000</v>
      </c>
    </row>
    <row r="54" spans="2:9" ht="15.75" customHeight="1">
      <c r="B54" s="3"/>
      <c r="C54" s="10"/>
      <c r="D54" s="3"/>
      <c r="G54" s="3"/>
      <c r="H54" s="3"/>
    </row>
    <row r="55" spans="2:9" ht="15.75" customHeight="1">
      <c r="B55" s="3"/>
      <c r="C55" s="10"/>
      <c r="D55" s="3"/>
      <c r="G55" s="3"/>
      <c r="H55" s="3"/>
    </row>
    <row r="56" spans="2:9" ht="15.75" customHeight="1">
      <c r="B56" s="3"/>
      <c r="C56" s="10"/>
      <c r="D56" s="3"/>
      <c r="G56" s="3"/>
      <c r="H56" s="3"/>
    </row>
    <row r="57" spans="2:9" ht="15.75" customHeight="1">
      <c r="B57" s="3"/>
      <c r="C57" s="10"/>
      <c r="D57" s="3"/>
      <c r="G57" s="3"/>
      <c r="H57" s="3"/>
    </row>
    <row r="58" spans="2:9" ht="15.75" customHeight="1">
      <c r="B58" s="3"/>
      <c r="C58" s="10"/>
      <c r="D58" s="3"/>
      <c r="G58" s="3"/>
      <c r="H58" s="3"/>
    </row>
    <row r="59" spans="2:9" ht="15.75" customHeight="1">
      <c r="B59" s="3"/>
      <c r="C59" s="10"/>
      <c r="D59" s="3"/>
      <c r="G59" s="3"/>
      <c r="H59" s="3"/>
    </row>
    <row r="60" spans="2:9" ht="15.75" customHeight="1">
      <c r="B60" s="3"/>
      <c r="C60" s="10"/>
      <c r="D60" s="3"/>
      <c r="G60" s="3"/>
      <c r="H60" s="3"/>
    </row>
    <row r="61" spans="2:9" ht="15.75" customHeight="1">
      <c r="B61" s="3"/>
      <c r="C61" s="10"/>
      <c r="D61" s="3"/>
      <c r="G61" s="3"/>
      <c r="H61" s="3"/>
    </row>
    <row r="62" spans="2:9" ht="15.75" customHeight="1">
      <c r="B62" s="3"/>
      <c r="C62" s="10"/>
      <c r="D62" s="3"/>
      <c r="G62" s="3"/>
      <c r="H62" s="3"/>
    </row>
    <row r="63" spans="2:9" ht="15.75" customHeight="1">
      <c r="B63" s="3"/>
      <c r="C63" s="10"/>
      <c r="D63" s="3"/>
      <c r="G63" s="3"/>
      <c r="H63" s="3"/>
    </row>
    <row r="64" spans="2:9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  <row r="101" spans="2:8" ht="15.75" customHeight="1">
      <c r="B101" s="3"/>
      <c r="C101" s="10"/>
      <c r="D101" s="3"/>
      <c r="G101" s="3"/>
      <c r="H101" s="3"/>
    </row>
    <row r="102" spans="2:8" ht="15.75" customHeight="1">
      <c r="B102" s="3"/>
      <c r="C102" s="10"/>
      <c r="D102" s="3"/>
      <c r="G102" s="3"/>
      <c r="H102" s="3"/>
    </row>
    <row r="103" spans="2:8" ht="15.75" customHeight="1">
      <c r="B103" s="3"/>
      <c r="C103" s="10"/>
      <c r="D103" s="3"/>
      <c r="G103" s="3"/>
      <c r="H103" s="3"/>
    </row>
    <row r="104" spans="2:8" ht="15.75" customHeight="1">
      <c r="B104" s="3"/>
      <c r="C104" s="10"/>
      <c r="D104" s="3"/>
      <c r="G104" s="3"/>
      <c r="H104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F9" sqref="F9"/>
    </sheetView>
  </sheetViews>
  <sheetFormatPr defaultColWidth="14.42578125" defaultRowHeight="15" customHeight="1"/>
  <cols>
    <col min="1" max="1" width="19" customWidth="1"/>
    <col min="2" max="2" width="15.28515625" customWidth="1"/>
    <col min="3" max="3" width="4" customWidth="1"/>
    <col min="4" max="4" width="15.28515625" customWidth="1"/>
    <col min="5" max="5" width="8.7109375" customWidth="1"/>
    <col min="6" max="6" width="23" customWidth="1"/>
    <col min="7" max="8" width="15.28515625" customWidth="1"/>
    <col min="9" max="9" width="16" customWidth="1"/>
    <col min="10" max="11" width="8.7109375" customWidth="1"/>
  </cols>
  <sheetData>
    <row r="1" spans="1:11">
      <c r="A1" s="8" t="s">
        <v>39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100000000</v>
      </c>
      <c r="C2" s="10"/>
      <c r="D2" s="3">
        <f>B2</f>
        <v>100000000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11000000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2500000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5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v>30000000</v>
      </c>
      <c r="C7" s="10"/>
      <c r="D7" s="3">
        <f>B7</f>
        <v>30000000</v>
      </c>
      <c r="F7" t="s">
        <v>40</v>
      </c>
      <c r="G7" s="3">
        <f t="shared" ref="G7:G8" si="0">D7</f>
        <v>30000000</v>
      </c>
      <c r="H7" s="3"/>
    </row>
    <row r="8" spans="1:11">
      <c r="A8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</v>
      </c>
      <c r="F8" t="s">
        <v>11</v>
      </c>
      <c r="G8" s="3">
        <f t="shared" si="0"/>
        <v>3300000</v>
      </c>
      <c r="H8" s="3"/>
    </row>
    <row r="9" spans="1:11">
      <c r="A9" t="s">
        <v>4</v>
      </c>
      <c r="B9" s="3">
        <f>$B$4</f>
        <v>2.5</v>
      </c>
      <c r="C9" s="4" t="str">
        <f t="shared" si="1"/>
        <v>%</v>
      </c>
      <c r="D9" s="3">
        <f>D7*B9/100</f>
        <v>750000</v>
      </c>
      <c r="F9" t="s">
        <v>12</v>
      </c>
      <c r="G9" s="3"/>
      <c r="H9" s="3">
        <f>D7+D8-D9</f>
        <v>32550000</v>
      </c>
    </row>
    <row r="10" spans="1:11">
      <c r="B10" s="3"/>
      <c r="C10" s="10"/>
      <c r="D10" s="3"/>
      <c r="F10" s="11" t="s">
        <v>13</v>
      </c>
      <c r="G10" s="5"/>
      <c r="H10" s="5">
        <f>D9</f>
        <v>750000</v>
      </c>
    </row>
    <row r="11" spans="1:11">
      <c r="B11" s="3"/>
      <c r="C11" s="10"/>
      <c r="D11" s="3"/>
      <c r="G11" s="3">
        <f t="shared" ref="G11:H11" si="2">SUM(G7:G10)</f>
        <v>33300000</v>
      </c>
      <c r="H11" s="3">
        <f t="shared" si="2"/>
        <v>33300000</v>
      </c>
    </row>
    <row r="12" spans="1:11">
      <c r="B12" s="3"/>
      <c r="C12" s="10"/>
      <c r="D12" s="3"/>
      <c r="G12" s="3"/>
      <c r="H12" s="3"/>
    </row>
    <row r="13" spans="1:11">
      <c r="A13" s="8" t="s">
        <v>41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v>100000000</v>
      </c>
      <c r="C14" s="10"/>
      <c r="D14" s="3">
        <f>B14</f>
        <v>100000000</v>
      </c>
      <c r="F14" t="s">
        <v>42</v>
      </c>
      <c r="G14" s="3">
        <f>D14</f>
        <v>100000000</v>
      </c>
      <c r="H14" s="3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11000000</v>
      </c>
      <c r="F15" s="11" t="s">
        <v>43</v>
      </c>
      <c r="G15" s="5"/>
      <c r="H15" s="5">
        <f>D14</f>
        <v>100000000</v>
      </c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2500000</v>
      </c>
      <c r="G16" s="3">
        <f t="shared" ref="G16:H16" si="4">SUM(G14:G15)</f>
        <v>100000000</v>
      </c>
      <c r="H16" s="3">
        <f t="shared" si="4"/>
        <v>100000000</v>
      </c>
    </row>
    <row r="17" spans="1:11">
      <c r="B17" s="3"/>
      <c r="C17" s="10"/>
      <c r="D17" s="3"/>
      <c r="G17" s="3"/>
      <c r="H17" s="3"/>
    </row>
    <row r="18" spans="1:11">
      <c r="A18" s="8" t="s">
        <v>18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v>100000000</v>
      </c>
      <c r="C19" s="10"/>
      <c r="D19" s="3">
        <f>B19</f>
        <v>100000000</v>
      </c>
      <c r="F19" t="s">
        <v>43</v>
      </c>
      <c r="G19" s="3">
        <f>D19</f>
        <v>100000000</v>
      </c>
      <c r="H19" s="3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11000000</v>
      </c>
      <c r="F20" t="s">
        <v>11</v>
      </c>
      <c r="G20" s="3">
        <f>D26</f>
        <v>7700000</v>
      </c>
      <c r="H20" s="3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2500000</v>
      </c>
      <c r="F21" t="s">
        <v>40</v>
      </c>
      <c r="G21" s="3"/>
      <c r="H21" s="3">
        <f>D22</f>
        <v>30000000</v>
      </c>
    </row>
    <row r="22" spans="1:11" ht="15.75" customHeight="1">
      <c r="A22" t="s">
        <v>20</v>
      </c>
      <c r="B22" s="3">
        <f>B7</f>
        <v>30000000</v>
      </c>
      <c r="C22" s="10"/>
      <c r="D22" s="3">
        <f>B22</f>
        <v>30000000</v>
      </c>
      <c r="F22" t="s">
        <v>12</v>
      </c>
      <c r="G22" s="3"/>
      <c r="H22" s="3">
        <f>D25+D26-D27</f>
        <v>75950000</v>
      </c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3300000</v>
      </c>
      <c r="F23" s="11" t="s">
        <v>13</v>
      </c>
      <c r="G23" s="5"/>
      <c r="H23" s="5">
        <f>D27</f>
        <v>1750000</v>
      </c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750000</v>
      </c>
      <c r="G24" s="3">
        <f t="shared" ref="G24:H24" si="7">SUM(G19:G23)</f>
        <v>107700000</v>
      </c>
      <c r="H24" s="3">
        <f t="shared" si="7"/>
        <v>107700000</v>
      </c>
    </row>
    <row r="25" spans="1:11" ht="15.75" customHeight="1">
      <c r="A25" t="s">
        <v>23</v>
      </c>
      <c r="B25" s="3">
        <f>B19-B22</f>
        <v>70000000</v>
      </c>
      <c r="C25" s="10"/>
      <c r="D25" s="3">
        <f>B25</f>
        <v>70000000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7700000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1750000</v>
      </c>
      <c r="F27" t="str">
        <f t="shared" ref="F27:F30" si="9">F7</f>
        <v>Uang Muka Pemotongan</v>
      </c>
      <c r="G27" s="3">
        <f t="shared" ref="G27:H27" si="10">G7+G21</f>
        <v>30000000</v>
      </c>
      <c r="H27" s="3">
        <f t="shared" si="10"/>
        <v>30000000</v>
      </c>
      <c r="I27" s="3">
        <f t="shared" ref="I27:I29" si="11">G27-H27</f>
        <v>0</v>
      </c>
    </row>
    <row r="28" spans="1:11" ht="15.75" customHeight="1">
      <c r="B28" s="3"/>
      <c r="C28" s="10"/>
      <c r="D28" s="3"/>
      <c r="F28" t="str">
        <f t="shared" si="9"/>
        <v>PPN Masukan</v>
      </c>
      <c r="G28" s="3">
        <f t="shared" ref="G28:H28" si="12">G8+G20</f>
        <v>11000000</v>
      </c>
      <c r="H28" s="3">
        <f t="shared" si="12"/>
        <v>0</v>
      </c>
      <c r="I28" s="3">
        <f t="shared" si="11"/>
        <v>11000000</v>
      </c>
    </row>
    <row r="29" spans="1:11" ht="15.75" customHeight="1">
      <c r="B29" s="3"/>
      <c r="C29" s="10"/>
      <c r="D29" s="3"/>
      <c r="F29" t="str">
        <f t="shared" si="9"/>
        <v>Kas / Bank</v>
      </c>
      <c r="G29" s="3">
        <f t="shared" ref="G29:H29" si="13">G9+G22</f>
        <v>0</v>
      </c>
      <c r="H29" s="3">
        <f t="shared" si="13"/>
        <v>108500000</v>
      </c>
      <c r="I29" s="3">
        <f t="shared" si="11"/>
        <v>-108500000</v>
      </c>
    </row>
    <row r="30" spans="1:11" ht="15.75" customHeight="1">
      <c r="B30" s="3"/>
      <c r="C30" s="10"/>
      <c r="D30" s="3"/>
      <c r="F30" t="str">
        <f t="shared" si="9"/>
        <v>PPH Pembelian</v>
      </c>
      <c r="G30" s="3">
        <f t="shared" ref="G30:H30" si="14">G10+G23</f>
        <v>0</v>
      </c>
      <c r="H30" s="3">
        <f t="shared" si="14"/>
        <v>2500000</v>
      </c>
      <c r="I30" s="3">
        <f>H30-G30</f>
        <v>2500000</v>
      </c>
    </row>
    <row r="31" spans="1:11" ht="15.75" customHeight="1">
      <c r="B31" s="3"/>
      <c r="C31" s="10"/>
      <c r="D31" s="3"/>
      <c r="F31" t="str">
        <f t="shared" ref="F31:H31" si="15">F14</f>
        <v>Persediaan Pemotongan</v>
      </c>
      <c r="G31" s="3">
        <f t="shared" si="15"/>
        <v>100000000</v>
      </c>
      <c r="H31" s="3">
        <f t="shared" si="15"/>
        <v>0</v>
      </c>
      <c r="I31" s="3">
        <f>G31-H31</f>
        <v>100000000</v>
      </c>
    </row>
    <row r="32" spans="1:11" ht="15.75" customHeight="1">
      <c r="B32" s="3"/>
      <c r="C32" s="10"/>
      <c r="D32" s="3"/>
      <c r="F32" t="str">
        <f>F15</f>
        <v>Hutang Pemotongan</v>
      </c>
      <c r="G32" s="3">
        <f t="shared" ref="G32:H32" si="16">G15+G19</f>
        <v>100000000</v>
      </c>
      <c r="H32" s="3">
        <f t="shared" si="16"/>
        <v>100000000</v>
      </c>
      <c r="I32" s="3">
        <f>H32-G32</f>
        <v>0</v>
      </c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7" workbookViewId="0">
      <selection activeCell="F18" sqref="F18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4" bestFit="1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108500000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15">
        <v>100000000</v>
      </c>
      <c r="C2" s="4"/>
      <c r="D2" s="3">
        <f>B2</f>
        <v>100000000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11000000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2500000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15">
        <v>30000000</v>
      </c>
      <c r="C7" s="4"/>
      <c r="D7" s="3">
        <f>B7</f>
        <v>30000000</v>
      </c>
      <c r="E7" s="3"/>
      <c r="F7" s="15" t="s">
        <v>40</v>
      </c>
      <c r="G7" s="3">
        <f t="shared" ref="G7:G8" si="0">D7</f>
        <v>30000000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</v>
      </c>
      <c r="E8" s="3"/>
      <c r="F8" s="3" t="s">
        <v>11</v>
      </c>
      <c r="G8" s="3">
        <f t="shared" si="0"/>
        <v>3300000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750000</v>
      </c>
      <c r="E9" s="3"/>
      <c r="F9" s="5" t="s">
        <v>12</v>
      </c>
      <c r="G9" s="5"/>
      <c r="H9" s="5">
        <f>G7+G8</f>
        <v>33300000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33300000</v>
      </c>
      <c r="H10" s="3">
        <f t="shared" si="2"/>
        <v>33300000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750000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750000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750000</v>
      </c>
      <c r="H14" s="3">
        <f t="shared" si="3"/>
        <v>750000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15">
        <v>100000000</v>
      </c>
      <c r="C17" s="4"/>
      <c r="D17" s="3">
        <f>B17</f>
        <v>100000000</v>
      </c>
      <c r="E17" s="3"/>
      <c r="F17" s="15" t="s">
        <v>44</v>
      </c>
      <c r="G17" s="3">
        <f>D17</f>
        <v>100000000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11000000</v>
      </c>
      <c r="E18" s="3"/>
      <c r="F18" s="5" t="s">
        <v>50</v>
      </c>
      <c r="G18" s="5"/>
      <c r="H18" s="5">
        <f>D17</f>
        <v>100000000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2500000</v>
      </c>
      <c r="E19" s="3"/>
      <c r="F19" s="3"/>
      <c r="G19" s="3">
        <f t="shared" ref="G19:H19" si="5">SUM(G17:G18)</f>
        <v>100000000</v>
      </c>
      <c r="H19" s="3">
        <f t="shared" si="5"/>
        <v>100000000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>
      <c r="A21" s="3"/>
      <c r="B21" s="3"/>
      <c r="C21" s="4"/>
      <c r="D21" s="3"/>
      <c r="E21" s="3"/>
      <c r="F21" s="15" t="s">
        <v>16</v>
      </c>
      <c r="G21" s="3">
        <f>D17</f>
        <v>100000000</v>
      </c>
      <c r="H21" s="3"/>
      <c r="I21" s="3"/>
      <c r="J21" s="3"/>
      <c r="K21" s="3"/>
    </row>
    <row r="22" spans="1:11">
      <c r="A22" s="3"/>
      <c r="B22" s="3"/>
      <c r="C22" s="4"/>
      <c r="D22" s="3"/>
      <c r="E22" s="3"/>
      <c r="F22" s="5" t="s">
        <v>52</v>
      </c>
      <c r="G22" s="5"/>
      <c r="H22" s="5">
        <f>D17</f>
        <v>100000000</v>
      </c>
      <c r="I22" s="3"/>
      <c r="J22" s="3"/>
      <c r="K22" s="3"/>
    </row>
    <row r="23" spans="1:11">
      <c r="A23" s="3"/>
      <c r="B23" s="3"/>
      <c r="C23" s="4"/>
      <c r="D23" s="3"/>
      <c r="E23" s="3"/>
      <c r="F23" s="3"/>
      <c r="G23" s="3">
        <f t="shared" ref="G23:H23" si="6">SUM(G21:G22)</f>
        <v>100000000</v>
      </c>
      <c r="H23" s="3">
        <f t="shared" si="6"/>
        <v>100000000</v>
      </c>
      <c r="I23" s="3"/>
      <c r="J23" s="3"/>
      <c r="K23" s="3"/>
    </row>
    <row r="24" spans="1:11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</row>
    <row r="25" spans="1:11" ht="15.75" customHeight="1">
      <c r="A25" s="1" t="s">
        <v>18</v>
      </c>
      <c r="B25" s="1"/>
      <c r="C25" s="2"/>
      <c r="D25" s="1"/>
      <c r="E25" s="1"/>
      <c r="F25" s="1" t="s">
        <v>6</v>
      </c>
      <c r="G25" s="1" t="s">
        <v>7</v>
      </c>
      <c r="H25" s="1" t="s">
        <v>8</v>
      </c>
      <c r="I25" s="1"/>
      <c r="J25" s="1"/>
      <c r="K25" s="1"/>
    </row>
    <row r="26" spans="1:11" ht="15.75" customHeight="1">
      <c r="A26" s="3" t="s">
        <v>1</v>
      </c>
      <c r="B26" s="15">
        <v>100000000</v>
      </c>
      <c r="C26" s="4"/>
      <c r="D26" s="3">
        <f>B26</f>
        <v>100000000</v>
      </c>
      <c r="E26" s="3"/>
      <c r="F26" s="3" t="s">
        <v>50</v>
      </c>
      <c r="G26" s="3">
        <f>D26</f>
        <v>100000000</v>
      </c>
      <c r="H26" s="3"/>
      <c r="I26" s="3"/>
      <c r="J26" s="3"/>
      <c r="K26" s="3"/>
    </row>
    <row r="27" spans="1:11" ht="15.75" customHeight="1">
      <c r="A27" s="3" t="s">
        <v>2</v>
      </c>
      <c r="B27" s="3">
        <f>$B$3</f>
        <v>11</v>
      </c>
      <c r="C27" s="4" t="str">
        <f>C3</f>
        <v>%</v>
      </c>
      <c r="D27" s="3">
        <f>D26*B27/100</f>
        <v>11000000</v>
      </c>
      <c r="E27" s="3"/>
      <c r="F27" s="3" t="s">
        <v>11</v>
      </c>
      <c r="G27" s="3">
        <f>D35</f>
        <v>7700000</v>
      </c>
      <c r="H27" s="3"/>
      <c r="I27" s="3"/>
      <c r="J27" s="3"/>
      <c r="K27" s="3"/>
    </row>
    <row r="28" spans="1:11" ht="15.75" customHeight="1">
      <c r="A28" s="5" t="s">
        <v>4</v>
      </c>
      <c r="B28" s="5">
        <f>$B$4</f>
        <v>2.5</v>
      </c>
      <c r="C28" s="6" t="str">
        <f>C4</f>
        <v>%</v>
      </c>
      <c r="D28" s="5">
        <f>D26*B28/100</f>
        <v>2500000</v>
      </c>
      <c r="E28" s="3"/>
      <c r="F28" s="5" t="s">
        <v>19</v>
      </c>
      <c r="G28" s="5"/>
      <c r="H28" s="5">
        <f>D26+D35</f>
        <v>107700000</v>
      </c>
      <c r="I28" s="3"/>
      <c r="J28" s="3"/>
      <c r="K28" s="3"/>
    </row>
    <row r="29" spans="1:11" ht="15.75" customHeight="1">
      <c r="A29" s="3"/>
      <c r="B29" s="3"/>
      <c r="C29" s="4"/>
      <c r="D29" s="3"/>
      <c r="E29" s="3"/>
      <c r="F29" s="3"/>
      <c r="G29" s="3">
        <f t="shared" ref="G29:H29" si="7">SUM(G26:G28)</f>
        <v>107700000</v>
      </c>
      <c r="H29" s="3">
        <f t="shared" si="7"/>
        <v>107700000</v>
      </c>
      <c r="I29" s="3"/>
      <c r="J29" s="3"/>
      <c r="K29" s="3"/>
    </row>
    <row r="30" spans="1:11" ht="15.75" customHeight="1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20</v>
      </c>
      <c r="B31" s="15">
        <v>30000000</v>
      </c>
      <c r="C31" s="4"/>
      <c r="D31" s="3">
        <f>B31</f>
        <v>30000000</v>
      </c>
      <c r="E31" s="3"/>
      <c r="F31" s="3" t="s">
        <v>43</v>
      </c>
      <c r="G31" s="3">
        <f>D31</f>
        <v>30000000</v>
      </c>
      <c r="H31" s="3"/>
      <c r="I31" s="3"/>
      <c r="J31" s="3"/>
      <c r="K31" s="3"/>
    </row>
    <row r="32" spans="1:11" ht="15.75" customHeight="1">
      <c r="A32" s="3" t="s">
        <v>21</v>
      </c>
      <c r="B32" s="3">
        <f>$B$3</f>
        <v>11</v>
      </c>
      <c r="C32" s="4" t="str">
        <f>C3</f>
        <v>%</v>
      </c>
      <c r="D32" s="3">
        <f>D31*B32/100</f>
        <v>3300000</v>
      </c>
      <c r="E32" s="3"/>
      <c r="F32" s="16" t="s">
        <v>40</v>
      </c>
      <c r="G32" s="5"/>
      <c r="H32" s="5">
        <f>D31</f>
        <v>30000000</v>
      </c>
      <c r="I32" s="3"/>
      <c r="J32" s="3"/>
      <c r="K32" s="3"/>
    </row>
    <row r="33" spans="1:11" ht="15.75" customHeight="1">
      <c r="A33" s="5" t="s">
        <v>22</v>
      </c>
      <c r="B33" s="5">
        <f>$B$4</f>
        <v>2.5</v>
      </c>
      <c r="C33" s="6" t="str">
        <f>C4</f>
        <v>%</v>
      </c>
      <c r="D33" s="5">
        <f>D31*B33/100</f>
        <v>750000</v>
      </c>
      <c r="E33" s="3"/>
      <c r="F33" s="3"/>
      <c r="G33" s="3">
        <f t="shared" ref="G33:H33" si="8">SUM(G31:G32)</f>
        <v>30000000</v>
      </c>
      <c r="H33" s="3">
        <f t="shared" si="8"/>
        <v>30000000</v>
      </c>
      <c r="I33" s="3"/>
      <c r="J33" s="3"/>
      <c r="K33" s="3"/>
    </row>
    <row r="34" spans="1:11" ht="15.75" customHeight="1">
      <c r="A34" s="3" t="s">
        <v>23</v>
      </c>
      <c r="B34" s="15">
        <v>70000000</v>
      </c>
      <c r="C34" s="4"/>
      <c r="D34" s="3">
        <f>B34</f>
        <v>70000000</v>
      </c>
      <c r="E34" s="3"/>
      <c r="F34" s="3"/>
      <c r="G34" s="3"/>
      <c r="H34" s="3"/>
      <c r="I34" s="3"/>
      <c r="J34" s="3"/>
      <c r="K34" s="3"/>
    </row>
    <row r="35" spans="1:11" ht="15.75" customHeight="1">
      <c r="A35" s="3" t="s">
        <v>24</v>
      </c>
      <c r="B35" s="3">
        <f>$B$3</f>
        <v>11</v>
      </c>
      <c r="C35" s="4" t="str">
        <f>C3</f>
        <v>%</v>
      </c>
      <c r="D35" s="3">
        <f>D34*B35/100</f>
        <v>7700000</v>
      </c>
      <c r="E35" s="3"/>
      <c r="F35" s="3"/>
      <c r="G35" s="3"/>
      <c r="H35" s="3"/>
      <c r="I35" s="3"/>
      <c r="J35" s="3"/>
      <c r="K35" s="3"/>
    </row>
    <row r="36" spans="1:11" ht="15.75" customHeight="1">
      <c r="A36" s="3" t="s">
        <v>25</v>
      </c>
      <c r="B36" s="3">
        <f>$B$4</f>
        <v>2.5</v>
      </c>
      <c r="C36" s="4" t="str">
        <f>C4</f>
        <v>%</v>
      </c>
      <c r="D36" s="3">
        <f>D34*B36/100</f>
        <v>1750000</v>
      </c>
      <c r="E36" s="3"/>
      <c r="F36" s="7" t="s">
        <v>26</v>
      </c>
      <c r="G36" s="7"/>
      <c r="H36" s="7"/>
      <c r="I36" s="7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43</v>
      </c>
      <c r="G37" s="3">
        <f>D34+D35</f>
        <v>77700000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12</v>
      </c>
      <c r="G38" s="5"/>
      <c r="H38" s="5">
        <f>D34+D35</f>
        <v>77700000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9">SUM(G37:G38)</f>
        <v>77700000</v>
      </c>
      <c r="H39" s="3">
        <f t="shared" si="9"/>
        <v>77700000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3" t="s">
        <v>12</v>
      </c>
      <c r="G41" s="3">
        <f>D36</f>
        <v>1750000</v>
      </c>
      <c r="H41" s="3"/>
      <c r="I41" s="3"/>
      <c r="J41" s="3"/>
      <c r="K41" s="3"/>
    </row>
    <row r="42" spans="1:11" ht="15.75" customHeight="1">
      <c r="A42" s="3"/>
      <c r="B42" s="3"/>
      <c r="C42" s="4"/>
      <c r="D42" s="3"/>
      <c r="E42" s="3"/>
      <c r="F42" s="5" t="s">
        <v>13</v>
      </c>
      <c r="G42" s="5"/>
      <c r="H42" s="5">
        <f>D36</f>
        <v>1750000</v>
      </c>
      <c r="I42" s="3"/>
      <c r="J42" s="3"/>
      <c r="K42" s="3"/>
    </row>
    <row r="43" spans="1:11" ht="15.75" customHeight="1">
      <c r="A43" s="3"/>
      <c r="B43" s="3"/>
      <c r="C43" s="4"/>
      <c r="D43" s="3"/>
      <c r="E43" s="3"/>
      <c r="F43" s="3"/>
      <c r="G43" s="3">
        <f t="shared" ref="G43:H43" si="10">SUM(G41:G42)</f>
        <v>1750000</v>
      </c>
      <c r="H43" s="3">
        <f t="shared" si="10"/>
        <v>1750000</v>
      </c>
      <c r="I43" s="3"/>
      <c r="J43" s="3"/>
      <c r="K43" s="3"/>
    </row>
    <row r="44" spans="1:11" ht="15.75" customHeight="1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4"/>
      <c r="D45" s="3"/>
      <c r="E45" s="3"/>
      <c r="F45" s="1" t="s">
        <v>6</v>
      </c>
      <c r="G45" s="1" t="s">
        <v>7</v>
      </c>
      <c r="H45" s="1" t="s">
        <v>8</v>
      </c>
      <c r="I45" s="1" t="s">
        <v>27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15" t="s">
        <v>40</v>
      </c>
      <c r="G46" s="3">
        <f t="shared" ref="G46:H46" si="11">G7+G32</f>
        <v>30000000</v>
      </c>
      <c r="H46" s="3">
        <f t="shared" si="11"/>
        <v>30000000</v>
      </c>
      <c r="I46" s="3">
        <f t="shared" ref="I46:I49" si="12">G46-H46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11</v>
      </c>
      <c r="G47" s="3">
        <f t="shared" ref="G47:H47" si="13">G8+G27</f>
        <v>11000000</v>
      </c>
      <c r="H47" s="3">
        <f t="shared" si="13"/>
        <v>0</v>
      </c>
      <c r="I47" s="3">
        <f t="shared" si="12"/>
        <v>11000000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12</v>
      </c>
      <c r="G48" s="3">
        <f t="shared" ref="G48:H48" si="14">G9+G12+G38+G41</f>
        <v>2500000</v>
      </c>
      <c r="H48" s="3">
        <f t="shared" si="14"/>
        <v>111000000</v>
      </c>
      <c r="I48" s="3">
        <f t="shared" si="12"/>
        <v>-108500000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15" t="s">
        <v>44</v>
      </c>
      <c r="G49" s="3">
        <f t="shared" ref="G49:H49" si="15">G17</f>
        <v>100000000</v>
      </c>
      <c r="H49" s="3">
        <f t="shared" si="15"/>
        <v>0</v>
      </c>
      <c r="I49" s="3">
        <f t="shared" si="12"/>
        <v>100000000</v>
      </c>
      <c r="J49" s="3"/>
      <c r="K49" s="3"/>
    </row>
    <row r="50" spans="1:11" ht="15.75" customHeight="1">
      <c r="A50" s="3"/>
      <c r="B50" s="3"/>
      <c r="C50" s="4"/>
      <c r="D50" s="3"/>
      <c r="E50" s="3"/>
      <c r="F50" s="3" t="s">
        <v>43</v>
      </c>
      <c r="G50" s="3">
        <f t="shared" ref="G50:H50" si="16">G28+G31+G37</f>
        <v>107700000</v>
      </c>
      <c r="H50" s="3">
        <f t="shared" si="16"/>
        <v>107700000</v>
      </c>
      <c r="I50" s="3">
        <f t="shared" ref="I50:I52" si="17">H50-G50</f>
        <v>0</v>
      </c>
      <c r="J50" s="3"/>
      <c r="K50" s="3"/>
    </row>
    <row r="51" spans="1:11" ht="15.75" customHeight="1">
      <c r="A51" s="3"/>
      <c r="B51" s="3"/>
      <c r="C51" s="4"/>
      <c r="D51" s="3"/>
      <c r="E51" s="3"/>
      <c r="F51" s="3" t="s">
        <v>13</v>
      </c>
      <c r="G51" s="3">
        <f t="shared" ref="G51:H51" si="18">G13+G42</f>
        <v>0</v>
      </c>
      <c r="H51" s="3">
        <f t="shared" si="18"/>
        <v>2500000</v>
      </c>
      <c r="I51" s="3">
        <f t="shared" si="17"/>
        <v>2500000</v>
      </c>
      <c r="J51" s="3"/>
      <c r="K51" s="3"/>
    </row>
    <row r="52" spans="1:11" ht="15.75" customHeight="1">
      <c r="A52" s="3"/>
      <c r="B52" s="3"/>
      <c r="C52" s="4"/>
      <c r="D52" s="3"/>
      <c r="E52" s="3"/>
      <c r="F52" s="3" t="s">
        <v>50</v>
      </c>
      <c r="G52" s="3">
        <f t="shared" ref="G52:H52" si="19">G18+G26</f>
        <v>100000000</v>
      </c>
      <c r="H52" s="3">
        <f t="shared" si="19"/>
        <v>100000000</v>
      </c>
      <c r="I52" s="3">
        <f t="shared" si="17"/>
        <v>0</v>
      </c>
      <c r="J52" s="3"/>
      <c r="K52" s="3"/>
    </row>
    <row r="53" spans="1:11" ht="15.75" customHeight="1">
      <c r="A53" s="3"/>
      <c r="B53" s="3"/>
      <c r="C53" s="4"/>
      <c r="D53" s="3"/>
      <c r="E53" s="3"/>
      <c r="F53" s="3" t="s">
        <v>16</v>
      </c>
      <c r="G53" s="3">
        <f>G21</f>
        <v>100000000</v>
      </c>
      <c r="H53" s="3">
        <f>H21</f>
        <v>0</v>
      </c>
      <c r="I53" s="3">
        <f>G53-H53</f>
        <v>100000000</v>
      </c>
      <c r="J53" s="3"/>
      <c r="K53" s="3"/>
    </row>
    <row r="54" spans="1:11" ht="15.75" customHeight="1">
      <c r="A54" s="3"/>
      <c r="B54" s="3"/>
      <c r="C54" s="4"/>
      <c r="D54" s="3"/>
      <c r="E54" s="3"/>
      <c r="F54" s="3" t="s">
        <v>52</v>
      </c>
      <c r="G54" s="3">
        <f>G22</f>
        <v>0</v>
      </c>
      <c r="H54" s="3">
        <f>H22</f>
        <v>100000000</v>
      </c>
      <c r="I54" s="3">
        <f>G54-H54</f>
        <v>-100000000</v>
      </c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4" workbookViewId="0">
      <selection activeCell="F38" sqref="F38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1" bestFit="1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217000000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15">
        <v>200000000</v>
      </c>
      <c r="C2" s="4"/>
      <c r="D2" s="3">
        <f>B2</f>
        <v>200000000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22000000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5000000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15">
        <v>60000000</v>
      </c>
      <c r="C7" s="4"/>
      <c r="D7" s="3">
        <f>B7</f>
        <v>60000000</v>
      </c>
      <c r="E7" s="3"/>
      <c r="F7" s="15" t="s">
        <v>45</v>
      </c>
      <c r="G7" s="3">
        <f t="shared" ref="G7:G8" si="0">D7</f>
        <v>60000000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6600000</v>
      </c>
      <c r="E8" s="3"/>
      <c r="F8" s="3" t="s">
        <v>11</v>
      </c>
      <c r="G8" s="3">
        <f t="shared" si="0"/>
        <v>6600000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1500000</v>
      </c>
      <c r="E9" s="3"/>
      <c r="F9" s="5" t="s">
        <v>12</v>
      </c>
      <c r="G9" s="5"/>
      <c r="H9" s="5">
        <f>G7+G8</f>
        <v>66600000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66600000</v>
      </c>
      <c r="H10" s="3">
        <f t="shared" si="2"/>
        <v>66600000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1500000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1500000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1500000</v>
      </c>
      <c r="H14" s="3">
        <f t="shared" si="3"/>
        <v>1500000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15">
        <v>200000000</v>
      </c>
      <c r="C17" s="4"/>
      <c r="D17" s="3">
        <f>B17</f>
        <v>200000000</v>
      </c>
      <c r="E17" s="3"/>
      <c r="F17" s="15" t="s">
        <v>46</v>
      </c>
      <c r="G17" s="3">
        <f>D17</f>
        <v>200000000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22000000</v>
      </c>
      <c r="E18" s="3"/>
      <c r="F18" s="5" t="s">
        <v>51</v>
      </c>
      <c r="G18" s="5"/>
      <c r="H18" s="5">
        <f>D17</f>
        <v>200000000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5000000</v>
      </c>
      <c r="E19" s="3"/>
      <c r="F19" s="3"/>
      <c r="G19" s="3">
        <f t="shared" ref="G19:H19" si="5">SUM(G17:G18)</f>
        <v>200000000</v>
      </c>
      <c r="H19" s="3">
        <f t="shared" si="5"/>
        <v>200000000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15">
        <v>200000000</v>
      </c>
      <c r="C22" s="4"/>
      <c r="D22" s="3">
        <f>B22</f>
        <v>200000000</v>
      </c>
      <c r="E22" s="3"/>
      <c r="F22" s="3" t="s">
        <v>51</v>
      </c>
      <c r="G22" s="3">
        <f>D22</f>
        <v>200000000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 t="shared" ref="C23:C24" si="6">C3</f>
        <v>%</v>
      </c>
      <c r="D23" s="3">
        <f>D22*B23/100</f>
        <v>22000000</v>
      </c>
      <c r="E23" s="3"/>
      <c r="F23" s="3" t="s">
        <v>11</v>
      </c>
      <c r="G23" s="3">
        <f>D31</f>
        <v>15400000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 t="shared" si="6"/>
        <v>%</v>
      </c>
      <c r="D24" s="5">
        <f>D22*B24/100</f>
        <v>5000000</v>
      </c>
      <c r="E24" s="3"/>
      <c r="F24" s="5" t="s">
        <v>49</v>
      </c>
      <c r="G24" s="5"/>
      <c r="H24" s="5">
        <f>D22+D31</f>
        <v>215400000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7">SUM(G22:G24)</f>
        <v>215400000</v>
      </c>
      <c r="H25" s="3">
        <f t="shared" si="7"/>
        <v>215400000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15">
        <v>60000000</v>
      </c>
      <c r="C27" s="4"/>
      <c r="D27" s="3">
        <f>B27</f>
        <v>60000000</v>
      </c>
      <c r="E27" s="3"/>
      <c r="F27" s="3" t="s">
        <v>49</v>
      </c>
      <c r="G27" s="3">
        <f>D27</f>
        <v>60000000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 t="shared" ref="C28:C29" si="8">C3</f>
        <v>%</v>
      </c>
      <c r="D28" s="3">
        <f>D27*B28/100</f>
        <v>6600000</v>
      </c>
      <c r="E28" s="3"/>
      <c r="F28" s="16" t="s">
        <v>45</v>
      </c>
      <c r="G28" s="5"/>
      <c r="H28" s="5">
        <f>D27</f>
        <v>60000000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 t="shared" si="8"/>
        <v>%</v>
      </c>
      <c r="D29" s="5">
        <f>D27*B29/100</f>
        <v>1500000</v>
      </c>
      <c r="E29" s="3"/>
      <c r="F29" s="3"/>
      <c r="G29" s="3">
        <f t="shared" ref="G29:H29" si="9">SUM(G27:G28)</f>
        <v>60000000</v>
      </c>
      <c r="H29" s="3">
        <f t="shared" si="9"/>
        <v>60000000</v>
      </c>
      <c r="I29" s="3"/>
      <c r="J29" s="3"/>
      <c r="K29" s="3"/>
    </row>
    <row r="30" spans="1:11" ht="15.75" customHeight="1">
      <c r="A30" s="3" t="s">
        <v>23</v>
      </c>
      <c r="B30" s="15">
        <v>140000000</v>
      </c>
      <c r="C30" s="4"/>
      <c r="D30" s="3">
        <f>B30</f>
        <v>140000000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 t="shared" ref="C31:C32" si="10">C3</f>
        <v>%</v>
      </c>
      <c r="D31" s="3">
        <f>D30*B31/100</f>
        <v>15400000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 t="shared" si="10"/>
        <v>%</v>
      </c>
      <c r="D32" s="3">
        <f>D30*B32/100</f>
        <v>3500000</v>
      </c>
      <c r="E32" s="3"/>
      <c r="F32" s="7" t="s">
        <v>26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49</v>
      </c>
      <c r="G33" s="3">
        <f>D30+D31</f>
        <v>155400000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155400000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11">SUM(G33:G34)</f>
        <v>155400000</v>
      </c>
      <c r="H35" s="3">
        <f t="shared" si="11"/>
        <v>155400000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3500000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3500000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12">SUM(G37:G38)</f>
        <v>3500000</v>
      </c>
      <c r="H39" s="3">
        <f t="shared" si="12"/>
        <v>3500000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27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15" t="s">
        <v>45</v>
      </c>
      <c r="G42" s="3">
        <f t="shared" ref="G42:H42" si="13">G7+G28</f>
        <v>60000000</v>
      </c>
      <c r="H42" s="3">
        <f t="shared" si="13"/>
        <v>60000000</v>
      </c>
      <c r="I42" s="3">
        <f t="shared" ref="I42:I45" si="14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 t="shared" ref="G43:H43" si="15">G8+G23</f>
        <v>22000000</v>
      </c>
      <c r="H43" s="3">
        <f t="shared" si="15"/>
        <v>0</v>
      </c>
      <c r="I43" s="3">
        <f t="shared" si="14"/>
        <v>22000000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 t="shared" ref="G44:H44" si="16">G9+G12+G34+G37</f>
        <v>5000000</v>
      </c>
      <c r="H44" s="3">
        <f t="shared" si="16"/>
        <v>222000000</v>
      </c>
      <c r="I44" s="3">
        <f t="shared" si="14"/>
        <v>-217000000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15" t="s">
        <v>46</v>
      </c>
      <c r="G45" s="3">
        <f t="shared" ref="G45:H45" si="17">G17</f>
        <v>200000000</v>
      </c>
      <c r="H45" s="3">
        <f t="shared" si="17"/>
        <v>0</v>
      </c>
      <c r="I45" s="3">
        <f t="shared" si="14"/>
        <v>200000000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49</v>
      </c>
      <c r="G46" s="3">
        <f t="shared" ref="G46:H46" si="18">G24+G27+G33</f>
        <v>215400000</v>
      </c>
      <c r="H46" s="3">
        <f t="shared" si="18"/>
        <v>215400000</v>
      </c>
      <c r="I46" s="3">
        <f t="shared" ref="I46:I48" si="19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 t="shared" ref="G47:H47" si="20">G13+G38</f>
        <v>0</v>
      </c>
      <c r="H47" s="3">
        <f t="shared" si="20"/>
        <v>5000000</v>
      </c>
      <c r="I47" s="3">
        <f t="shared" si="19"/>
        <v>5000000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51</v>
      </c>
      <c r="G48" s="3">
        <f t="shared" ref="G48:H48" si="21">G18+G22</f>
        <v>200000000</v>
      </c>
      <c r="H48" s="3">
        <f t="shared" si="21"/>
        <v>200000000</v>
      </c>
      <c r="I48" s="3">
        <f t="shared" si="19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19" customWidth="1"/>
    <col min="2" max="2" width="15.28515625" customWidth="1"/>
    <col min="3" max="3" width="4" customWidth="1"/>
    <col min="4" max="4" width="15.28515625" customWidth="1"/>
    <col min="5" max="5" width="8.7109375" customWidth="1"/>
    <col min="6" max="6" width="20" customWidth="1"/>
    <col min="7" max="8" width="15.28515625" customWidth="1"/>
    <col min="9" max="11" width="8.7109375" customWidth="1"/>
  </cols>
  <sheetData>
    <row r="1" spans="1:11">
      <c r="A1" s="8" t="s">
        <v>47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200000000</v>
      </c>
      <c r="C2" s="10"/>
      <c r="D2" s="3">
        <f>B2</f>
        <v>200000000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22000000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5000000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5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f>B2*0.3</f>
        <v>60000000</v>
      </c>
      <c r="C7" s="10"/>
      <c r="D7" s="3">
        <f>B7</f>
        <v>60000000</v>
      </c>
      <c r="F7" t="s">
        <v>45</v>
      </c>
      <c r="G7" s="3">
        <f t="shared" ref="G7:G8" si="0">D7</f>
        <v>60000000</v>
      </c>
      <c r="H7" s="3"/>
      <c r="I7" s="8"/>
    </row>
    <row r="8" spans="1:11">
      <c r="A8" t="s">
        <v>2</v>
      </c>
      <c r="B8" s="3">
        <f>$B$3</f>
        <v>11</v>
      </c>
      <c r="C8" s="4" t="str">
        <f t="shared" ref="C8:C9" si="1">C3</f>
        <v>%</v>
      </c>
      <c r="D8" s="3">
        <f>D7*B8/100</f>
        <v>6600000</v>
      </c>
      <c r="F8" t="s">
        <v>11</v>
      </c>
      <c r="G8" s="3">
        <f t="shared" si="0"/>
        <v>6600000</v>
      </c>
      <c r="H8" s="3"/>
      <c r="I8" s="8"/>
    </row>
    <row r="9" spans="1:11">
      <c r="A9" t="s">
        <v>4</v>
      </c>
      <c r="B9" s="3">
        <f>$B$4</f>
        <v>2.5</v>
      </c>
      <c r="C9" s="4" t="str">
        <f t="shared" si="1"/>
        <v>%</v>
      </c>
      <c r="D9" s="3">
        <f>D7*B9/100</f>
        <v>1500000</v>
      </c>
      <c r="F9" t="s">
        <v>12</v>
      </c>
      <c r="G9" s="3"/>
      <c r="H9" s="3">
        <f>D7+D8-D9</f>
        <v>65100000</v>
      </c>
      <c r="I9" s="8"/>
    </row>
    <row r="10" spans="1:11">
      <c r="B10" s="3"/>
      <c r="C10" s="10"/>
      <c r="D10" s="3"/>
      <c r="F10" s="11" t="s">
        <v>13</v>
      </c>
      <c r="G10" s="5"/>
      <c r="H10" s="5">
        <f>D9</f>
        <v>1500000</v>
      </c>
      <c r="I10" s="8"/>
    </row>
    <row r="11" spans="1:11">
      <c r="B11" s="3"/>
      <c r="C11" s="10"/>
      <c r="D11" s="3"/>
      <c r="G11" s="3">
        <f t="shared" ref="G11:H11" si="2">SUM(G7:G10)</f>
        <v>66600000</v>
      </c>
      <c r="H11" s="3">
        <f t="shared" si="2"/>
        <v>66600000</v>
      </c>
      <c r="I11" s="8"/>
    </row>
    <row r="12" spans="1:11">
      <c r="B12" s="3"/>
      <c r="C12" s="10"/>
      <c r="D12" s="3"/>
      <c r="G12" s="3"/>
      <c r="H12" s="3"/>
      <c r="I12" s="8"/>
    </row>
    <row r="13" spans="1:11">
      <c r="A13" s="8" t="s">
        <v>34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f>B2</f>
        <v>200000000</v>
      </c>
      <c r="C14" s="10"/>
      <c r="D14" s="3">
        <f>B14</f>
        <v>200000000</v>
      </c>
      <c r="F14" t="s">
        <v>48</v>
      </c>
      <c r="G14" s="3">
        <f>D14</f>
        <v>200000000</v>
      </c>
      <c r="H14" s="3"/>
      <c r="I14" s="8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22000000</v>
      </c>
      <c r="F15" s="11" t="s">
        <v>49</v>
      </c>
      <c r="G15" s="5"/>
      <c r="H15" s="5">
        <f>D14</f>
        <v>200000000</v>
      </c>
      <c r="I15" s="8"/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5000000</v>
      </c>
      <c r="G16" s="3">
        <f t="shared" ref="G16:H16" si="4">SUM(G14:G15)</f>
        <v>200000000</v>
      </c>
      <c r="H16" s="3">
        <f t="shared" si="4"/>
        <v>200000000</v>
      </c>
      <c r="I16" s="8"/>
    </row>
    <row r="17" spans="1:11">
      <c r="B17" s="3"/>
      <c r="C17" s="10"/>
      <c r="D17" s="3"/>
      <c r="G17" s="3"/>
      <c r="H17" s="3"/>
      <c r="I17" s="8"/>
    </row>
    <row r="18" spans="1:11">
      <c r="A18" s="8" t="s">
        <v>18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f>B2</f>
        <v>200000000</v>
      </c>
      <c r="C19" s="10"/>
      <c r="D19" s="3">
        <f>B19</f>
        <v>200000000</v>
      </c>
      <c r="F19" t="s">
        <v>49</v>
      </c>
      <c r="G19" s="3">
        <f>D19</f>
        <v>200000000</v>
      </c>
      <c r="H19" s="3"/>
      <c r="I19" s="8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22000000</v>
      </c>
      <c r="F20" t="s">
        <v>11</v>
      </c>
      <c r="G20" s="3">
        <f>D26</f>
        <v>15400000</v>
      </c>
      <c r="H20" s="3"/>
      <c r="I20" s="8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5000000</v>
      </c>
      <c r="F21" t="s">
        <v>45</v>
      </c>
      <c r="G21" s="3"/>
      <c r="H21" s="3">
        <f>D22</f>
        <v>60000000</v>
      </c>
      <c r="I21" s="8"/>
    </row>
    <row r="22" spans="1:11" ht="15.75" customHeight="1">
      <c r="A22" t="s">
        <v>20</v>
      </c>
      <c r="B22" s="3">
        <f>B7</f>
        <v>60000000</v>
      </c>
      <c r="C22" s="10"/>
      <c r="D22" s="3">
        <f>B22</f>
        <v>60000000</v>
      </c>
      <c r="F22" t="s">
        <v>12</v>
      </c>
      <c r="G22" s="3"/>
      <c r="H22" s="3">
        <f>D25+D26-D27</f>
        <v>151900000</v>
      </c>
      <c r="I22" s="8"/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6600000</v>
      </c>
      <c r="F23" s="11" t="s">
        <v>13</v>
      </c>
      <c r="G23" s="5"/>
      <c r="H23" s="5">
        <f>D27</f>
        <v>3500000</v>
      </c>
      <c r="I23" s="8"/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1500000</v>
      </c>
      <c r="G24" s="3">
        <f t="shared" ref="G24:H24" si="7">SUM(G19:G23)</f>
        <v>215400000</v>
      </c>
      <c r="H24" s="3">
        <f t="shared" si="7"/>
        <v>215400000</v>
      </c>
      <c r="I24" s="8"/>
    </row>
    <row r="25" spans="1:11" ht="15.75" customHeight="1">
      <c r="A25" t="s">
        <v>23</v>
      </c>
      <c r="B25" s="3">
        <f>B19-B22</f>
        <v>140000000</v>
      </c>
      <c r="C25" s="10"/>
      <c r="D25" s="3">
        <f>B25</f>
        <v>140000000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15400000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3500000</v>
      </c>
      <c r="G27" s="3"/>
      <c r="H27" s="3"/>
    </row>
    <row r="28" spans="1:11" ht="15.75" customHeight="1">
      <c r="B28" s="3"/>
      <c r="C28" s="10"/>
      <c r="D28" s="3"/>
      <c r="G28" s="3"/>
      <c r="H28" s="3"/>
    </row>
    <row r="29" spans="1:11" ht="15.75" customHeight="1">
      <c r="B29" s="3"/>
      <c r="C29" s="10"/>
      <c r="D29" s="3"/>
      <c r="G29" s="3"/>
      <c r="H29" s="3"/>
    </row>
    <row r="30" spans="1:11" ht="15.75" customHeight="1">
      <c r="B30" s="3"/>
      <c r="C30" s="10"/>
      <c r="D30" s="3"/>
      <c r="G30" s="3"/>
      <c r="H30" s="3"/>
    </row>
    <row r="31" spans="1:11" ht="15.75" customHeight="1">
      <c r="B31" s="3"/>
      <c r="C31" s="10"/>
      <c r="D31" s="3"/>
      <c r="G31" s="3"/>
      <c r="H31" s="3"/>
    </row>
    <row r="32" spans="1:11" ht="15.75" customHeight="1">
      <c r="B32" s="3"/>
      <c r="C32" s="10"/>
      <c r="D32" s="3"/>
      <c r="G32" s="3"/>
      <c r="H32" s="3"/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Pembelian Hutang Belum Ditagih</vt:lpstr>
      <vt:lpstr>Penjualan</vt:lpstr>
      <vt:lpstr>Penjualan Piutang Belum Ditagih</vt:lpstr>
      <vt:lpstr>Pemotongan</vt:lpstr>
      <vt:lpstr>Pemotongan Hutang Belum Ditagih</vt:lpstr>
      <vt:lpstr>Transport Hutang Belum Ditagih</vt:lpstr>
      <vt:lpstr>Transport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Wiradinata</dc:creator>
  <cp:lastModifiedBy>Andi Wiradinata</cp:lastModifiedBy>
  <dcterms:created xsi:type="dcterms:W3CDTF">2024-04-19T02:01:12Z</dcterms:created>
  <dcterms:modified xsi:type="dcterms:W3CDTF">2024-04-25T16:09:47Z</dcterms:modified>
</cp:coreProperties>
</file>