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3710" yWindow="120" windowWidth="15030" windowHeight="14640" tabRatio="714" activeTab="3"/>
  </bookViews>
  <sheets>
    <sheet name="LRTs" sheetId="9" r:id="rId1"/>
    <sheet name="Random Effects CIs" sheetId="1" r:id="rId2"/>
    <sheet name="Pseudo-R2" sheetId="10" r:id="rId3"/>
    <sheet name="Figure 7.2" sheetId="13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N4" i="13" l="1"/>
  <c r="M4" i="13"/>
  <c r="L4" i="13"/>
  <c r="K4" i="13"/>
  <c r="J4" i="13"/>
  <c r="I4" i="13"/>
  <c r="N3" i="13"/>
  <c r="M3" i="13"/>
  <c r="L3" i="13"/>
  <c r="K3" i="13"/>
  <c r="J3" i="13"/>
  <c r="I3" i="13"/>
  <c r="O1" i="13"/>
  <c r="O3" i="13" s="1"/>
  <c r="N1" i="13"/>
  <c r="M1" i="13"/>
  <c r="L1" i="13"/>
  <c r="K1" i="13"/>
  <c r="J1" i="13"/>
  <c r="I1" i="13"/>
  <c r="O4" i="13" l="1"/>
  <c r="H21" i="10" l="1"/>
  <c r="G21" i="10"/>
  <c r="F21" i="10"/>
  <c r="H17" i="10"/>
  <c r="G17" i="10"/>
  <c r="F17" i="10"/>
  <c r="H13" i="10"/>
  <c r="G13" i="10"/>
  <c r="F13" i="10"/>
  <c r="G9" i="10" l="1"/>
  <c r="F9" i="10"/>
  <c r="H9" i="10"/>
  <c r="F5" i="10"/>
  <c r="H5" i="10"/>
  <c r="E10" i="9" l="1"/>
  <c r="D10" i="9"/>
  <c r="E6" i="9"/>
  <c r="D6" i="9"/>
  <c r="E5" i="1"/>
  <c r="G5" i="1" s="1"/>
  <c r="E4" i="1"/>
  <c r="F4" i="1" s="1"/>
  <c r="F5" i="1" l="1"/>
  <c r="G4" i="1"/>
  <c r="F10" i="9"/>
  <c r="F6" i="9"/>
</calcChain>
</file>

<file path=xl/comments1.xml><?xml version="1.0" encoding="utf-8"?>
<comments xmlns="http://schemas.openxmlformats.org/spreadsheetml/2006/main">
  <authors>
    <author>Lesa Hoffman</author>
  </authors>
  <commentList>
    <comment ref="C2" authorId="0">
      <text>
        <r>
          <rPr>
            <b/>
            <sz val="9"/>
            <color indexed="81"/>
            <rFont val="Tahoma"/>
            <charset val="1"/>
          </rPr>
          <t>Lesa Hoffman:</t>
        </r>
        <r>
          <rPr>
            <sz val="9"/>
            <color indexed="81"/>
            <rFont val="Tahoma"/>
            <charset val="1"/>
          </rPr>
          <t xml:space="preserve">
I am including all model parameters in this count, although in REML only the variance model parameters "count". The difference between models should be the same either way, though.</t>
        </r>
      </text>
    </comment>
  </commentList>
</comments>
</file>

<file path=xl/sharedStrings.xml><?xml version="1.0" encoding="utf-8"?>
<sst xmlns="http://schemas.openxmlformats.org/spreadsheetml/2006/main" count="54" uniqueCount="45">
  <si>
    <t>Model</t>
  </si>
  <si>
    <t>Term</t>
  </si>
  <si>
    <t>Random Variance</t>
  </si>
  <si>
    <t>Fixed Effect</t>
  </si>
  <si>
    <t>1.96*SD</t>
  </si>
  <si>
    <t>Intercept</t>
  </si>
  <si>
    <t>Lower CI</t>
  </si>
  <si>
    <t>Upper CI</t>
  </si>
  <si>
    <t>Linear</t>
  </si>
  <si>
    <t>Note: It is your job to keep track of whether deviance should go up or down! 
These formulas work with ABSOLUTE VALUES.</t>
  </si>
  <si>
    <t>Model 
DF</t>
  </si>
  <si>
    <t>DF 
Diff</t>
  </si>
  <si>
    <t>Exact p 
Value</t>
  </si>
  <si>
    <t>Residual Variance</t>
  </si>
  <si>
    <t>Random Intercept Variance</t>
  </si>
  <si>
    <t>Random Linear Variance</t>
  </si>
  <si>
    <t>95% Random Effects Confidence Interval Calculator</t>
  </si>
  <si>
    <t>(-2LL) 
Deviance</t>
  </si>
  <si>
    <t>Abs Value 
-2LL Diff</t>
  </si>
  <si>
    <t>Test of random linear slope variance and covariance</t>
  </si>
  <si>
    <t>Test of random quadratic slope variance and covariances</t>
  </si>
  <si>
    <t>100*% Residual Variance Reduced</t>
  </si>
  <si>
    <t>100*% Random Intercept Reduced</t>
  </si>
  <si>
    <t>100*% Random Linear Reduced</t>
  </si>
  <si>
    <t>Fixed Linear Age, Random Intercept</t>
  </si>
  <si>
    <t>Random Linear Age</t>
  </si>
  <si>
    <t>Fixed Quadratic, Random Linear Age</t>
  </si>
  <si>
    <t>Random Quadratic Age</t>
  </si>
  <si>
    <t>Empty Means, Random Intercept</t>
  </si>
  <si>
    <t>R2 change from fixed linear age</t>
  </si>
  <si>
    <t>R2 change from fixed quadratic age</t>
  </si>
  <si>
    <t>Add Attitudes Predicting Intercept</t>
  </si>
  <si>
    <t>R2 change from main effect of attitudes</t>
  </si>
  <si>
    <t>Add Attitudes Predicting Linear Age</t>
  </si>
  <si>
    <t>R2 change from attitudes*age</t>
  </si>
  <si>
    <t>Add Attitudes Predicting Quadratic Age</t>
  </si>
  <si>
    <t>R2 change from attitudes*age*age</t>
  </si>
  <si>
    <t>Int</t>
  </si>
  <si>
    <t>Lin Age</t>
  </si>
  <si>
    <t>Quad Age</t>
  </si>
  <si>
    <t>Attitudes = 5</t>
  </si>
  <si>
    <t>Att</t>
  </si>
  <si>
    <t>Att*Age</t>
  </si>
  <si>
    <t>Att Value</t>
  </si>
  <si>
    <t>Attitudes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</si>
</sst>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Arial"/>
      <family val="2"/>
    </font>
    <font>
      <sz val="8"/>
      <name val="Calibri"/>
      <family val="2"/>
    </font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6" fillId="0" borderId="0"/>
    <xf numFmtId="0" fontId="5" fillId="0" borderId="0"/>
    <xf numFmtId="0" fontId="1" fillId="0" borderId="0"/>
  </cellStyleXfs>
  <cellXfs count="54">
    <xf numFmtId="0" fontId="0" fillId="0" borderId="0" xfId="0"/>
    <xf numFmtId="2" fontId="0" fillId="0" borderId="0" xfId="0" applyNumberFormat="1"/>
    <xf numFmtId="0" fontId="6" fillId="0" borderId="0" xfId="2"/>
    <xf numFmtId="0" fontId="7" fillId="0" borderId="0" xfId="2" applyFont="1" applyAlignment="1">
      <alignment horizontal="center"/>
    </xf>
    <xf numFmtId="165" fontId="6" fillId="0" borderId="0" xfId="2" applyNumberFormat="1" applyAlignment="1">
      <alignment horizontal="center"/>
    </xf>
    <xf numFmtId="0" fontId="6" fillId="0" borderId="0" xfId="2" applyAlignment="1">
      <alignment horizontal="center"/>
    </xf>
    <xf numFmtId="1" fontId="6" fillId="0" borderId="0" xfId="2" applyNumberFormat="1" applyAlignment="1">
      <alignment horizontal="center"/>
    </xf>
    <xf numFmtId="0" fontId="7" fillId="0" borderId="1" xfId="2" applyFont="1" applyBorder="1" applyAlignment="1">
      <alignment horizontal="center" vertical="center" wrapText="1"/>
    </xf>
    <xf numFmtId="0" fontId="6" fillId="0" borderId="0" xfId="2" applyFont="1" applyAlignment="1">
      <alignment horizontal="left" indent="2"/>
    </xf>
    <xf numFmtId="0" fontId="7" fillId="0" borderId="0" xfId="2" applyFont="1" applyBorder="1" applyAlignment="1">
      <alignment horizontal="center" vertical="center" wrapText="1"/>
    </xf>
    <xf numFmtId="166" fontId="7" fillId="0" borderId="1" xfId="2" applyNumberFormat="1" applyFont="1" applyBorder="1" applyAlignment="1">
      <alignment horizontal="center" vertical="center" wrapText="1"/>
    </xf>
    <xf numFmtId="166" fontId="7" fillId="0" borderId="0" xfId="2" applyNumberFormat="1" applyFont="1" applyBorder="1" applyAlignment="1">
      <alignment horizontal="center" vertical="center" wrapText="1"/>
    </xf>
    <xf numFmtId="166" fontId="6" fillId="0" borderId="0" xfId="2" applyNumberFormat="1" applyAlignment="1">
      <alignment horizontal="center"/>
    </xf>
    <xf numFmtId="166" fontId="6" fillId="0" borderId="0" xfId="2" applyNumberFormat="1"/>
    <xf numFmtId="0" fontId="0" fillId="0" borderId="0" xfId="2" applyFont="1"/>
    <xf numFmtId="0" fontId="0" fillId="0" borderId="0" xfId="2" applyFont="1" applyAlignment="1">
      <alignment horizontal="left" indent="2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11" fillId="0" borderId="0" xfId="0" applyFont="1" applyAlignment="1">
      <alignment wrapText="1"/>
    </xf>
    <xf numFmtId="2" fontId="0" fillId="0" borderId="0" xfId="0" applyNumberFormat="1" applyFont="1" applyAlignment="1">
      <alignment wrapText="1"/>
    </xf>
    <xf numFmtId="0" fontId="11" fillId="0" borderId="0" xfId="0" applyFont="1" applyAlignment="1">
      <alignment horizontal="left" wrapText="1" indent="2"/>
    </xf>
    <xf numFmtId="0" fontId="10" fillId="0" borderId="0" xfId="0" applyFont="1" applyAlignment="1">
      <alignment horizontal="left" wrapText="1" indent="2"/>
    </xf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wrapText="1"/>
    </xf>
    <xf numFmtId="166" fontId="0" fillId="0" borderId="0" xfId="0" applyNumberFormat="1" applyFont="1" applyAlignment="1">
      <alignment wrapText="1"/>
    </xf>
    <xf numFmtId="0" fontId="10" fillId="0" borderId="1" xfId="0" applyFont="1" applyBorder="1" applyAlignment="1">
      <alignment horizontal="center" wrapText="1"/>
    </xf>
    <xf numFmtId="166" fontId="10" fillId="0" borderId="1" xfId="0" applyNumberFormat="1" applyFont="1" applyBorder="1" applyAlignment="1">
      <alignment horizontal="center" wrapText="1"/>
    </xf>
    <xf numFmtId="165" fontId="7" fillId="0" borderId="1" xfId="2" applyNumberFormat="1" applyFont="1" applyBorder="1" applyAlignment="1">
      <alignment horizontal="center" vertical="center" wrapText="1"/>
    </xf>
    <xf numFmtId="165" fontId="7" fillId="0" borderId="0" xfId="2" applyNumberFormat="1" applyFont="1" applyBorder="1" applyAlignment="1">
      <alignment horizontal="center" vertical="center" wrapText="1"/>
    </xf>
    <xf numFmtId="165" fontId="6" fillId="0" borderId="0" xfId="2" applyNumberFormat="1"/>
    <xf numFmtId="4" fontId="10" fillId="0" borderId="1" xfId="0" applyNumberFormat="1" applyFont="1" applyBorder="1" applyAlignment="1">
      <alignment horizontal="center" wrapText="1"/>
    </xf>
    <xf numFmtId="4" fontId="0" fillId="0" borderId="0" xfId="0" applyNumberFormat="1" applyFont="1" applyAlignment="1">
      <alignment wrapText="1"/>
    </xf>
    <xf numFmtId="4" fontId="10" fillId="0" borderId="0" xfId="0" applyNumberFormat="1" applyFont="1" applyAlignment="1">
      <alignment wrapText="1"/>
    </xf>
    <xf numFmtId="164" fontId="7" fillId="0" borderId="1" xfId="2" applyNumberFormat="1" applyFont="1" applyBorder="1" applyAlignment="1">
      <alignment horizontal="center" vertical="center" wrapText="1"/>
    </xf>
    <xf numFmtId="164" fontId="7" fillId="0" borderId="0" xfId="2" applyNumberFormat="1" applyFont="1" applyBorder="1" applyAlignment="1">
      <alignment horizontal="center" vertical="center" wrapText="1"/>
    </xf>
    <xf numFmtId="164" fontId="6" fillId="0" borderId="0" xfId="2" applyNumberFormat="1" applyAlignment="1">
      <alignment horizontal="center"/>
    </xf>
    <xf numFmtId="164" fontId="6" fillId="0" borderId="0" xfId="2" applyNumberFormat="1"/>
    <xf numFmtId="0" fontId="7" fillId="0" borderId="1" xfId="2" applyFont="1" applyBorder="1" applyAlignment="1">
      <alignment horizontal="center" wrapText="1"/>
    </xf>
    <xf numFmtId="0" fontId="0" fillId="0" borderId="0" xfId="0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2" fontId="11" fillId="0" borderId="0" xfId="0" applyNumberFormat="1" applyFont="1" applyAlignment="1">
      <alignment wrapText="1"/>
    </xf>
    <xf numFmtId="2" fontId="10" fillId="0" borderId="0" xfId="0" applyNumberFormat="1" applyFont="1" applyAlignment="1">
      <alignment wrapText="1"/>
    </xf>
    <xf numFmtId="2" fontId="7" fillId="0" borderId="0" xfId="0" applyNumberFormat="1" applyFont="1" applyAlignment="1">
      <alignment wrapText="1"/>
    </xf>
    <xf numFmtId="0" fontId="7" fillId="0" borderId="0" xfId="4" applyFont="1" applyAlignment="1">
      <alignment horizontal="center"/>
    </xf>
    <xf numFmtId="0" fontId="6" fillId="0" borderId="0" xfId="4" applyFont="1"/>
    <xf numFmtId="166" fontId="6" fillId="0" borderId="0" xfId="4" applyNumberFormat="1" applyFont="1" applyFill="1" applyAlignment="1"/>
    <xf numFmtId="0" fontId="0" fillId="0" borderId="0" xfId="4" applyFont="1"/>
    <xf numFmtId="165" fontId="6" fillId="0" borderId="0" xfId="4" applyNumberFormat="1" applyFont="1"/>
    <xf numFmtId="1" fontId="6" fillId="0" borderId="0" xfId="4" applyNumberFormat="1" applyFont="1" applyFill="1" applyAlignment="1"/>
    <xf numFmtId="1" fontId="6" fillId="0" borderId="0" xfId="4" applyNumberFormat="1" applyFont="1"/>
  </cellXfs>
  <cellStyles count="5">
    <cellStyle name="Normal" xfId="0" builtinId="0"/>
    <cellStyle name="Normal 2" xfId="1"/>
    <cellStyle name="Normal 2 2" xfId="2"/>
    <cellStyle name="Normal 3" xfId="3"/>
    <cellStyle name="Normal 4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90295437983299"/>
          <c:y val="0.12553213622687409"/>
          <c:w val="0.84850170902531818"/>
          <c:h val="0.70431230394981059"/>
        </c:manualLayout>
      </c:layout>
      <c:lineChart>
        <c:grouping val="standard"/>
        <c:varyColors val="0"/>
        <c:ser>
          <c:idx val="1"/>
          <c:order val="0"/>
          <c:tx>
            <c:strRef>
              <c:f>'Figure 7.2'!$H$3</c:f>
              <c:strCache>
                <c:ptCount val="1"/>
                <c:pt idx="0">
                  <c:v>Attitudes = 2</c:v>
                </c:pt>
              </c:strCache>
            </c:strRef>
          </c:tx>
          <c:spPr>
            <a:ln w="25400">
              <a:solidFill>
                <a:schemeClr val="tx1"/>
              </a:solidFill>
              <a:prstDash val="dash"/>
            </a:ln>
          </c:spPr>
          <c:marker>
            <c:symbol val="triangle"/>
            <c:size val="7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cat>
            <c:numRef>
              <c:f>'Figure 7.2'!$I$2:$O$2</c:f>
              <c:numCache>
                <c:formatCode>General</c:formatCod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</c:numCache>
            </c:numRef>
          </c:cat>
          <c:val>
            <c:numRef>
              <c:f>'Figure 7.2'!$I$3:$O$3</c:f>
              <c:numCache>
                <c:formatCode>0.000</c:formatCode>
                <c:ptCount val="7"/>
                <c:pt idx="0">
                  <c:v>16.8688</c:v>
                </c:pt>
                <c:pt idx="1">
                  <c:v>18.269500000000001</c:v>
                </c:pt>
                <c:pt idx="2">
                  <c:v>19.9602</c:v>
                </c:pt>
                <c:pt idx="3">
                  <c:v>21.940899999999999</c:v>
                </c:pt>
                <c:pt idx="4">
                  <c:v>24.211600000000001</c:v>
                </c:pt>
                <c:pt idx="5">
                  <c:v>26.772300000000001</c:v>
                </c:pt>
                <c:pt idx="6">
                  <c:v>29.623000000000001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'Figure 7.2'!$H$4</c:f>
              <c:strCache>
                <c:ptCount val="1"/>
                <c:pt idx="0">
                  <c:v>Attitudes = 5</c:v>
                </c:pt>
              </c:strCache>
            </c:strRef>
          </c:tx>
          <c:spPr>
            <a:ln w="25400">
              <a:solidFill>
                <a:prstClr val="black"/>
              </a:solidFill>
              <a:prstDash val="dash"/>
            </a:ln>
          </c:spPr>
          <c:marker>
            <c:symbol val="circle"/>
            <c:size val="7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cat>
            <c:numRef>
              <c:f>'Figure 7.2'!$I$2:$O$2</c:f>
              <c:numCache>
                <c:formatCode>General</c:formatCod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</c:numCache>
            </c:numRef>
          </c:cat>
          <c:val>
            <c:numRef>
              <c:f>'Figure 7.2'!$I$4:$O$4</c:f>
              <c:numCache>
                <c:formatCode>0.000</c:formatCode>
                <c:ptCount val="7"/>
                <c:pt idx="0">
                  <c:v>16.679499999999997</c:v>
                </c:pt>
                <c:pt idx="1">
                  <c:v>16.533999999999999</c:v>
                </c:pt>
                <c:pt idx="2">
                  <c:v>16.6785</c:v>
                </c:pt>
                <c:pt idx="3">
                  <c:v>17.113</c:v>
                </c:pt>
                <c:pt idx="4">
                  <c:v>17.837499999999999</c:v>
                </c:pt>
                <c:pt idx="5">
                  <c:v>18.852</c:v>
                </c:pt>
                <c:pt idx="6">
                  <c:v>20.156500000000001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55936"/>
        <c:axId val="134212992"/>
      </c:lineChart>
      <c:catAx>
        <c:axId val="8285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Age</a:t>
                </a:r>
              </a:p>
            </c:rich>
          </c:tx>
          <c:layout>
            <c:manualLayout>
              <c:xMode val="edge"/>
              <c:yMode val="edge"/>
              <c:x val="0.51874117930321262"/>
              <c:y val="0.915989159891598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4212992"/>
        <c:crosses val="autoZero"/>
        <c:auto val="1"/>
        <c:lblAlgn val="ctr"/>
        <c:lblOffset val="100"/>
        <c:noMultiLvlLbl val="0"/>
      </c:catAx>
      <c:valAx>
        <c:axId val="134212992"/>
        <c:scaling>
          <c:orientation val="minMax"/>
          <c:max val="40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Risky Behavior</a:t>
                </a:r>
              </a:p>
            </c:rich>
          </c:tx>
          <c:layout>
            <c:manualLayout>
              <c:xMode val="edge"/>
              <c:yMode val="edge"/>
              <c:x val="2.316019356656538E-2"/>
              <c:y val="0.34050156840151075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82855936"/>
        <c:crosses val="autoZero"/>
        <c:crossBetween val="between"/>
        <c:majorUnit val="5"/>
      </c:valAx>
    </c:plotArea>
    <c:legend>
      <c:legendPos val="t"/>
      <c:layout>
        <c:manualLayout>
          <c:xMode val="edge"/>
          <c:yMode val="edge"/>
          <c:x val="5.0000062376438954E-2"/>
          <c:y val="2.032520325203252E-2"/>
          <c:w val="0.93621385352194308"/>
          <c:h val="6.4895279858310548E-2"/>
        </c:manualLayout>
      </c:layout>
      <c:overlay val="0"/>
    </c:legend>
    <c:plotVisOnly val="1"/>
    <c:dispBlanksAs val="gap"/>
    <c:showDLblsOverMax val="0"/>
  </c:chart>
  <c:spPr>
    <a:ln>
      <a:solidFill>
        <a:sysClr val="window" lastClr="FFFFFF">
          <a:lumMod val="65000"/>
        </a:sysClr>
      </a:solidFill>
    </a:ln>
  </c:spPr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16</xdr:col>
      <xdr:colOff>448890</xdr:colOff>
      <xdr:row>24</xdr:row>
      <xdr:rowOff>116379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_Hoffman_Longitudinal_Analysis_Manuscript/Chapter%207/Chapter%207%20Original%20Table%20and%20Figure%20Files/Chapter%207%20Original%20Tables%20and%20Figu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7.1"/>
      <sheetName val="Table 7.2"/>
      <sheetName val="Figure 7.1"/>
      <sheetName val="Table 7.3"/>
      <sheetName val="Figure 7.2"/>
      <sheetName val="AsympCov"/>
    </sheetNames>
    <sheetDataSet>
      <sheetData sheetId="0"/>
      <sheetData sheetId="1"/>
      <sheetData sheetId="2"/>
      <sheetData sheetId="3"/>
      <sheetData sheetId="4">
        <row r="2">
          <cell r="I2">
            <v>12</v>
          </cell>
          <cell r="J2">
            <v>13</v>
          </cell>
          <cell r="K2">
            <v>14</v>
          </cell>
          <cell r="L2">
            <v>15</v>
          </cell>
          <cell r="M2">
            <v>16</v>
          </cell>
          <cell r="N2">
            <v>17</v>
          </cell>
          <cell r="O2">
            <v>18</v>
          </cell>
        </row>
        <row r="3">
          <cell r="H3" t="str">
            <v>Attitudes = 3</v>
          </cell>
          <cell r="I3">
            <v>16.8688</v>
          </cell>
          <cell r="J3">
            <v>18.269500000000001</v>
          </cell>
          <cell r="K3">
            <v>19.9602</v>
          </cell>
          <cell r="L3">
            <v>21.940899999999999</v>
          </cell>
          <cell r="M3">
            <v>24.211600000000001</v>
          </cell>
          <cell r="N3">
            <v>26.772300000000001</v>
          </cell>
          <cell r="O3">
            <v>29.623000000000001</v>
          </cell>
        </row>
        <row r="4">
          <cell r="H4" t="str">
            <v>Attitudes = 5</v>
          </cell>
          <cell r="I4">
            <v>16.679499999999997</v>
          </cell>
          <cell r="J4">
            <v>16.533999999999999</v>
          </cell>
          <cell r="K4">
            <v>16.6785</v>
          </cell>
          <cell r="L4">
            <v>17.113</v>
          </cell>
          <cell r="M4">
            <v>17.837499999999999</v>
          </cell>
          <cell r="N4">
            <v>18.852</v>
          </cell>
          <cell r="O4">
            <v>20.156500000000001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"/>
  <sheetViews>
    <sheetView workbookViewId="0">
      <selection activeCell="B10" sqref="B10"/>
    </sheetView>
  </sheetViews>
  <sheetFormatPr defaultColWidth="9" defaultRowHeight="15" x14ac:dyDescent="0.25"/>
  <cols>
    <col min="1" max="1" width="59.5703125" style="2" customWidth="1"/>
    <col min="2" max="2" width="11.85546875" style="31" customWidth="1"/>
    <col min="3" max="3" width="6.85546875" style="2" bestFit="1" customWidth="1"/>
    <col min="4" max="4" width="9.85546875" style="38" bestFit="1" customWidth="1"/>
    <col min="5" max="5" width="7.42578125" style="2" customWidth="1"/>
    <col min="6" max="6" width="7.140625" style="13" bestFit="1" customWidth="1"/>
    <col min="7" max="16384" width="9" style="2"/>
  </cols>
  <sheetData>
    <row r="1" spans="1:7" ht="30.6" customHeight="1" x14ac:dyDescent="0.25">
      <c r="A1" s="39" t="s">
        <v>9</v>
      </c>
      <c r="B1" s="39"/>
      <c r="C1" s="39"/>
      <c r="D1" s="39"/>
      <c r="E1" s="39"/>
      <c r="F1" s="39"/>
    </row>
    <row r="2" spans="1:7" ht="31.9" customHeight="1" x14ac:dyDescent="0.25">
      <c r="A2" s="7" t="s">
        <v>0</v>
      </c>
      <c r="B2" s="29" t="s">
        <v>17</v>
      </c>
      <c r="C2" s="7" t="s">
        <v>10</v>
      </c>
      <c r="D2" s="35" t="s">
        <v>18</v>
      </c>
      <c r="E2" s="7" t="s">
        <v>11</v>
      </c>
      <c r="F2" s="10" t="s">
        <v>12</v>
      </c>
      <c r="G2" s="3"/>
    </row>
    <row r="3" spans="1:7" x14ac:dyDescent="0.25">
      <c r="A3" s="9"/>
      <c r="B3" s="30"/>
      <c r="C3" s="9"/>
      <c r="D3" s="36"/>
      <c r="E3" s="9"/>
      <c r="F3" s="11"/>
      <c r="G3" s="3"/>
    </row>
    <row r="4" spans="1:7" x14ac:dyDescent="0.25">
      <c r="A4" s="14" t="s">
        <v>24</v>
      </c>
      <c r="B4" s="4">
        <v>7797.9740000000002</v>
      </c>
      <c r="C4" s="5">
        <v>4</v>
      </c>
      <c r="D4" s="37"/>
      <c r="E4" s="5"/>
      <c r="F4" s="12"/>
    </row>
    <row r="5" spans="1:7" x14ac:dyDescent="0.25">
      <c r="A5" s="14" t="s">
        <v>25</v>
      </c>
      <c r="B5" s="4">
        <v>7677.1890000000003</v>
      </c>
      <c r="C5" s="5">
        <v>6</v>
      </c>
    </row>
    <row r="6" spans="1:7" x14ac:dyDescent="0.25">
      <c r="A6" s="15" t="s">
        <v>19</v>
      </c>
      <c r="B6" s="4"/>
      <c r="C6" s="5"/>
      <c r="D6" s="37">
        <f>ABS(B4-B5)</f>
        <v>120.78499999999985</v>
      </c>
      <c r="E6" s="5">
        <f>ABS(C4-C5)</f>
        <v>2</v>
      </c>
      <c r="F6" s="12">
        <f>CHIDIST(D6,E6)</f>
        <v>5.9138526805998629E-27</v>
      </c>
    </row>
    <row r="7" spans="1:7" x14ac:dyDescent="0.25">
      <c r="B7" s="4"/>
      <c r="C7" s="5"/>
      <c r="D7" s="37"/>
      <c r="E7" s="5"/>
      <c r="F7" s="12"/>
    </row>
    <row r="8" spans="1:7" x14ac:dyDescent="0.25">
      <c r="A8" s="14" t="s">
        <v>26</v>
      </c>
      <c r="B8" s="4">
        <v>7634.77</v>
      </c>
      <c r="C8" s="6">
        <v>7</v>
      </c>
      <c r="D8" s="37"/>
      <c r="E8" s="5"/>
      <c r="F8" s="12"/>
    </row>
    <row r="9" spans="1:7" x14ac:dyDescent="0.25">
      <c r="A9" s="14" t="s">
        <v>27</v>
      </c>
      <c r="B9" s="4">
        <v>7629.5060000000003</v>
      </c>
      <c r="C9" s="5">
        <v>10</v>
      </c>
      <c r="D9" s="37"/>
      <c r="E9" s="5"/>
      <c r="F9" s="12"/>
    </row>
    <row r="10" spans="1:7" x14ac:dyDescent="0.25">
      <c r="A10" s="15" t="s">
        <v>20</v>
      </c>
      <c r="B10" s="4"/>
      <c r="C10" s="5"/>
      <c r="D10" s="37">
        <f>ABS(B8-B9)</f>
        <v>5.2640000000001237</v>
      </c>
      <c r="E10" s="5">
        <f>ABS(C8-C9)</f>
        <v>3</v>
      </c>
      <c r="F10" s="12">
        <f>CHIDIST(D10,E10)</f>
        <v>0.153455507826214</v>
      </c>
    </row>
    <row r="11" spans="1:7" x14ac:dyDescent="0.25">
      <c r="A11" s="8"/>
      <c r="B11" s="4"/>
      <c r="C11" s="5"/>
      <c r="D11" s="37"/>
      <c r="E11" s="5"/>
      <c r="F11" s="12"/>
    </row>
  </sheetData>
  <mergeCells count="1">
    <mergeCell ref="A1:F1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Normal="100" workbookViewId="0">
      <selection activeCell="E2" sqref="E1:H1048576"/>
    </sheetView>
  </sheetViews>
  <sheetFormatPr defaultRowHeight="15" x14ac:dyDescent="0.25"/>
  <cols>
    <col min="1" max="1" width="26.7109375" customWidth="1"/>
    <col min="2" max="2" width="10.42578125" customWidth="1"/>
    <col min="3" max="3" width="11.42578125" bestFit="1" customWidth="1"/>
    <col min="4" max="4" width="16.5703125" bestFit="1" customWidth="1"/>
    <col min="5" max="5" width="10" style="1" customWidth="1"/>
    <col min="6" max="8" width="9.140625" style="1"/>
  </cols>
  <sheetData>
    <row r="1" spans="1:8" ht="26.25" customHeight="1" x14ac:dyDescent="0.25">
      <c r="A1" s="41" t="s">
        <v>16</v>
      </c>
      <c r="B1" s="41"/>
      <c r="C1" s="41"/>
      <c r="D1" s="41"/>
      <c r="E1" s="41"/>
      <c r="F1" s="41"/>
      <c r="G1" s="41"/>
    </row>
    <row r="2" spans="1:8" s="17" customFormat="1" ht="24" customHeight="1" x14ac:dyDescent="0.25">
      <c r="A2" s="16" t="s">
        <v>0</v>
      </c>
      <c r="B2" s="16" t="s">
        <v>1</v>
      </c>
      <c r="C2" s="16" t="s">
        <v>3</v>
      </c>
      <c r="D2" s="16" t="s">
        <v>2</v>
      </c>
      <c r="E2" s="42" t="s">
        <v>4</v>
      </c>
      <c r="F2" s="42" t="s">
        <v>6</v>
      </c>
      <c r="G2" s="42" t="s">
        <v>7</v>
      </c>
      <c r="H2" s="43"/>
    </row>
    <row r="4" spans="1:8" ht="15" customHeight="1" x14ac:dyDescent="0.25">
      <c r="A4" s="40" t="s">
        <v>26</v>
      </c>
      <c r="B4" t="s">
        <v>5</v>
      </c>
      <c r="C4">
        <v>23.465499999999999</v>
      </c>
      <c r="D4">
        <v>21.691700000000001</v>
      </c>
      <c r="E4" s="1">
        <f>1.96*SQRT(D4)</f>
        <v>9.1285724360383966</v>
      </c>
      <c r="F4" s="1">
        <f xml:space="preserve"> C4-E4</f>
        <v>14.336927563961602</v>
      </c>
      <c r="G4" s="1">
        <f>C4+E4</f>
        <v>32.594072436038395</v>
      </c>
    </row>
    <row r="5" spans="1:8" x14ac:dyDescent="0.25">
      <c r="A5" s="40"/>
      <c r="B5" t="s">
        <v>8</v>
      </c>
      <c r="C5">
        <v>1.9877</v>
      </c>
      <c r="D5">
        <v>0.58460000000000001</v>
      </c>
      <c r="E5" s="1">
        <f>1.96*SQRT(D5)</f>
        <v>1.4985991325234378</v>
      </c>
      <c r="F5" s="1">
        <f xml:space="preserve"> C5-E5</f>
        <v>0.48910086747656223</v>
      </c>
      <c r="G5" s="1">
        <f>C5+E5</f>
        <v>3.4862991325234378</v>
      </c>
    </row>
  </sheetData>
  <mergeCells count="2">
    <mergeCell ref="A1:G1"/>
    <mergeCell ref="A4:A5"/>
  </mergeCells>
  <phoneticPr fontId="4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I26" sqref="I26"/>
    </sheetView>
  </sheetViews>
  <sheetFormatPr defaultRowHeight="15" x14ac:dyDescent="0.25"/>
  <cols>
    <col min="1" max="1" width="48.42578125" style="19" customWidth="1"/>
    <col min="2" max="4" width="9.42578125" style="33" customWidth="1"/>
    <col min="5" max="5" width="2.5703125" style="19" customWidth="1"/>
    <col min="6" max="8" width="9.140625" style="26" bestFit="1" customWidth="1"/>
    <col min="9" max="254" width="9" style="19"/>
    <col min="255" max="255" width="34.85546875" style="19" customWidth="1"/>
    <col min="256" max="259" width="9.42578125" style="19" customWidth="1"/>
    <col min="260" max="260" width="4.140625" style="19" customWidth="1"/>
    <col min="261" max="261" width="11.42578125" style="19" customWidth="1"/>
    <col min="262" max="262" width="11.42578125" style="19" bestFit="1" customWidth="1"/>
    <col min="263" max="263" width="11.42578125" style="19" customWidth="1"/>
    <col min="264" max="264" width="11.42578125" style="19" bestFit="1" customWidth="1"/>
    <col min="265" max="510" width="9" style="19"/>
    <col min="511" max="511" width="34.85546875" style="19" customWidth="1"/>
    <col min="512" max="515" width="9.42578125" style="19" customWidth="1"/>
    <col min="516" max="516" width="4.140625" style="19" customWidth="1"/>
    <col min="517" max="517" width="11.42578125" style="19" customWidth="1"/>
    <col min="518" max="518" width="11.42578125" style="19" bestFit="1" customWidth="1"/>
    <col min="519" max="519" width="11.42578125" style="19" customWidth="1"/>
    <col min="520" max="520" width="11.42578125" style="19" bestFit="1" customWidth="1"/>
    <col min="521" max="766" width="9" style="19"/>
    <col min="767" max="767" width="34.85546875" style="19" customWidth="1"/>
    <col min="768" max="771" width="9.42578125" style="19" customWidth="1"/>
    <col min="772" max="772" width="4.140625" style="19" customWidth="1"/>
    <col min="773" max="773" width="11.42578125" style="19" customWidth="1"/>
    <col min="774" max="774" width="11.42578125" style="19" bestFit="1" customWidth="1"/>
    <col min="775" max="775" width="11.42578125" style="19" customWidth="1"/>
    <col min="776" max="776" width="11.42578125" style="19" bestFit="1" customWidth="1"/>
    <col min="777" max="1022" width="9" style="19"/>
    <col min="1023" max="1023" width="34.85546875" style="19" customWidth="1"/>
    <col min="1024" max="1027" width="9.42578125" style="19" customWidth="1"/>
    <col min="1028" max="1028" width="4.140625" style="19" customWidth="1"/>
    <col min="1029" max="1029" width="11.42578125" style="19" customWidth="1"/>
    <col min="1030" max="1030" width="11.42578125" style="19" bestFit="1" customWidth="1"/>
    <col min="1031" max="1031" width="11.42578125" style="19" customWidth="1"/>
    <col min="1032" max="1032" width="11.42578125" style="19" bestFit="1" customWidth="1"/>
    <col min="1033" max="1278" width="9" style="19"/>
    <col min="1279" max="1279" width="34.85546875" style="19" customWidth="1"/>
    <col min="1280" max="1283" width="9.42578125" style="19" customWidth="1"/>
    <col min="1284" max="1284" width="4.140625" style="19" customWidth="1"/>
    <col min="1285" max="1285" width="11.42578125" style="19" customWidth="1"/>
    <col min="1286" max="1286" width="11.42578125" style="19" bestFit="1" customWidth="1"/>
    <col min="1287" max="1287" width="11.42578125" style="19" customWidth="1"/>
    <col min="1288" max="1288" width="11.42578125" style="19" bestFit="1" customWidth="1"/>
    <col min="1289" max="1534" width="9" style="19"/>
    <col min="1535" max="1535" width="34.85546875" style="19" customWidth="1"/>
    <col min="1536" max="1539" width="9.42578125" style="19" customWidth="1"/>
    <col min="1540" max="1540" width="4.140625" style="19" customWidth="1"/>
    <col min="1541" max="1541" width="11.42578125" style="19" customWidth="1"/>
    <col min="1542" max="1542" width="11.42578125" style="19" bestFit="1" customWidth="1"/>
    <col min="1543" max="1543" width="11.42578125" style="19" customWidth="1"/>
    <col min="1544" max="1544" width="11.42578125" style="19" bestFit="1" customWidth="1"/>
    <col min="1545" max="1790" width="9" style="19"/>
    <col min="1791" max="1791" width="34.85546875" style="19" customWidth="1"/>
    <col min="1792" max="1795" width="9.42578125" style="19" customWidth="1"/>
    <col min="1796" max="1796" width="4.140625" style="19" customWidth="1"/>
    <col min="1797" max="1797" width="11.42578125" style="19" customWidth="1"/>
    <col min="1798" max="1798" width="11.42578125" style="19" bestFit="1" customWidth="1"/>
    <col min="1799" max="1799" width="11.42578125" style="19" customWidth="1"/>
    <col min="1800" max="1800" width="11.42578125" style="19" bestFit="1" customWidth="1"/>
    <col min="1801" max="2046" width="9" style="19"/>
    <col min="2047" max="2047" width="34.85546875" style="19" customWidth="1"/>
    <col min="2048" max="2051" width="9.42578125" style="19" customWidth="1"/>
    <col min="2052" max="2052" width="4.140625" style="19" customWidth="1"/>
    <col min="2053" max="2053" width="11.42578125" style="19" customWidth="1"/>
    <col min="2054" max="2054" width="11.42578125" style="19" bestFit="1" customWidth="1"/>
    <col min="2055" max="2055" width="11.42578125" style="19" customWidth="1"/>
    <col min="2056" max="2056" width="11.42578125" style="19" bestFit="1" customWidth="1"/>
    <col min="2057" max="2302" width="9" style="19"/>
    <col min="2303" max="2303" width="34.85546875" style="19" customWidth="1"/>
    <col min="2304" max="2307" width="9.42578125" style="19" customWidth="1"/>
    <col min="2308" max="2308" width="4.140625" style="19" customWidth="1"/>
    <col min="2309" max="2309" width="11.42578125" style="19" customWidth="1"/>
    <col min="2310" max="2310" width="11.42578125" style="19" bestFit="1" customWidth="1"/>
    <col min="2311" max="2311" width="11.42578125" style="19" customWidth="1"/>
    <col min="2312" max="2312" width="11.42578125" style="19" bestFit="1" customWidth="1"/>
    <col min="2313" max="2558" width="9" style="19"/>
    <col min="2559" max="2559" width="34.85546875" style="19" customWidth="1"/>
    <col min="2560" max="2563" width="9.42578125" style="19" customWidth="1"/>
    <col min="2564" max="2564" width="4.140625" style="19" customWidth="1"/>
    <col min="2565" max="2565" width="11.42578125" style="19" customWidth="1"/>
    <col min="2566" max="2566" width="11.42578125" style="19" bestFit="1" customWidth="1"/>
    <col min="2567" max="2567" width="11.42578125" style="19" customWidth="1"/>
    <col min="2568" max="2568" width="11.42578125" style="19" bestFit="1" customWidth="1"/>
    <col min="2569" max="2814" width="9" style="19"/>
    <col min="2815" max="2815" width="34.85546875" style="19" customWidth="1"/>
    <col min="2816" max="2819" width="9.42578125" style="19" customWidth="1"/>
    <col min="2820" max="2820" width="4.140625" style="19" customWidth="1"/>
    <col min="2821" max="2821" width="11.42578125" style="19" customWidth="1"/>
    <col min="2822" max="2822" width="11.42578125" style="19" bestFit="1" customWidth="1"/>
    <col min="2823" max="2823" width="11.42578125" style="19" customWidth="1"/>
    <col min="2824" max="2824" width="11.42578125" style="19" bestFit="1" customWidth="1"/>
    <col min="2825" max="3070" width="9" style="19"/>
    <col min="3071" max="3071" width="34.85546875" style="19" customWidth="1"/>
    <col min="3072" max="3075" width="9.42578125" style="19" customWidth="1"/>
    <col min="3076" max="3076" width="4.140625" style="19" customWidth="1"/>
    <col min="3077" max="3077" width="11.42578125" style="19" customWidth="1"/>
    <col min="3078" max="3078" width="11.42578125" style="19" bestFit="1" customWidth="1"/>
    <col min="3079" max="3079" width="11.42578125" style="19" customWidth="1"/>
    <col min="3080" max="3080" width="11.42578125" style="19" bestFit="1" customWidth="1"/>
    <col min="3081" max="3326" width="9" style="19"/>
    <col min="3327" max="3327" width="34.85546875" style="19" customWidth="1"/>
    <col min="3328" max="3331" width="9.42578125" style="19" customWidth="1"/>
    <col min="3332" max="3332" width="4.140625" style="19" customWidth="1"/>
    <col min="3333" max="3333" width="11.42578125" style="19" customWidth="1"/>
    <col min="3334" max="3334" width="11.42578125" style="19" bestFit="1" customWidth="1"/>
    <col min="3335" max="3335" width="11.42578125" style="19" customWidth="1"/>
    <col min="3336" max="3336" width="11.42578125" style="19" bestFit="1" customWidth="1"/>
    <col min="3337" max="3582" width="9" style="19"/>
    <col min="3583" max="3583" width="34.85546875" style="19" customWidth="1"/>
    <col min="3584" max="3587" width="9.42578125" style="19" customWidth="1"/>
    <col min="3588" max="3588" width="4.140625" style="19" customWidth="1"/>
    <col min="3589" max="3589" width="11.42578125" style="19" customWidth="1"/>
    <col min="3590" max="3590" width="11.42578125" style="19" bestFit="1" customWidth="1"/>
    <col min="3591" max="3591" width="11.42578125" style="19" customWidth="1"/>
    <col min="3592" max="3592" width="11.42578125" style="19" bestFit="1" customWidth="1"/>
    <col min="3593" max="3838" width="9" style="19"/>
    <col min="3839" max="3839" width="34.85546875" style="19" customWidth="1"/>
    <col min="3840" max="3843" width="9.42578125" style="19" customWidth="1"/>
    <col min="3844" max="3844" width="4.140625" style="19" customWidth="1"/>
    <col min="3845" max="3845" width="11.42578125" style="19" customWidth="1"/>
    <col min="3846" max="3846" width="11.42578125" style="19" bestFit="1" customWidth="1"/>
    <col min="3847" max="3847" width="11.42578125" style="19" customWidth="1"/>
    <col min="3848" max="3848" width="11.42578125" style="19" bestFit="1" customWidth="1"/>
    <col min="3849" max="4094" width="9" style="19"/>
    <col min="4095" max="4095" width="34.85546875" style="19" customWidth="1"/>
    <col min="4096" max="4099" width="9.42578125" style="19" customWidth="1"/>
    <col min="4100" max="4100" width="4.140625" style="19" customWidth="1"/>
    <col min="4101" max="4101" width="11.42578125" style="19" customWidth="1"/>
    <col min="4102" max="4102" width="11.42578125" style="19" bestFit="1" customWidth="1"/>
    <col min="4103" max="4103" width="11.42578125" style="19" customWidth="1"/>
    <col min="4104" max="4104" width="11.42578125" style="19" bestFit="1" customWidth="1"/>
    <col min="4105" max="4350" width="9" style="19"/>
    <col min="4351" max="4351" width="34.85546875" style="19" customWidth="1"/>
    <col min="4352" max="4355" width="9.42578125" style="19" customWidth="1"/>
    <col min="4356" max="4356" width="4.140625" style="19" customWidth="1"/>
    <col min="4357" max="4357" width="11.42578125" style="19" customWidth="1"/>
    <col min="4358" max="4358" width="11.42578125" style="19" bestFit="1" customWidth="1"/>
    <col min="4359" max="4359" width="11.42578125" style="19" customWidth="1"/>
    <col min="4360" max="4360" width="11.42578125" style="19" bestFit="1" customWidth="1"/>
    <col min="4361" max="4606" width="9" style="19"/>
    <col min="4607" max="4607" width="34.85546875" style="19" customWidth="1"/>
    <col min="4608" max="4611" width="9.42578125" style="19" customWidth="1"/>
    <col min="4612" max="4612" width="4.140625" style="19" customWidth="1"/>
    <col min="4613" max="4613" width="11.42578125" style="19" customWidth="1"/>
    <col min="4614" max="4614" width="11.42578125" style="19" bestFit="1" customWidth="1"/>
    <col min="4615" max="4615" width="11.42578125" style="19" customWidth="1"/>
    <col min="4616" max="4616" width="11.42578125" style="19" bestFit="1" customWidth="1"/>
    <col min="4617" max="4862" width="9" style="19"/>
    <col min="4863" max="4863" width="34.85546875" style="19" customWidth="1"/>
    <col min="4864" max="4867" width="9.42578125" style="19" customWidth="1"/>
    <col min="4868" max="4868" width="4.140625" style="19" customWidth="1"/>
    <col min="4869" max="4869" width="11.42578125" style="19" customWidth="1"/>
    <col min="4870" max="4870" width="11.42578125" style="19" bestFit="1" customWidth="1"/>
    <col min="4871" max="4871" width="11.42578125" style="19" customWidth="1"/>
    <col min="4872" max="4872" width="11.42578125" style="19" bestFit="1" customWidth="1"/>
    <col min="4873" max="5118" width="9" style="19"/>
    <col min="5119" max="5119" width="34.85546875" style="19" customWidth="1"/>
    <col min="5120" max="5123" width="9.42578125" style="19" customWidth="1"/>
    <col min="5124" max="5124" width="4.140625" style="19" customWidth="1"/>
    <col min="5125" max="5125" width="11.42578125" style="19" customWidth="1"/>
    <col min="5126" max="5126" width="11.42578125" style="19" bestFit="1" customWidth="1"/>
    <col min="5127" max="5127" width="11.42578125" style="19" customWidth="1"/>
    <col min="5128" max="5128" width="11.42578125" style="19" bestFit="1" customWidth="1"/>
    <col min="5129" max="5374" width="9" style="19"/>
    <col min="5375" max="5375" width="34.85546875" style="19" customWidth="1"/>
    <col min="5376" max="5379" width="9.42578125" style="19" customWidth="1"/>
    <col min="5380" max="5380" width="4.140625" style="19" customWidth="1"/>
    <col min="5381" max="5381" width="11.42578125" style="19" customWidth="1"/>
    <col min="5382" max="5382" width="11.42578125" style="19" bestFit="1" customWidth="1"/>
    <col min="5383" max="5383" width="11.42578125" style="19" customWidth="1"/>
    <col min="5384" max="5384" width="11.42578125" style="19" bestFit="1" customWidth="1"/>
    <col min="5385" max="5630" width="9" style="19"/>
    <col min="5631" max="5631" width="34.85546875" style="19" customWidth="1"/>
    <col min="5632" max="5635" width="9.42578125" style="19" customWidth="1"/>
    <col min="5636" max="5636" width="4.140625" style="19" customWidth="1"/>
    <col min="5637" max="5637" width="11.42578125" style="19" customWidth="1"/>
    <col min="5638" max="5638" width="11.42578125" style="19" bestFit="1" customWidth="1"/>
    <col min="5639" max="5639" width="11.42578125" style="19" customWidth="1"/>
    <col min="5640" max="5640" width="11.42578125" style="19" bestFit="1" customWidth="1"/>
    <col min="5641" max="5886" width="9" style="19"/>
    <col min="5887" max="5887" width="34.85546875" style="19" customWidth="1"/>
    <col min="5888" max="5891" width="9.42578125" style="19" customWidth="1"/>
    <col min="5892" max="5892" width="4.140625" style="19" customWidth="1"/>
    <col min="5893" max="5893" width="11.42578125" style="19" customWidth="1"/>
    <col min="5894" max="5894" width="11.42578125" style="19" bestFit="1" customWidth="1"/>
    <col min="5895" max="5895" width="11.42578125" style="19" customWidth="1"/>
    <col min="5896" max="5896" width="11.42578125" style="19" bestFit="1" customWidth="1"/>
    <col min="5897" max="6142" width="9" style="19"/>
    <col min="6143" max="6143" width="34.85546875" style="19" customWidth="1"/>
    <col min="6144" max="6147" width="9.42578125" style="19" customWidth="1"/>
    <col min="6148" max="6148" width="4.140625" style="19" customWidth="1"/>
    <col min="6149" max="6149" width="11.42578125" style="19" customWidth="1"/>
    <col min="6150" max="6150" width="11.42578125" style="19" bestFit="1" customWidth="1"/>
    <col min="6151" max="6151" width="11.42578125" style="19" customWidth="1"/>
    <col min="6152" max="6152" width="11.42578125" style="19" bestFit="1" customWidth="1"/>
    <col min="6153" max="6398" width="9" style="19"/>
    <col min="6399" max="6399" width="34.85546875" style="19" customWidth="1"/>
    <col min="6400" max="6403" width="9.42578125" style="19" customWidth="1"/>
    <col min="6404" max="6404" width="4.140625" style="19" customWidth="1"/>
    <col min="6405" max="6405" width="11.42578125" style="19" customWidth="1"/>
    <col min="6406" max="6406" width="11.42578125" style="19" bestFit="1" customWidth="1"/>
    <col min="6407" max="6407" width="11.42578125" style="19" customWidth="1"/>
    <col min="6408" max="6408" width="11.42578125" style="19" bestFit="1" customWidth="1"/>
    <col min="6409" max="6654" width="9" style="19"/>
    <col min="6655" max="6655" width="34.85546875" style="19" customWidth="1"/>
    <col min="6656" max="6659" width="9.42578125" style="19" customWidth="1"/>
    <col min="6660" max="6660" width="4.140625" style="19" customWidth="1"/>
    <col min="6661" max="6661" width="11.42578125" style="19" customWidth="1"/>
    <col min="6662" max="6662" width="11.42578125" style="19" bestFit="1" customWidth="1"/>
    <col min="6663" max="6663" width="11.42578125" style="19" customWidth="1"/>
    <col min="6664" max="6664" width="11.42578125" style="19" bestFit="1" customWidth="1"/>
    <col min="6665" max="6910" width="9" style="19"/>
    <col min="6911" max="6911" width="34.85546875" style="19" customWidth="1"/>
    <col min="6912" max="6915" width="9.42578125" style="19" customWidth="1"/>
    <col min="6916" max="6916" width="4.140625" style="19" customWidth="1"/>
    <col min="6917" max="6917" width="11.42578125" style="19" customWidth="1"/>
    <col min="6918" max="6918" width="11.42578125" style="19" bestFit="1" customWidth="1"/>
    <col min="6919" max="6919" width="11.42578125" style="19" customWidth="1"/>
    <col min="6920" max="6920" width="11.42578125" style="19" bestFit="1" customWidth="1"/>
    <col min="6921" max="7166" width="9" style="19"/>
    <col min="7167" max="7167" width="34.85546875" style="19" customWidth="1"/>
    <col min="7168" max="7171" width="9.42578125" style="19" customWidth="1"/>
    <col min="7172" max="7172" width="4.140625" style="19" customWidth="1"/>
    <col min="7173" max="7173" width="11.42578125" style="19" customWidth="1"/>
    <col min="7174" max="7174" width="11.42578125" style="19" bestFit="1" customWidth="1"/>
    <col min="7175" max="7175" width="11.42578125" style="19" customWidth="1"/>
    <col min="7176" max="7176" width="11.42578125" style="19" bestFit="1" customWidth="1"/>
    <col min="7177" max="7422" width="9" style="19"/>
    <col min="7423" max="7423" width="34.85546875" style="19" customWidth="1"/>
    <col min="7424" max="7427" width="9.42578125" style="19" customWidth="1"/>
    <col min="7428" max="7428" width="4.140625" style="19" customWidth="1"/>
    <col min="7429" max="7429" width="11.42578125" style="19" customWidth="1"/>
    <col min="7430" max="7430" width="11.42578125" style="19" bestFit="1" customWidth="1"/>
    <col min="7431" max="7431" width="11.42578125" style="19" customWidth="1"/>
    <col min="7432" max="7432" width="11.42578125" style="19" bestFit="1" customWidth="1"/>
    <col min="7433" max="7678" width="9" style="19"/>
    <col min="7679" max="7679" width="34.85546875" style="19" customWidth="1"/>
    <col min="7680" max="7683" width="9.42578125" style="19" customWidth="1"/>
    <col min="7684" max="7684" width="4.140625" style="19" customWidth="1"/>
    <col min="7685" max="7685" width="11.42578125" style="19" customWidth="1"/>
    <col min="7686" max="7686" width="11.42578125" style="19" bestFit="1" customWidth="1"/>
    <col min="7687" max="7687" width="11.42578125" style="19" customWidth="1"/>
    <col min="7688" max="7688" width="11.42578125" style="19" bestFit="1" customWidth="1"/>
    <col min="7689" max="7934" width="9" style="19"/>
    <col min="7935" max="7935" width="34.85546875" style="19" customWidth="1"/>
    <col min="7936" max="7939" width="9.42578125" style="19" customWidth="1"/>
    <col min="7940" max="7940" width="4.140625" style="19" customWidth="1"/>
    <col min="7941" max="7941" width="11.42578125" style="19" customWidth="1"/>
    <col min="7942" max="7942" width="11.42578125" style="19" bestFit="1" customWidth="1"/>
    <col min="7943" max="7943" width="11.42578125" style="19" customWidth="1"/>
    <col min="7944" max="7944" width="11.42578125" style="19" bestFit="1" customWidth="1"/>
    <col min="7945" max="8190" width="9" style="19"/>
    <col min="8191" max="8191" width="34.85546875" style="19" customWidth="1"/>
    <col min="8192" max="8195" width="9.42578125" style="19" customWidth="1"/>
    <col min="8196" max="8196" width="4.140625" style="19" customWidth="1"/>
    <col min="8197" max="8197" width="11.42578125" style="19" customWidth="1"/>
    <col min="8198" max="8198" width="11.42578125" style="19" bestFit="1" customWidth="1"/>
    <col min="8199" max="8199" width="11.42578125" style="19" customWidth="1"/>
    <col min="8200" max="8200" width="11.42578125" style="19" bestFit="1" customWidth="1"/>
    <col min="8201" max="8446" width="9" style="19"/>
    <col min="8447" max="8447" width="34.85546875" style="19" customWidth="1"/>
    <col min="8448" max="8451" width="9.42578125" style="19" customWidth="1"/>
    <col min="8452" max="8452" width="4.140625" style="19" customWidth="1"/>
    <col min="8453" max="8453" width="11.42578125" style="19" customWidth="1"/>
    <col min="8454" max="8454" width="11.42578125" style="19" bestFit="1" customWidth="1"/>
    <col min="8455" max="8455" width="11.42578125" style="19" customWidth="1"/>
    <col min="8456" max="8456" width="11.42578125" style="19" bestFit="1" customWidth="1"/>
    <col min="8457" max="8702" width="9" style="19"/>
    <col min="8703" max="8703" width="34.85546875" style="19" customWidth="1"/>
    <col min="8704" max="8707" width="9.42578125" style="19" customWidth="1"/>
    <col min="8708" max="8708" width="4.140625" style="19" customWidth="1"/>
    <col min="8709" max="8709" width="11.42578125" style="19" customWidth="1"/>
    <col min="8710" max="8710" width="11.42578125" style="19" bestFit="1" customWidth="1"/>
    <col min="8711" max="8711" width="11.42578125" style="19" customWidth="1"/>
    <col min="8712" max="8712" width="11.42578125" style="19" bestFit="1" customWidth="1"/>
    <col min="8713" max="8958" width="9" style="19"/>
    <col min="8959" max="8959" width="34.85546875" style="19" customWidth="1"/>
    <col min="8960" max="8963" width="9.42578125" style="19" customWidth="1"/>
    <col min="8964" max="8964" width="4.140625" style="19" customWidth="1"/>
    <col min="8965" max="8965" width="11.42578125" style="19" customWidth="1"/>
    <col min="8966" max="8966" width="11.42578125" style="19" bestFit="1" customWidth="1"/>
    <col min="8967" max="8967" width="11.42578125" style="19" customWidth="1"/>
    <col min="8968" max="8968" width="11.42578125" style="19" bestFit="1" customWidth="1"/>
    <col min="8969" max="9214" width="9" style="19"/>
    <col min="9215" max="9215" width="34.85546875" style="19" customWidth="1"/>
    <col min="9216" max="9219" width="9.42578125" style="19" customWidth="1"/>
    <col min="9220" max="9220" width="4.140625" style="19" customWidth="1"/>
    <col min="9221" max="9221" width="11.42578125" style="19" customWidth="1"/>
    <col min="9222" max="9222" width="11.42578125" style="19" bestFit="1" customWidth="1"/>
    <col min="9223" max="9223" width="11.42578125" style="19" customWidth="1"/>
    <col min="9224" max="9224" width="11.42578125" style="19" bestFit="1" customWidth="1"/>
    <col min="9225" max="9470" width="9" style="19"/>
    <col min="9471" max="9471" width="34.85546875" style="19" customWidth="1"/>
    <col min="9472" max="9475" width="9.42578125" style="19" customWidth="1"/>
    <col min="9476" max="9476" width="4.140625" style="19" customWidth="1"/>
    <col min="9477" max="9477" width="11.42578125" style="19" customWidth="1"/>
    <col min="9478" max="9478" width="11.42578125" style="19" bestFit="1" customWidth="1"/>
    <col min="9479" max="9479" width="11.42578125" style="19" customWidth="1"/>
    <col min="9480" max="9480" width="11.42578125" style="19" bestFit="1" customWidth="1"/>
    <col min="9481" max="9726" width="9" style="19"/>
    <col min="9727" max="9727" width="34.85546875" style="19" customWidth="1"/>
    <col min="9728" max="9731" width="9.42578125" style="19" customWidth="1"/>
    <col min="9732" max="9732" width="4.140625" style="19" customWidth="1"/>
    <col min="9733" max="9733" width="11.42578125" style="19" customWidth="1"/>
    <col min="9734" max="9734" width="11.42578125" style="19" bestFit="1" customWidth="1"/>
    <col min="9735" max="9735" width="11.42578125" style="19" customWidth="1"/>
    <col min="9736" max="9736" width="11.42578125" style="19" bestFit="1" customWidth="1"/>
    <col min="9737" max="9982" width="9" style="19"/>
    <col min="9983" max="9983" width="34.85546875" style="19" customWidth="1"/>
    <col min="9984" max="9987" width="9.42578125" style="19" customWidth="1"/>
    <col min="9988" max="9988" width="4.140625" style="19" customWidth="1"/>
    <col min="9989" max="9989" width="11.42578125" style="19" customWidth="1"/>
    <col min="9990" max="9990" width="11.42578125" style="19" bestFit="1" customWidth="1"/>
    <col min="9991" max="9991" width="11.42578125" style="19" customWidth="1"/>
    <col min="9992" max="9992" width="11.42578125" style="19" bestFit="1" customWidth="1"/>
    <col min="9993" max="10238" width="9" style="19"/>
    <col min="10239" max="10239" width="34.85546875" style="19" customWidth="1"/>
    <col min="10240" max="10243" width="9.42578125" style="19" customWidth="1"/>
    <col min="10244" max="10244" width="4.140625" style="19" customWidth="1"/>
    <col min="10245" max="10245" width="11.42578125" style="19" customWidth="1"/>
    <col min="10246" max="10246" width="11.42578125" style="19" bestFit="1" customWidth="1"/>
    <col min="10247" max="10247" width="11.42578125" style="19" customWidth="1"/>
    <col min="10248" max="10248" width="11.42578125" style="19" bestFit="1" customWidth="1"/>
    <col min="10249" max="10494" width="9" style="19"/>
    <col min="10495" max="10495" width="34.85546875" style="19" customWidth="1"/>
    <col min="10496" max="10499" width="9.42578125" style="19" customWidth="1"/>
    <col min="10500" max="10500" width="4.140625" style="19" customWidth="1"/>
    <col min="10501" max="10501" width="11.42578125" style="19" customWidth="1"/>
    <col min="10502" max="10502" width="11.42578125" style="19" bestFit="1" customWidth="1"/>
    <col min="10503" max="10503" width="11.42578125" style="19" customWidth="1"/>
    <col min="10504" max="10504" width="11.42578125" style="19" bestFit="1" customWidth="1"/>
    <col min="10505" max="10750" width="9" style="19"/>
    <col min="10751" max="10751" width="34.85546875" style="19" customWidth="1"/>
    <col min="10752" max="10755" width="9.42578125" style="19" customWidth="1"/>
    <col min="10756" max="10756" width="4.140625" style="19" customWidth="1"/>
    <col min="10757" max="10757" width="11.42578125" style="19" customWidth="1"/>
    <col min="10758" max="10758" width="11.42578125" style="19" bestFit="1" customWidth="1"/>
    <col min="10759" max="10759" width="11.42578125" style="19" customWidth="1"/>
    <col min="10760" max="10760" width="11.42578125" style="19" bestFit="1" customWidth="1"/>
    <col min="10761" max="11006" width="9" style="19"/>
    <col min="11007" max="11007" width="34.85546875" style="19" customWidth="1"/>
    <col min="11008" max="11011" width="9.42578125" style="19" customWidth="1"/>
    <col min="11012" max="11012" width="4.140625" style="19" customWidth="1"/>
    <col min="11013" max="11013" width="11.42578125" style="19" customWidth="1"/>
    <col min="11014" max="11014" width="11.42578125" style="19" bestFit="1" customWidth="1"/>
    <col min="11015" max="11015" width="11.42578125" style="19" customWidth="1"/>
    <col min="11016" max="11016" width="11.42578125" style="19" bestFit="1" customWidth="1"/>
    <col min="11017" max="11262" width="9" style="19"/>
    <col min="11263" max="11263" width="34.85546875" style="19" customWidth="1"/>
    <col min="11264" max="11267" width="9.42578125" style="19" customWidth="1"/>
    <col min="11268" max="11268" width="4.140625" style="19" customWidth="1"/>
    <col min="11269" max="11269" width="11.42578125" style="19" customWidth="1"/>
    <col min="11270" max="11270" width="11.42578125" style="19" bestFit="1" customWidth="1"/>
    <col min="11271" max="11271" width="11.42578125" style="19" customWidth="1"/>
    <col min="11272" max="11272" width="11.42578125" style="19" bestFit="1" customWidth="1"/>
    <col min="11273" max="11518" width="9" style="19"/>
    <col min="11519" max="11519" width="34.85546875" style="19" customWidth="1"/>
    <col min="11520" max="11523" width="9.42578125" style="19" customWidth="1"/>
    <col min="11524" max="11524" width="4.140625" style="19" customWidth="1"/>
    <col min="11525" max="11525" width="11.42578125" style="19" customWidth="1"/>
    <col min="11526" max="11526" width="11.42578125" style="19" bestFit="1" customWidth="1"/>
    <col min="11527" max="11527" width="11.42578125" style="19" customWidth="1"/>
    <col min="11528" max="11528" width="11.42578125" style="19" bestFit="1" customWidth="1"/>
    <col min="11529" max="11774" width="9" style="19"/>
    <col min="11775" max="11775" width="34.85546875" style="19" customWidth="1"/>
    <col min="11776" max="11779" width="9.42578125" style="19" customWidth="1"/>
    <col min="11780" max="11780" width="4.140625" style="19" customWidth="1"/>
    <col min="11781" max="11781" width="11.42578125" style="19" customWidth="1"/>
    <col min="11782" max="11782" width="11.42578125" style="19" bestFit="1" customWidth="1"/>
    <col min="11783" max="11783" width="11.42578125" style="19" customWidth="1"/>
    <col min="11784" max="11784" width="11.42578125" style="19" bestFit="1" customWidth="1"/>
    <col min="11785" max="12030" width="9" style="19"/>
    <col min="12031" max="12031" width="34.85546875" style="19" customWidth="1"/>
    <col min="12032" max="12035" width="9.42578125" style="19" customWidth="1"/>
    <col min="12036" max="12036" width="4.140625" style="19" customWidth="1"/>
    <col min="12037" max="12037" width="11.42578125" style="19" customWidth="1"/>
    <col min="12038" max="12038" width="11.42578125" style="19" bestFit="1" customWidth="1"/>
    <col min="12039" max="12039" width="11.42578125" style="19" customWidth="1"/>
    <col min="12040" max="12040" width="11.42578125" style="19" bestFit="1" customWidth="1"/>
    <col min="12041" max="12286" width="9" style="19"/>
    <col min="12287" max="12287" width="34.85546875" style="19" customWidth="1"/>
    <col min="12288" max="12291" width="9.42578125" style="19" customWidth="1"/>
    <col min="12292" max="12292" width="4.140625" style="19" customWidth="1"/>
    <col min="12293" max="12293" width="11.42578125" style="19" customWidth="1"/>
    <col min="12294" max="12294" width="11.42578125" style="19" bestFit="1" customWidth="1"/>
    <col min="12295" max="12295" width="11.42578125" style="19" customWidth="1"/>
    <col min="12296" max="12296" width="11.42578125" style="19" bestFit="1" customWidth="1"/>
    <col min="12297" max="12542" width="9" style="19"/>
    <col min="12543" max="12543" width="34.85546875" style="19" customWidth="1"/>
    <col min="12544" max="12547" width="9.42578125" style="19" customWidth="1"/>
    <col min="12548" max="12548" width="4.140625" style="19" customWidth="1"/>
    <col min="12549" max="12549" width="11.42578125" style="19" customWidth="1"/>
    <col min="12550" max="12550" width="11.42578125" style="19" bestFit="1" customWidth="1"/>
    <col min="12551" max="12551" width="11.42578125" style="19" customWidth="1"/>
    <col min="12552" max="12552" width="11.42578125" style="19" bestFit="1" customWidth="1"/>
    <col min="12553" max="12798" width="9" style="19"/>
    <col min="12799" max="12799" width="34.85546875" style="19" customWidth="1"/>
    <col min="12800" max="12803" width="9.42578125" style="19" customWidth="1"/>
    <col min="12804" max="12804" width="4.140625" style="19" customWidth="1"/>
    <col min="12805" max="12805" width="11.42578125" style="19" customWidth="1"/>
    <col min="12806" max="12806" width="11.42578125" style="19" bestFit="1" customWidth="1"/>
    <col min="12807" max="12807" width="11.42578125" style="19" customWidth="1"/>
    <col min="12808" max="12808" width="11.42578125" style="19" bestFit="1" customWidth="1"/>
    <col min="12809" max="13054" width="9" style="19"/>
    <col min="13055" max="13055" width="34.85546875" style="19" customWidth="1"/>
    <col min="13056" max="13059" width="9.42578125" style="19" customWidth="1"/>
    <col min="13060" max="13060" width="4.140625" style="19" customWidth="1"/>
    <col min="13061" max="13061" width="11.42578125" style="19" customWidth="1"/>
    <col min="13062" max="13062" width="11.42578125" style="19" bestFit="1" customWidth="1"/>
    <col min="13063" max="13063" width="11.42578125" style="19" customWidth="1"/>
    <col min="13064" max="13064" width="11.42578125" style="19" bestFit="1" customWidth="1"/>
    <col min="13065" max="13310" width="9" style="19"/>
    <col min="13311" max="13311" width="34.85546875" style="19" customWidth="1"/>
    <col min="13312" max="13315" width="9.42578125" style="19" customWidth="1"/>
    <col min="13316" max="13316" width="4.140625" style="19" customWidth="1"/>
    <col min="13317" max="13317" width="11.42578125" style="19" customWidth="1"/>
    <col min="13318" max="13318" width="11.42578125" style="19" bestFit="1" customWidth="1"/>
    <col min="13319" max="13319" width="11.42578125" style="19" customWidth="1"/>
    <col min="13320" max="13320" width="11.42578125" style="19" bestFit="1" customWidth="1"/>
    <col min="13321" max="13566" width="9" style="19"/>
    <col min="13567" max="13567" width="34.85546875" style="19" customWidth="1"/>
    <col min="13568" max="13571" width="9.42578125" style="19" customWidth="1"/>
    <col min="13572" max="13572" width="4.140625" style="19" customWidth="1"/>
    <col min="13573" max="13573" width="11.42578125" style="19" customWidth="1"/>
    <col min="13574" max="13574" width="11.42578125" style="19" bestFit="1" customWidth="1"/>
    <col min="13575" max="13575" width="11.42578125" style="19" customWidth="1"/>
    <col min="13576" max="13576" width="11.42578125" style="19" bestFit="1" customWidth="1"/>
    <col min="13577" max="13822" width="9" style="19"/>
    <col min="13823" max="13823" width="34.85546875" style="19" customWidth="1"/>
    <col min="13824" max="13827" width="9.42578125" style="19" customWidth="1"/>
    <col min="13828" max="13828" width="4.140625" style="19" customWidth="1"/>
    <col min="13829" max="13829" width="11.42578125" style="19" customWidth="1"/>
    <col min="13830" max="13830" width="11.42578125" style="19" bestFit="1" customWidth="1"/>
    <col min="13831" max="13831" width="11.42578125" style="19" customWidth="1"/>
    <col min="13832" max="13832" width="11.42578125" style="19" bestFit="1" customWidth="1"/>
    <col min="13833" max="14078" width="9" style="19"/>
    <col min="14079" max="14079" width="34.85546875" style="19" customWidth="1"/>
    <col min="14080" max="14083" width="9.42578125" style="19" customWidth="1"/>
    <col min="14084" max="14084" width="4.140625" style="19" customWidth="1"/>
    <col min="14085" max="14085" width="11.42578125" style="19" customWidth="1"/>
    <col min="14086" max="14086" width="11.42578125" style="19" bestFit="1" customWidth="1"/>
    <col min="14087" max="14087" width="11.42578125" style="19" customWidth="1"/>
    <col min="14088" max="14088" width="11.42578125" style="19" bestFit="1" customWidth="1"/>
    <col min="14089" max="14334" width="9" style="19"/>
    <col min="14335" max="14335" width="34.85546875" style="19" customWidth="1"/>
    <col min="14336" max="14339" width="9.42578125" style="19" customWidth="1"/>
    <col min="14340" max="14340" width="4.140625" style="19" customWidth="1"/>
    <col min="14341" max="14341" width="11.42578125" style="19" customWidth="1"/>
    <col min="14342" max="14342" width="11.42578125" style="19" bestFit="1" customWidth="1"/>
    <col min="14343" max="14343" width="11.42578125" style="19" customWidth="1"/>
    <col min="14344" max="14344" width="11.42578125" style="19" bestFit="1" customWidth="1"/>
    <col min="14345" max="14590" width="9" style="19"/>
    <col min="14591" max="14591" width="34.85546875" style="19" customWidth="1"/>
    <col min="14592" max="14595" width="9.42578125" style="19" customWidth="1"/>
    <col min="14596" max="14596" width="4.140625" style="19" customWidth="1"/>
    <col min="14597" max="14597" width="11.42578125" style="19" customWidth="1"/>
    <col min="14598" max="14598" width="11.42578125" style="19" bestFit="1" customWidth="1"/>
    <col min="14599" max="14599" width="11.42578125" style="19" customWidth="1"/>
    <col min="14600" max="14600" width="11.42578125" style="19" bestFit="1" customWidth="1"/>
    <col min="14601" max="14846" width="9" style="19"/>
    <col min="14847" max="14847" width="34.85546875" style="19" customWidth="1"/>
    <col min="14848" max="14851" width="9.42578125" style="19" customWidth="1"/>
    <col min="14852" max="14852" width="4.140625" style="19" customWidth="1"/>
    <col min="14853" max="14853" width="11.42578125" style="19" customWidth="1"/>
    <col min="14854" max="14854" width="11.42578125" style="19" bestFit="1" customWidth="1"/>
    <col min="14855" max="14855" width="11.42578125" style="19" customWidth="1"/>
    <col min="14856" max="14856" width="11.42578125" style="19" bestFit="1" customWidth="1"/>
    <col min="14857" max="15102" width="9" style="19"/>
    <col min="15103" max="15103" width="34.85546875" style="19" customWidth="1"/>
    <col min="15104" max="15107" width="9.42578125" style="19" customWidth="1"/>
    <col min="15108" max="15108" width="4.140625" style="19" customWidth="1"/>
    <col min="15109" max="15109" width="11.42578125" style="19" customWidth="1"/>
    <col min="15110" max="15110" width="11.42578125" style="19" bestFit="1" customWidth="1"/>
    <col min="15111" max="15111" width="11.42578125" style="19" customWidth="1"/>
    <col min="15112" max="15112" width="11.42578125" style="19" bestFit="1" customWidth="1"/>
    <col min="15113" max="15358" width="9" style="19"/>
    <col min="15359" max="15359" width="34.85546875" style="19" customWidth="1"/>
    <col min="15360" max="15363" width="9.42578125" style="19" customWidth="1"/>
    <col min="15364" max="15364" width="4.140625" style="19" customWidth="1"/>
    <col min="15365" max="15365" width="11.42578125" style="19" customWidth="1"/>
    <col min="15366" max="15366" width="11.42578125" style="19" bestFit="1" customWidth="1"/>
    <col min="15367" max="15367" width="11.42578125" style="19" customWidth="1"/>
    <col min="15368" max="15368" width="11.42578125" style="19" bestFit="1" customWidth="1"/>
    <col min="15369" max="15614" width="9" style="19"/>
    <col min="15615" max="15615" width="34.85546875" style="19" customWidth="1"/>
    <col min="15616" max="15619" width="9.42578125" style="19" customWidth="1"/>
    <col min="15620" max="15620" width="4.140625" style="19" customWidth="1"/>
    <col min="15621" max="15621" width="11.42578125" style="19" customWidth="1"/>
    <col min="15622" max="15622" width="11.42578125" style="19" bestFit="1" customWidth="1"/>
    <col min="15623" max="15623" width="11.42578125" style="19" customWidth="1"/>
    <col min="15624" max="15624" width="11.42578125" style="19" bestFit="1" customWidth="1"/>
    <col min="15625" max="15870" width="9" style="19"/>
    <col min="15871" max="15871" width="34.85546875" style="19" customWidth="1"/>
    <col min="15872" max="15875" width="9.42578125" style="19" customWidth="1"/>
    <col min="15876" max="15876" width="4.140625" style="19" customWidth="1"/>
    <col min="15877" max="15877" width="11.42578125" style="19" customWidth="1"/>
    <col min="15878" max="15878" width="11.42578125" style="19" bestFit="1" customWidth="1"/>
    <col min="15879" max="15879" width="11.42578125" style="19" customWidth="1"/>
    <col min="15880" max="15880" width="11.42578125" style="19" bestFit="1" customWidth="1"/>
    <col min="15881" max="16126" width="9" style="19"/>
    <col min="16127" max="16127" width="34.85546875" style="19" customWidth="1"/>
    <col min="16128" max="16131" width="9.42578125" style="19" customWidth="1"/>
    <col min="16132" max="16132" width="4.140625" style="19" customWidth="1"/>
    <col min="16133" max="16133" width="11.42578125" style="19" customWidth="1"/>
    <col min="16134" max="16134" width="11.42578125" style="19" bestFit="1" customWidth="1"/>
    <col min="16135" max="16135" width="11.42578125" style="19" customWidth="1"/>
    <col min="16136" max="16136" width="11.42578125" style="19" bestFit="1" customWidth="1"/>
    <col min="16137" max="16382" width="9" style="19"/>
    <col min="16383" max="16384" width="9" style="19" customWidth="1"/>
  </cols>
  <sheetData>
    <row r="1" spans="1:8" ht="60" x14ac:dyDescent="0.25">
      <c r="A1" s="27" t="s">
        <v>0</v>
      </c>
      <c r="B1" s="32" t="s">
        <v>14</v>
      </c>
      <c r="C1" s="32" t="s">
        <v>15</v>
      </c>
      <c r="D1" s="32" t="s">
        <v>13</v>
      </c>
      <c r="E1" s="18"/>
      <c r="F1" s="28" t="s">
        <v>22</v>
      </c>
      <c r="G1" s="28" t="s">
        <v>23</v>
      </c>
      <c r="H1" s="28" t="s">
        <v>21</v>
      </c>
    </row>
    <row r="3" spans="1:8" x14ac:dyDescent="0.25">
      <c r="A3" s="20" t="s">
        <v>28</v>
      </c>
      <c r="B3" s="33">
        <v>10.8431</v>
      </c>
      <c r="D3" s="33">
        <v>17.241199999999999</v>
      </c>
      <c r="F3" s="21"/>
      <c r="G3" s="21"/>
      <c r="H3" s="21"/>
    </row>
    <row r="4" spans="1:8" x14ac:dyDescent="0.25">
      <c r="A4" s="20" t="s">
        <v>24</v>
      </c>
      <c r="B4" s="33">
        <v>11.6594</v>
      </c>
      <c r="D4" s="33">
        <v>11.3819</v>
      </c>
      <c r="F4" s="21"/>
      <c r="G4" s="21"/>
      <c r="H4" s="21"/>
    </row>
    <row r="5" spans="1:8" x14ac:dyDescent="0.25">
      <c r="A5" s="22" t="s">
        <v>29</v>
      </c>
      <c r="F5" s="21">
        <f>100*((B3-B4)/B3)</f>
        <v>-7.5282898802003118</v>
      </c>
      <c r="G5" s="21"/>
      <c r="H5" s="45">
        <f>100*((D3-D4)/D3)</f>
        <v>33.98429343665174</v>
      </c>
    </row>
    <row r="6" spans="1:8" x14ac:dyDescent="0.25">
      <c r="A6" s="22"/>
      <c r="F6" s="21"/>
      <c r="G6" s="21"/>
      <c r="H6" s="44"/>
    </row>
    <row r="7" spans="1:8" x14ac:dyDescent="0.25">
      <c r="A7" s="20" t="s">
        <v>25</v>
      </c>
      <c r="B7" s="33">
        <v>21.5137</v>
      </c>
      <c r="C7" s="33">
        <v>0.56989999999999996</v>
      </c>
      <c r="D7" s="33">
        <v>8.7179000000000002</v>
      </c>
      <c r="F7" s="21"/>
      <c r="G7" s="21"/>
      <c r="H7" s="44"/>
    </row>
    <row r="8" spans="1:8" x14ac:dyDescent="0.25">
      <c r="A8" s="20" t="s">
        <v>26</v>
      </c>
      <c r="B8" s="33">
        <v>21.691700000000001</v>
      </c>
      <c r="C8" s="33">
        <v>0.58460000000000001</v>
      </c>
      <c r="D8" s="33">
        <v>8.3520000000000003</v>
      </c>
      <c r="F8" s="21"/>
      <c r="G8" s="21"/>
      <c r="H8" s="44"/>
    </row>
    <row r="9" spans="1:8" x14ac:dyDescent="0.25">
      <c r="A9" s="22" t="s">
        <v>30</v>
      </c>
      <c r="F9" s="21">
        <f>100*((B7-B8)/B7)</f>
        <v>-0.82737976266286517</v>
      </c>
      <c r="G9" s="21">
        <f>100*((C7-C8)/C7)</f>
        <v>-2.5793998947183798</v>
      </c>
      <c r="H9" s="45">
        <f>100*((D7-D8)/D7)</f>
        <v>4.1971116897417939</v>
      </c>
    </row>
    <row r="10" spans="1:8" x14ac:dyDescent="0.25">
      <c r="F10" s="21"/>
      <c r="G10" s="21"/>
      <c r="H10" s="44"/>
    </row>
    <row r="11" spans="1:8" x14ac:dyDescent="0.25">
      <c r="A11" s="20" t="s">
        <v>26</v>
      </c>
      <c r="B11" s="33">
        <v>21.691700000000001</v>
      </c>
      <c r="C11" s="33">
        <v>0.58460000000000001</v>
      </c>
      <c r="D11" s="33">
        <v>8.3520000000000003</v>
      </c>
      <c r="F11" s="21"/>
      <c r="G11" s="21"/>
      <c r="H11" s="44"/>
    </row>
    <row r="12" spans="1:8" x14ac:dyDescent="0.25">
      <c r="A12" s="20" t="s">
        <v>31</v>
      </c>
      <c r="B12" s="33">
        <v>19.297799999999999</v>
      </c>
      <c r="C12" s="33">
        <v>0.58460000000000001</v>
      </c>
      <c r="D12" s="33">
        <v>8.3519000000000005</v>
      </c>
      <c r="F12" s="21"/>
      <c r="G12" s="21"/>
      <c r="H12" s="44"/>
    </row>
    <row r="13" spans="1:8" x14ac:dyDescent="0.25">
      <c r="A13" s="22" t="s">
        <v>32</v>
      </c>
      <c r="F13" s="46">
        <f>100*((B11-B12)/B11)</f>
        <v>11.036018384912211</v>
      </c>
      <c r="G13" s="21">
        <f>100*((C11-C12)/C11)</f>
        <v>0</v>
      </c>
      <c r="H13" s="44">
        <f>100*((D11-D12)/D11)</f>
        <v>1.1973180076600449E-3</v>
      </c>
    </row>
    <row r="14" spans="1:8" x14ac:dyDescent="0.25">
      <c r="F14" s="21"/>
      <c r="G14" s="21"/>
      <c r="H14" s="44"/>
    </row>
    <row r="15" spans="1:8" x14ac:dyDescent="0.25">
      <c r="A15" s="20" t="s">
        <v>31</v>
      </c>
      <c r="B15" s="33">
        <v>19.297799999999999</v>
      </c>
      <c r="C15" s="33">
        <v>0.58460000000000001</v>
      </c>
      <c r="D15" s="33">
        <v>8.3519000000000005</v>
      </c>
      <c r="F15" s="21"/>
      <c r="G15" s="21"/>
      <c r="H15" s="44"/>
    </row>
    <row r="16" spans="1:8" x14ac:dyDescent="0.25">
      <c r="A16" s="20" t="s">
        <v>33</v>
      </c>
      <c r="B16" s="33">
        <v>18.077200000000001</v>
      </c>
      <c r="C16" s="33">
        <v>0.48780000000000001</v>
      </c>
      <c r="D16" s="33">
        <v>8.3535000000000004</v>
      </c>
      <c r="F16" s="21"/>
      <c r="G16" s="21"/>
      <c r="H16" s="44"/>
    </row>
    <row r="17" spans="1:8" x14ac:dyDescent="0.25">
      <c r="A17" s="22" t="s">
        <v>34</v>
      </c>
      <c r="F17" s="21">
        <f>100*((B15-B16)/B15)</f>
        <v>6.3250733244203872</v>
      </c>
      <c r="G17" s="46">
        <f>100*((C15-C16)/C15)</f>
        <v>16.558330482381116</v>
      </c>
      <c r="H17" s="44">
        <f>100*((D15-D16)/D15)</f>
        <v>-1.9157317496615426E-2</v>
      </c>
    </row>
    <row r="18" spans="1:8" x14ac:dyDescent="0.25">
      <c r="F18" s="21"/>
      <c r="G18" s="21"/>
      <c r="H18" s="44"/>
    </row>
    <row r="19" spans="1:8" x14ac:dyDescent="0.25">
      <c r="A19" s="20" t="s">
        <v>33</v>
      </c>
      <c r="B19" s="33">
        <v>18.077200000000001</v>
      </c>
      <c r="C19" s="33">
        <v>0.48780000000000001</v>
      </c>
      <c r="D19" s="33">
        <v>8.3535000000000004</v>
      </c>
      <c r="F19" s="21"/>
      <c r="G19" s="21"/>
      <c r="H19" s="44"/>
    </row>
    <row r="20" spans="1:8" x14ac:dyDescent="0.25">
      <c r="A20" s="20" t="s">
        <v>35</v>
      </c>
      <c r="B20" s="33">
        <v>18.084299999999999</v>
      </c>
      <c r="C20" s="33">
        <v>0.48949999999999999</v>
      </c>
      <c r="D20" s="33">
        <v>8.3260000000000005</v>
      </c>
      <c r="F20" s="21"/>
      <c r="G20" s="21"/>
      <c r="H20" s="44"/>
    </row>
    <row r="21" spans="1:8" x14ac:dyDescent="0.25">
      <c r="A21" s="22" t="s">
        <v>36</v>
      </c>
      <c r="F21" s="21">
        <f>100*((B19-B20)/B19)</f>
        <v>-3.927599406986515E-2</v>
      </c>
      <c r="G21" s="21">
        <f>100*((C19-C20)/C19)</f>
        <v>-0.34850348503484613</v>
      </c>
      <c r="H21" s="45">
        <f>100*((D19-D20)/D19)</f>
        <v>0.32920332794636809</v>
      </c>
    </row>
    <row r="22" spans="1:8" x14ac:dyDescent="0.25">
      <c r="F22" s="21"/>
      <c r="G22" s="21"/>
      <c r="H22" s="21"/>
    </row>
    <row r="23" spans="1:8" s="24" customFormat="1" x14ac:dyDescent="0.25">
      <c r="A23" s="23"/>
      <c r="B23" s="34"/>
      <c r="C23" s="34"/>
      <c r="D23" s="34"/>
      <c r="F23" s="25"/>
      <c r="G23" s="25"/>
      <c r="H23" s="25"/>
    </row>
    <row r="24" spans="1:8" s="24" customFormat="1" x14ac:dyDescent="0.25">
      <c r="A24" s="23"/>
      <c r="B24" s="34"/>
      <c r="C24" s="34"/>
      <c r="D24" s="34"/>
      <c r="F24" s="25"/>
      <c r="G24" s="25"/>
      <c r="H24" s="25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topLeftCell="F1" workbookViewId="0">
      <selection activeCell="I3" sqref="I3:O4"/>
    </sheetView>
  </sheetViews>
  <sheetFormatPr defaultRowHeight="15" x14ac:dyDescent="0.25"/>
  <cols>
    <col min="1" max="2" width="9.140625" style="48"/>
    <col min="3" max="3" width="11.140625" style="48" bestFit="1" customWidth="1"/>
    <col min="4" max="4" width="9.140625" style="48"/>
    <col min="5" max="5" width="11.7109375" style="48" bestFit="1" customWidth="1"/>
    <col min="6" max="6" width="1.140625" style="48" customWidth="1"/>
    <col min="7" max="7" width="11.140625" style="48" bestFit="1" customWidth="1"/>
    <col min="8" max="8" width="15.5703125" style="48" customWidth="1"/>
    <col min="9" max="16384" width="9.140625" style="48"/>
  </cols>
  <sheetData>
    <row r="1" spans="1:15" x14ac:dyDescent="0.25">
      <c r="A1" s="47" t="s">
        <v>37</v>
      </c>
      <c r="B1" s="47" t="s">
        <v>38</v>
      </c>
      <c r="C1" s="47" t="s">
        <v>39</v>
      </c>
      <c r="D1" s="47" t="s">
        <v>41</v>
      </c>
      <c r="E1" s="47" t="s">
        <v>42</v>
      </c>
      <c r="F1" s="47"/>
      <c r="G1" s="47" t="s">
        <v>43</v>
      </c>
      <c r="I1" s="48">
        <f>I2-18</f>
        <v>-6</v>
      </c>
      <c r="J1" s="48">
        <f t="shared" ref="J1:O1" si="0">J2-18</f>
        <v>-5</v>
      </c>
      <c r="K1" s="48">
        <f t="shared" si="0"/>
        <v>-4</v>
      </c>
      <c r="L1" s="48">
        <f t="shared" si="0"/>
        <v>-3</v>
      </c>
      <c r="M1" s="48">
        <f t="shared" si="0"/>
        <v>-2</v>
      </c>
      <c r="N1" s="48">
        <f t="shared" si="0"/>
        <v>-1</v>
      </c>
      <c r="O1" s="48">
        <f t="shared" si="0"/>
        <v>0</v>
      </c>
    </row>
    <row r="2" spans="1:15" x14ac:dyDescent="0.25">
      <c r="I2" s="48">
        <v>12</v>
      </c>
      <c r="J2" s="48">
        <v>13</v>
      </c>
      <c r="K2" s="48">
        <v>14</v>
      </c>
      <c r="L2" s="48">
        <v>15</v>
      </c>
      <c r="M2" s="48">
        <v>16</v>
      </c>
      <c r="N2" s="48">
        <v>17</v>
      </c>
      <c r="O2" s="48">
        <v>18</v>
      </c>
    </row>
    <row r="3" spans="1:15" x14ac:dyDescent="0.25">
      <c r="A3" s="49">
        <v>23.312000000000001</v>
      </c>
      <c r="B3" s="49">
        <v>1.9649000000000001</v>
      </c>
      <c r="C3" s="49">
        <v>0.14499999999999999</v>
      </c>
      <c r="D3" s="49">
        <v>-3.1555</v>
      </c>
      <c r="E3" s="49">
        <v>-0.51539999999999997</v>
      </c>
      <c r="G3" s="52">
        <v>-2</v>
      </c>
      <c r="H3" s="50" t="s">
        <v>44</v>
      </c>
      <c r="I3" s="51">
        <f>$A3 + ($B3*I$1) + ($C3*I$1*I$1) + ($D3*$G3) + ($E3*$G3*I$1)</f>
        <v>16.8688</v>
      </c>
      <c r="J3" s="51">
        <f t="shared" ref="J3:N4" si="1">$A3 + ($B3*J$1) + ($C3*J$1*J$1) + ($D3*$G3) + ($E3*$G3*J$1)</f>
        <v>18.269500000000001</v>
      </c>
      <c r="K3" s="51">
        <f t="shared" si="1"/>
        <v>19.9602</v>
      </c>
      <c r="L3" s="51">
        <f t="shared" si="1"/>
        <v>21.940899999999999</v>
      </c>
      <c r="M3" s="51">
        <f t="shared" si="1"/>
        <v>24.211600000000001</v>
      </c>
      <c r="N3" s="51">
        <f t="shared" si="1"/>
        <v>26.772300000000001</v>
      </c>
      <c r="O3" s="51">
        <f>$A3 + ($B3*O$1) + ($C3*O$1*O$1) + ($D3*$G3) + ($E3*$G3*O$1)</f>
        <v>29.623000000000001</v>
      </c>
    </row>
    <row r="4" spans="1:15" x14ac:dyDescent="0.25">
      <c r="A4" s="49">
        <v>23.312000000000001</v>
      </c>
      <c r="B4" s="49">
        <v>1.9649000000000001</v>
      </c>
      <c r="C4" s="49">
        <v>0.14499999999999999</v>
      </c>
      <c r="D4" s="49">
        <v>-3.1555</v>
      </c>
      <c r="E4" s="49">
        <v>-0.51539999999999997</v>
      </c>
      <c r="G4" s="53">
        <v>1</v>
      </c>
      <c r="H4" s="48" t="s">
        <v>40</v>
      </c>
      <c r="I4" s="51">
        <f>$A4 + ($B4*I$1) + ($C4*I$1*I$1) + ($D4*$G4) + ($E4*$G4*I$1)</f>
        <v>16.679499999999997</v>
      </c>
      <c r="J4" s="51">
        <f t="shared" si="1"/>
        <v>16.533999999999999</v>
      </c>
      <c r="K4" s="51">
        <f t="shared" si="1"/>
        <v>16.6785</v>
      </c>
      <c r="L4" s="51">
        <f t="shared" si="1"/>
        <v>17.113</v>
      </c>
      <c r="M4" s="51">
        <f t="shared" si="1"/>
        <v>17.837499999999999</v>
      </c>
      <c r="N4" s="51">
        <f t="shared" si="1"/>
        <v>18.852</v>
      </c>
      <c r="O4" s="51">
        <f>$A4 + ($B4*O$1) + ($C4*O$1*O$1) + ($D4*$G4) + ($E4*$G4*O$1)</f>
        <v>20.156500000000001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LRTs</vt:lpstr>
      <vt:lpstr>Random Effects CIs</vt:lpstr>
      <vt:lpstr>Pseudo-R2</vt:lpstr>
      <vt:lpstr>Figure 7.2</vt:lpstr>
    </vt:vector>
  </TitlesOfParts>
  <Company>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Lesa Hoffman</dc:creator>
  <cp:lastModifiedBy>Lesa Hoffman</cp:lastModifiedBy>
  <dcterms:created xsi:type="dcterms:W3CDTF">2008-10-06T13:53:08Z</dcterms:created>
  <dcterms:modified xsi:type="dcterms:W3CDTF">2014-08-25T20:38:56Z</dcterms:modified>
</cp:coreProperties>
</file>