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psy564\Chapters\05\R_Chapter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M20" i="1"/>
  <c r="N20" i="1"/>
  <c r="O20" i="1"/>
  <c r="P20" i="1"/>
  <c r="K20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G8" i="1"/>
  <c r="G9" i="1"/>
  <c r="G10" i="1"/>
  <c r="H8" i="1"/>
  <c r="H9" i="1"/>
  <c r="H10" i="1"/>
  <c r="H7" i="1"/>
  <c r="H4" i="1"/>
  <c r="H5" i="1"/>
  <c r="H6" i="1"/>
  <c r="H3" i="1"/>
  <c r="G7" i="1"/>
  <c r="G4" i="1"/>
  <c r="G5" i="1"/>
  <c r="G6" i="1"/>
  <c r="G3" i="1"/>
  <c r="F10" i="1"/>
  <c r="F9" i="1"/>
  <c r="F8" i="1"/>
  <c r="F7" i="1"/>
  <c r="F6" i="1"/>
  <c r="F5" i="1"/>
  <c r="F4" i="1"/>
  <c r="F3" i="1"/>
  <c r="E10" i="1"/>
  <c r="E9" i="1"/>
  <c r="E8" i="1"/>
  <c r="E7" i="1"/>
  <c r="E6" i="1"/>
  <c r="E5" i="1"/>
  <c r="E4" i="1"/>
  <c r="E3" i="1"/>
  <c r="J8" i="1"/>
  <c r="J9" i="1"/>
  <c r="J10" i="1"/>
  <c r="J7" i="1"/>
  <c r="J4" i="1"/>
  <c r="J5" i="1"/>
  <c r="J6" i="1"/>
  <c r="J3" i="1"/>
  <c r="I8" i="1"/>
  <c r="I9" i="1"/>
  <c r="I10" i="1"/>
  <c r="I7" i="1"/>
  <c r="I5" i="1"/>
  <c r="I6" i="1"/>
  <c r="I4" i="1"/>
  <c r="I3" i="1"/>
  <c r="H13" i="1"/>
  <c r="H14" i="1"/>
  <c r="F12" i="1"/>
  <c r="G14" i="1"/>
  <c r="G13" i="1"/>
  <c r="E12" i="1"/>
  <c r="H18" i="1"/>
  <c r="H17" i="1"/>
  <c r="F16" i="1"/>
</calcChain>
</file>

<file path=xl/sharedStrings.xml><?xml version="1.0" encoding="utf-8"?>
<sst xmlns="http://schemas.openxmlformats.org/spreadsheetml/2006/main" count="24" uniqueCount="22">
  <si>
    <t>id</t>
  </si>
  <si>
    <t>y</t>
  </si>
  <si>
    <t>m00</t>
  </si>
  <si>
    <t>m0</t>
  </si>
  <si>
    <t>slope</t>
  </si>
  <si>
    <t>m1</t>
  </si>
  <si>
    <t>time</t>
  </si>
  <si>
    <t>intercept</t>
  </si>
  <si>
    <t>id=1</t>
  </si>
  <si>
    <t>id=2</t>
  </si>
  <si>
    <t>m01</t>
  </si>
  <si>
    <t>m0*</t>
  </si>
  <si>
    <t>m1*</t>
  </si>
  <si>
    <t>r00</t>
  </si>
  <si>
    <t>r01</t>
  </si>
  <si>
    <t>r0*</t>
  </si>
  <si>
    <t>r1*</t>
  </si>
  <si>
    <t>r1</t>
  </si>
  <si>
    <t>r0</t>
  </si>
  <si>
    <t>Data</t>
  </si>
  <si>
    <t>Models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</si>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</sst>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selection activeCell="K20" sqref="K20"/>
    </sheetView>
  </sheetViews>
  <sheetFormatPr defaultRowHeight="15" x14ac:dyDescent="0.25"/>
  <cols>
    <col min="1" max="16384" width="9.140625" style="1"/>
  </cols>
  <sheetData>
    <row r="1" spans="1:16" ht="18.75" x14ac:dyDescent="0.25">
      <c r="B1" s="21" t="s">
        <v>19</v>
      </c>
      <c r="C1" s="21"/>
      <c r="D1" s="21"/>
      <c r="E1" s="20" t="s">
        <v>20</v>
      </c>
      <c r="F1" s="20"/>
      <c r="G1" s="20"/>
      <c r="H1" s="20"/>
      <c r="I1" s="20"/>
      <c r="J1" s="20"/>
      <c r="K1" s="22" t="s">
        <v>21</v>
      </c>
      <c r="L1" s="22"/>
      <c r="M1" s="22"/>
      <c r="N1" s="22"/>
      <c r="O1" s="22"/>
      <c r="P1" s="22"/>
    </row>
    <row r="2" spans="1:16" x14ac:dyDescent="0.25">
      <c r="B2" s="1" t="s">
        <v>0</v>
      </c>
      <c r="C2" s="1" t="s">
        <v>6</v>
      </c>
      <c r="D2" s="1" t="s">
        <v>1</v>
      </c>
      <c r="E2" s="15" t="s">
        <v>2</v>
      </c>
      <c r="F2" s="2" t="s">
        <v>10</v>
      </c>
      <c r="G2" s="1" t="s">
        <v>11</v>
      </c>
      <c r="H2" s="2" t="s">
        <v>12</v>
      </c>
      <c r="I2" s="1" t="s">
        <v>3</v>
      </c>
      <c r="J2" s="2" t="s">
        <v>5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18</v>
      </c>
      <c r="P2" s="1" t="s">
        <v>17</v>
      </c>
    </row>
    <row r="3" spans="1:16" s="8" customFormat="1" x14ac:dyDescent="0.25">
      <c r="B3" s="8">
        <v>1</v>
      </c>
      <c r="C3" s="8">
        <v>1</v>
      </c>
      <c r="D3" s="8">
        <v>2</v>
      </c>
      <c r="E3" s="16">
        <f>$E$12</f>
        <v>2.625</v>
      </c>
      <c r="F3" s="12">
        <f>$F$12+$F$16</f>
        <v>1.95</v>
      </c>
      <c r="G3" s="8">
        <f>$G$13</f>
        <v>2</v>
      </c>
      <c r="H3" s="12">
        <f>$H$13+($H$17*C3)</f>
        <v>2.6</v>
      </c>
      <c r="I3" s="8">
        <f>$I$12+$I$13</f>
        <v>2.5166666666699999</v>
      </c>
      <c r="J3" s="12">
        <f>($J$12)+($J$13)+($J$16+$J$17)*C3</f>
        <v>2.5309181999999999</v>
      </c>
      <c r="K3" s="8">
        <f>(D3-E3)^2</f>
        <v>0.390625</v>
      </c>
      <c r="L3" s="8">
        <f t="shared" ref="L3:L10" si="0">(E3-F3)^2</f>
        <v>0.45562500000000006</v>
      </c>
      <c r="M3" s="8">
        <f t="shared" ref="M3:M10" si="1">(F3-G3)^2</f>
        <v>2.5000000000000044E-3</v>
      </c>
      <c r="N3" s="8">
        <f t="shared" ref="N3:N10" si="2">(G3-H3)^2</f>
        <v>0.3600000000000001</v>
      </c>
      <c r="O3" s="8">
        <f t="shared" ref="O3:O10" si="3">(H3-I3)^2</f>
        <v>6.9444444438889136E-3</v>
      </c>
      <c r="P3" s="8">
        <f t="shared" ref="P3:P10" si="4">(I3-J3)^2</f>
        <v>2.0310620225609961E-4</v>
      </c>
    </row>
    <row r="4" spans="1:16" s="3" customFormat="1" x14ac:dyDescent="0.25">
      <c r="B4" s="3">
        <v>1</v>
      </c>
      <c r="C4" s="3">
        <v>2</v>
      </c>
      <c r="D4" s="3">
        <v>3</v>
      </c>
      <c r="E4" s="17">
        <f t="shared" ref="E4:E10" si="5">$E$12</f>
        <v>2.625</v>
      </c>
      <c r="F4" s="4">
        <f t="shared" ref="F4:F10" si="6">$F$12+$F$16</f>
        <v>1.95</v>
      </c>
      <c r="G4" s="3">
        <f t="shared" ref="G4:G6" si="7">$G$13</f>
        <v>2</v>
      </c>
      <c r="H4" s="4">
        <f t="shared" ref="H4:H6" si="8">$H$13+($H$17*C4)</f>
        <v>2.2000000000000002</v>
      </c>
      <c r="I4" s="3">
        <f>$I$12+$I$13</f>
        <v>2.5166666666699999</v>
      </c>
      <c r="J4" s="4">
        <f t="shared" ref="J4:J6" si="9">($J$12)+($J$13)+($J$16+$J$17)*C4</f>
        <v>2.2212564000000001</v>
      </c>
      <c r="K4" s="3">
        <f t="shared" ref="K4:K10" si="10">(D4-E4)^2</f>
        <v>0.140625</v>
      </c>
      <c r="L4" s="3">
        <f t="shared" si="0"/>
        <v>0.45562500000000006</v>
      </c>
      <c r="M4" s="3">
        <f t="shared" si="1"/>
        <v>2.5000000000000044E-3</v>
      </c>
      <c r="N4" s="3">
        <f t="shared" si="2"/>
        <v>4.000000000000007E-2</v>
      </c>
      <c r="O4" s="3">
        <f t="shared" si="3"/>
        <v>0.10027777777988874</v>
      </c>
      <c r="P4" s="3">
        <f t="shared" si="4"/>
        <v>8.7267225654040395E-2</v>
      </c>
    </row>
    <row r="5" spans="1:16" s="3" customFormat="1" x14ac:dyDescent="0.25">
      <c r="B5" s="3">
        <v>1</v>
      </c>
      <c r="C5" s="3">
        <v>3</v>
      </c>
      <c r="D5" s="3">
        <v>2</v>
      </c>
      <c r="E5" s="17">
        <f t="shared" si="5"/>
        <v>2.625</v>
      </c>
      <c r="F5" s="4">
        <f t="shared" si="6"/>
        <v>1.95</v>
      </c>
      <c r="G5" s="3">
        <f t="shared" si="7"/>
        <v>2</v>
      </c>
      <c r="H5" s="4">
        <f t="shared" si="8"/>
        <v>1.7999999999999998</v>
      </c>
      <c r="I5" s="3">
        <f t="shared" ref="I5:I6" si="11">$I$12+$I$13</f>
        <v>2.5166666666699999</v>
      </c>
      <c r="J5" s="4">
        <f t="shared" si="9"/>
        <v>1.9115945999999999</v>
      </c>
      <c r="K5" s="3">
        <f t="shared" si="10"/>
        <v>0.390625</v>
      </c>
      <c r="L5" s="3">
        <f t="shared" si="0"/>
        <v>0.45562500000000006</v>
      </c>
      <c r="M5" s="3">
        <f t="shared" si="1"/>
        <v>2.5000000000000044E-3</v>
      </c>
      <c r="N5" s="3">
        <f t="shared" si="2"/>
        <v>4.000000000000007E-2</v>
      </c>
      <c r="O5" s="3">
        <f t="shared" si="3"/>
        <v>0.51361111111588909</v>
      </c>
      <c r="P5" s="3">
        <f t="shared" si="4"/>
        <v>0.36611220586430493</v>
      </c>
    </row>
    <row r="6" spans="1:16" s="3" customFormat="1" x14ac:dyDescent="0.25">
      <c r="B6" s="3">
        <v>1</v>
      </c>
      <c r="C6" s="3">
        <v>4</v>
      </c>
      <c r="D6" s="3">
        <v>1</v>
      </c>
      <c r="E6" s="17">
        <f t="shared" si="5"/>
        <v>2.625</v>
      </c>
      <c r="F6" s="4">
        <f t="shared" si="6"/>
        <v>1.95</v>
      </c>
      <c r="G6" s="3">
        <f t="shared" si="7"/>
        <v>2</v>
      </c>
      <c r="H6" s="4">
        <f t="shared" si="8"/>
        <v>1.4</v>
      </c>
      <c r="I6" s="3">
        <f t="shared" si="11"/>
        <v>2.5166666666699999</v>
      </c>
      <c r="J6" s="4">
        <f t="shared" si="9"/>
        <v>1.6019327999999999</v>
      </c>
      <c r="K6" s="3">
        <f t="shared" si="10"/>
        <v>2.640625</v>
      </c>
      <c r="L6" s="3">
        <f t="shared" si="0"/>
        <v>0.45562500000000006</v>
      </c>
      <c r="M6" s="3">
        <f t="shared" si="1"/>
        <v>2.5000000000000044E-3</v>
      </c>
      <c r="N6" s="3">
        <f t="shared" si="2"/>
        <v>0.3600000000000001</v>
      </c>
      <c r="O6" s="3">
        <f t="shared" si="3"/>
        <v>1.2469444444518889</v>
      </c>
      <c r="P6" s="3">
        <f t="shared" si="4"/>
        <v>0.83673804683304931</v>
      </c>
    </row>
    <row r="7" spans="1:16" x14ac:dyDescent="0.25">
      <c r="B7" s="1">
        <v>2</v>
      </c>
      <c r="C7" s="1">
        <v>1</v>
      </c>
      <c r="D7" s="1">
        <v>2</v>
      </c>
      <c r="E7" s="15">
        <f t="shared" si="5"/>
        <v>2.625</v>
      </c>
      <c r="F7" s="2">
        <f t="shared" si="6"/>
        <v>1.95</v>
      </c>
      <c r="G7" s="1">
        <f>$G$14</f>
        <v>3.25</v>
      </c>
      <c r="H7" s="2">
        <f>$H$14+($H$18*C7)</f>
        <v>1.3</v>
      </c>
      <c r="I7" s="1">
        <f>$I$12+$I$14</f>
        <v>2.7833333333299999</v>
      </c>
      <c r="J7" s="2">
        <f>($J$12)+($J$14)+($J$16+$J$18)*C7</f>
        <v>1.3690818</v>
      </c>
      <c r="K7" s="1">
        <f t="shared" si="10"/>
        <v>0.390625</v>
      </c>
      <c r="L7" s="1">
        <f t="shared" si="0"/>
        <v>0.45562500000000006</v>
      </c>
      <c r="M7" s="1">
        <f t="shared" si="1"/>
        <v>1.6900000000000002</v>
      </c>
      <c r="N7" s="1">
        <f t="shared" si="2"/>
        <v>3.8024999999999998</v>
      </c>
      <c r="O7" s="1">
        <f t="shared" si="3"/>
        <v>2.2002777777678886</v>
      </c>
      <c r="P7" s="1">
        <f t="shared" si="4"/>
        <v>2.0001073995262559</v>
      </c>
    </row>
    <row r="8" spans="1:16" x14ac:dyDescent="0.25">
      <c r="B8" s="1">
        <v>2</v>
      </c>
      <c r="C8" s="1">
        <v>2</v>
      </c>
      <c r="D8" s="1">
        <v>1</v>
      </c>
      <c r="E8" s="15">
        <f t="shared" si="5"/>
        <v>2.625</v>
      </c>
      <c r="F8" s="2">
        <f t="shared" si="6"/>
        <v>1.95</v>
      </c>
      <c r="G8" s="1">
        <f t="shared" ref="G8:G10" si="12">$G$14</f>
        <v>3.25</v>
      </c>
      <c r="H8" s="2">
        <f t="shared" ref="H8:H10" si="13">$H$14+($H$18*C8)</f>
        <v>2.6</v>
      </c>
      <c r="I8" s="1">
        <f t="shared" ref="I8:I10" si="14">$I$12+$I$14</f>
        <v>2.7833333333299999</v>
      </c>
      <c r="J8" s="2">
        <f t="shared" ref="J8:J10" si="15">($J$12)+($J$14)+($J$16+$J$18)*C8</f>
        <v>2.5787436000000001</v>
      </c>
      <c r="K8" s="1">
        <f t="shared" si="10"/>
        <v>2.640625</v>
      </c>
      <c r="L8" s="1">
        <f t="shared" si="0"/>
        <v>0.45562500000000006</v>
      </c>
      <c r="M8" s="1">
        <f t="shared" si="1"/>
        <v>1.6900000000000002</v>
      </c>
      <c r="N8" s="1">
        <f t="shared" si="2"/>
        <v>0.42249999999999988</v>
      </c>
      <c r="O8" s="1">
        <f t="shared" si="3"/>
        <v>3.3611111109888812E-2</v>
      </c>
      <c r="P8" s="1">
        <f t="shared" si="4"/>
        <v>4.1856958984040411E-2</v>
      </c>
    </row>
    <row r="9" spans="1:16" x14ac:dyDescent="0.25">
      <c r="B9" s="1">
        <v>2</v>
      </c>
      <c r="C9" s="1">
        <v>3</v>
      </c>
      <c r="D9" s="1">
        <v>5</v>
      </c>
      <c r="E9" s="15">
        <f t="shared" si="5"/>
        <v>2.625</v>
      </c>
      <c r="F9" s="2">
        <f t="shared" si="6"/>
        <v>1.95</v>
      </c>
      <c r="G9" s="1">
        <f t="shared" si="12"/>
        <v>3.25</v>
      </c>
      <c r="H9" s="2">
        <f t="shared" si="13"/>
        <v>3.9000000000000004</v>
      </c>
      <c r="I9" s="1">
        <f t="shared" si="14"/>
        <v>2.7833333333299999</v>
      </c>
      <c r="J9" s="2">
        <f t="shared" si="15"/>
        <v>3.7884054000000003</v>
      </c>
      <c r="K9" s="1">
        <f t="shared" si="10"/>
        <v>5.640625</v>
      </c>
      <c r="L9" s="1">
        <f t="shared" si="0"/>
        <v>0.45562500000000006</v>
      </c>
      <c r="M9" s="1">
        <f t="shared" si="1"/>
        <v>1.6900000000000002</v>
      </c>
      <c r="N9" s="1">
        <f t="shared" si="2"/>
        <v>0.42250000000000049</v>
      </c>
      <c r="O9" s="1">
        <f t="shared" si="3"/>
        <v>1.24694444445189</v>
      </c>
      <c r="P9" s="1">
        <f t="shared" si="4"/>
        <v>1.0101698592003057</v>
      </c>
    </row>
    <row r="10" spans="1:16" s="9" customFormat="1" ht="15.75" thickBot="1" x14ac:dyDescent="0.3">
      <c r="B10" s="9">
        <v>2</v>
      </c>
      <c r="C10" s="9">
        <v>4</v>
      </c>
      <c r="D10" s="9">
        <v>5</v>
      </c>
      <c r="E10" s="18">
        <f t="shared" si="5"/>
        <v>2.625</v>
      </c>
      <c r="F10" s="13">
        <f t="shared" si="6"/>
        <v>1.95</v>
      </c>
      <c r="G10" s="9">
        <f t="shared" si="12"/>
        <v>3.25</v>
      </c>
      <c r="H10" s="13">
        <f t="shared" si="13"/>
        <v>5.2</v>
      </c>
      <c r="I10" s="9">
        <f t="shared" si="14"/>
        <v>2.7833333333299999</v>
      </c>
      <c r="J10" s="13">
        <f t="shared" si="15"/>
        <v>4.9980672000000004</v>
      </c>
      <c r="K10" s="9">
        <f t="shared" si="10"/>
        <v>5.640625</v>
      </c>
      <c r="L10" s="9">
        <f t="shared" si="0"/>
        <v>0.45562500000000006</v>
      </c>
      <c r="M10" s="9">
        <f t="shared" si="1"/>
        <v>1.6900000000000002</v>
      </c>
      <c r="N10" s="9">
        <f t="shared" si="2"/>
        <v>3.8025000000000007</v>
      </c>
      <c r="O10" s="9">
        <f t="shared" si="3"/>
        <v>5.8402777777938901</v>
      </c>
      <c r="P10" s="9">
        <f t="shared" si="4"/>
        <v>4.9050461001750518</v>
      </c>
    </row>
    <row r="11" spans="1:16" ht="15.75" thickTop="1" x14ac:dyDescent="0.25">
      <c r="E11" s="15"/>
      <c r="F11" s="2"/>
      <c r="H11" s="2"/>
      <c r="J11" s="2"/>
    </row>
    <row r="12" spans="1:16" ht="15.75" x14ac:dyDescent="0.25">
      <c r="A12" s="1" t="s">
        <v>7</v>
      </c>
      <c r="E12" s="23">
        <f>AVERAGE(D3:D10)</f>
        <v>2.625</v>
      </c>
      <c r="F12" s="24">
        <f>INTERCEPT(D3:D10,C3:C10)</f>
        <v>1.5</v>
      </c>
      <c r="H12" s="2"/>
      <c r="I12" s="27">
        <v>2.65</v>
      </c>
      <c r="J12" s="28">
        <v>1.5</v>
      </c>
    </row>
    <row r="13" spans="1:16" ht="15.75" x14ac:dyDescent="0.25">
      <c r="A13" s="1" t="s">
        <v>8</v>
      </c>
      <c r="E13" s="15"/>
      <c r="F13" s="2"/>
      <c r="G13" s="25">
        <f>AVERAGE(D3:D6)</f>
        <v>2</v>
      </c>
      <c r="H13" s="24">
        <f>INTERCEPT(D3:D6,C3:C6)</f>
        <v>3</v>
      </c>
      <c r="I13" s="27">
        <v>-0.13333333333</v>
      </c>
      <c r="J13" s="28">
        <v>1.3405800000000001</v>
      </c>
    </row>
    <row r="14" spans="1:16" ht="15.75" x14ac:dyDescent="0.25">
      <c r="A14" s="1" t="s">
        <v>9</v>
      </c>
      <c r="E14" s="15"/>
      <c r="F14" s="2"/>
      <c r="G14" s="25">
        <f>AVERAGE(D7:D10)</f>
        <v>3.25</v>
      </c>
      <c r="H14" s="24">
        <f>INTERCEPT(D7:D10,C7:C10)</f>
        <v>0</v>
      </c>
      <c r="I14" s="27">
        <v>0.13333333333</v>
      </c>
      <c r="J14" s="28">
        <v>-1.3405800000000001</v>
      </c>
    </row>
    <row r="15" spans="1:16" x14ac:dyDescent="0.25">
      <c r="E15" s="15"/>
      <c r="F15" s="2"/>
      <c r="H15" s="2"/>
      <c r="I15" s="6"/>
      <c r="J15" s="2"/>
    </row>
    <row r="16" spans="1:16" ht="15.75" x14ac:dyDescent="0.25">
      <c r="A16" s="1" t="s">
        <v>4</v>
      </c>
      <c r="E16" s="15"/>
      <c r="F16" s="24">
        <f>SLOPE(D3:D10,C3:C10)</f>
        <v>0.45</v>
      </c>
      <c r="H16" s="2"/>
      <c r="I16" s="6"/>
      <c r="J16" s="28">
        <v>0.45</v>
      </c>
    </row>
    <row r="17" spans="1:16" ht="15.75" x14ac:dyDescent="0.25">
      <c r="A17" s="1" t="s">
        <v>8</v>
      </c>
      <c r="E17" s="15"/>
      <c r="F17" s="2"/>
      <c r="H17" s="24">
        <f>SLOPE(D3:D6,C3:C6)</f>
        <v>-0.4</v>
      </c>
      <c r="I17" s="6"/>
      <c r="J17" s="28">
        <v>-0.75966180000000005</v>
      </c>
    </row>
    <row r="18" spans="1:16" x14ac:dyDescent="0.25">
      <c r="A18" s="1" t="s">
        <v>9</v>
      </c>
      <c r="E18" s="15"/>
      <c r="F18" s="2"/>
      <c r="H18" s="5">
        <f>SLOPE(D7:D10,C7:C10)</f>
        <v>1.3</v>
      </c>
      <c r="I18" s="6"/>
      <c r="J18" s="28">
        <v>0.75966180000000005</v>
      </c>
    </row>
    <row r="19" spans="1:16" ht="15.75" x14ac:dyDescent="0.25">
      <c r="A19" s="10"/>
      <c r="B19" s="10"/>
      <c r="C19" s="10"/>
      <c r="D19" s="10"/>
      <c r="E19" s="19"/>
      <c r="F19" s="14"/>
      <c r="G19" s="10"/>
      <c r="H19" s="26"/>
      <c r="I19" s="11"/>
      <c r="J19" s="14"/>
      <c r="K19" s="10"/>
      <c r="L19" s="10"/>
      <c r="M19" s="10"/>
      <c r="N19" s="10"/>
      <c r="O19" s="10"/>
      <c r="P19" s="10"/>
    </row>
    <row r="20" spans="1:16" x14ac:dyDescent="0.25">
      <c r="I20" s="6"/>
      <c r="K20" s="7">
        <f>SUM(K3:K10)</f>
        <v>17.875</v>
      </c>
      <c r="L20" s="7">
        <f t="shared" ref="L20:P20" si="16">SUM(L3:L10)</f>
        <v>3.645</v>
      </c>
      <c r="M20" s="7">
        <f t="shared" si="16"/>
        <v>6.7700000000000014</v>
      </c>
      <c r="N20" s="7">
        <f t="shared" si="16"/>
        <v>9.2500000000000018</v>
      </c>
      <c r="O20" s="7">
        <f t="shared" si="16"/>
        <v>11.188888888915113</v>
      </c>
      <c r="P20" s="7">
        <f t="shared" si="16"/>
        <v>9.2475009024393042</v>
      </c>
    </row>
  </sheetData>
  <mergeCells count="3">
    <mergeCell ref="B1:D1"/>
    <mergeCell ref="E1:J1"/>
    <mergeCell ref="K1:P1"/>
  </mergeCells>
  <conditionalFormatting sqref="K20: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G13:G14 H13:H15 H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2015-02-03T02:49:00Z</dcterms:created>
  <dcterms:modified xsi:type="dcterms:W3CDTF">2015-02-03T16:45:50Z</dcterms:modified>
</cp:coreProperties>
</file>