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240" yWindow="345" windowWidth="14805" windowHeight="7770"/>
  </bookViews>
  <sheets>
    <sheet name="Original" sheetId="1" r:id="rId1"/>
    <sheet name="New Colors" sheetId="5" state="hidden" r:id="rId2"/>
    <sheet name="Sheet2" sheetId="2" state="hidden" r:id="rId3"/>
    <sheet name="Sheet3" sheetId="3" state="hidden" r:id="rId4"/>
  </sheets>
  <definedNames>
    <definedName name="dfE" localSheetId="1">'New Colors'!$G$31</definedName>
    <definedName name="dfE">Original!$G$31</definedName>
    <definedName name="dfR" localSheetId="1">'New Colors'!$H$31</definedName>
    <definedName name="dfR">Original!$H$31</definedName>
    <definedName name="dfT" localSheetId="1">'New Colors'!$F$31</definedName>
    <definedName name="dfT">Original!$F$31</definedName>
    <definedName name="MeanA" localSheetId="1">'New Colors'!$B$35</definedName>
    <definedName name="MeanA">Original!$B$35</definedName>
    <definedName name="MeanAT" localSheetId="1">'New Colors'!$B$27</definedName>
    <definedName name="MeanAT">Original!$B$27</definedName>
    <definedName name="MeanB" localSheetId="1">'New Colors'!$B$34</definedName>
    <definedName name="MeanB">Original!$B$34</definedName>
    <definedName name="MeanW" localSheetId="1">'New Colors'!$B$33</definedName>
    <definedName name="MeanW">Original!$B$33</definedName>
    <definedName name="sdA" localSheetId="1">'New Colors'!$B$29</definedName>
    <definedName name="sdA">Original!$B$29</definedName>
    <definedName name="sdB" localSheetId="1">'New Colors'!$C$29</definedName>
    <definedName name="sdB">Original!$C$29</definedName>
    <definedName name="VarA" localSheetId="1">'New Colors'!$B$28</definedName>
    <definedName name="VarA">Original!$B$28</definedName>
    <definedName name="VarB" localSheetId="1">'New Colors'!$C$28</definedName>
    <definedName name="VarB">Original!$C$28</definedName>
    <definedName name="vSSE" localSheetId="1">'New Colors'!$G$29</definedName>
    <definedName name="vSSE">Original!$G$29</definedName>
    <definedName name="vSSR" localSheetId="1">'New Colors'!$H$29</definedName>
    <definedName name="vSSR">Original!$H$29</definedName>
    <definedName name="vSST" localSheetId="1">'New Colors'!$F$29</definedName>
    <definedName name="vSST">Original!$F$29</definedName>
  </definedNames>
  <calcPr calcId="152511"/>
</workbook>
</file>

<file path=xl/calcChain.xml><?xml version="1.0" encoding="utf-8"?>
<calcChain xmlns="http://schemas.openxmlformats.org/spreadsheetml/2006/main">
  <c r="B43" i="5" l="1"/>
  <c r="C41" i="5"/>
  <c r="C40" i="5"/>
  <c r="C43" i="5" l="1"/>
  <c r="C29" i="3" l="1"/>
  <c r="B29" i="3"/>
  <c r="C28" i="3"/>
  <c r="B28" i="3"/>
  <c r="C27" i="3"/>
  <c r="B27" i="3"/>
  <c r="C35" i="5" l="1"/>
  <c r="B35" i="5"/>
  <c r="G26" i="5" s="1"/>
  <c r="A35" i="5"/>
  <c r="C34" i="5"/>
  <c r="B34" i="5"/>
  <c r="A34" i="5"/>
  <c r="C33" i="5"/>
  <c r="B33" i="5"/>
  <c r="G10" i="5" s="1"/>
  <c r="A33" i="5"/>
  <c r="A32" i="5"/>
  <c r="C29" i="5"/>
  <c r="B29" i="5"/>
  <c r="C28" i="5"/>
  <c r="B28" i="5"/>
  <c r="C27" i="5"/>
  <c r="B27" i="5"/>
  <c r="F10" i="5" s="1"/>
  <c r="G25" i="5"/>
  <c r="F25" i="5"/>
  <c r="G23" i="5"/>
  <c r="F23" i="5"/>
  <c r="G21" i="5"/>
  <c r="F21" i="5"/>
  <c r="G19" i="5"/>
  <c r="F19" i="5"/>
  <c r="G18" i="5"/>
  <c r="G17" i="5"/>
  <c r="F17" i="5"/>
  <c r="G16" i="5"/>
  <c r="G15" i="5"/>
  <c r="F15" i="5"/>
  <c r="G14" i="5"/>
  <c r="G13" i="5"/>
  <c r="F13" i="5"/>
  <c r="G12" i="5"/>
  <c r="G11" i="5"/>
  <c r="F11" i="5"/>
  <c r="F3" i="5"/>
  <c r="J44" i="5"/>
  <c r="L35" i="5"/>
  <c r="L30" i="5"/>
  <c r="L31" i="5"/>
  <c r="L37" i="5"/>
  <c r="L32" i="5"/>
  <c r="L36" i="5"/>
  <c r="J45" i="5"/>
  <c r="F5" i="5" l="1"/>
  <c r="F7" i="5"/>
  <c r="F12" i="5"/>
  <c r="F14" i="5"/>
  <c r="F16" i="5"/>
  <c r="F18" i="5"/>
  <c r="F20" i="5"/>
  <c r="F22" i="5"/>
  <c r="F24" i="5"/>
  <c r="F26" i="5"/>
  <c r="F9" i="5"/>
  <c r="G20" i="5"/>
  <c r="G22" i="5"/>
  <c r="G24" i="5"/>
  <c r="F4" i="5"/>
  <c r="F6" i="5"/>
  <c r="F8" i="5"/>
  <c r="G3" i="5"/>
  <c r="G4" i="5"/>
  <c r="G5" i="5"/>
  <c r="G6" i="5"/>
  <c r="G7" i="5"/>
  <c r="G8" i="5"/>
  <c r="G9" i="5"/>
  <c r="F29" i="5" l="1"/>
  <c r="F32" i="5"/>
  <c r="M30" i="5"/>
  <c r="G29" i="5"/>
  <c r="M35" i="5" l="1"/>
  <c r="M31" i="5"/>
  <c r="H29" i="5"/>
  <c r="G32" i="5"/>
  <c r="M36" i="5" s="1"/>
  <c r="F35" i="5" l="1"/>
  <c r="H32" i="5"/>
  <c r="F38" i="5" s="1"/>
  <c r="M32" i="5"/>
  <c r="F36" i="5"/>
  <c r="M37" i="5" l="1"/>
  <c r="K40" i="5" s="1"/>
  <c r="F33" i="5"/>
  <c r="A35" i="1"/>
  <c r="A34" i="1"/>
  <c r="A33" i="1"/>
  <c r="C33" i="1"/>
  <c r="C34" i="1"/>
  <c r="C35" i="1"/>
  <c r="B35" i="1"/>
  <c r="G20" i="1" s="1"/>
  <c r="B34" i="1"/>
  <c r="G12" i="1" s="1"/>
  <c r="B33" i="1"/>
  <c r="G4" i="1" s="1"/>
  <c r="C27" i="1"/>
  <c r="C28" i="1"/>
  <c r="C29" i="1"/>
  <c r="B29" i="1"/>
  <c r="B28" i="1"/>
  <c r="B27" i="1"/>
  <c r="F4" i="1" s="1"/>
  <c r="A32" i="1"/>
  <c r="F34" i="5" l="1"/>
  <c r="K45" i="5"/>
  <c r="K44" i="5"/>
  <c r="G3" i="1"/>
  <c r="G9" i="1"/>
  <c r="G7" i="1"/>
  <c r="G5" i="1"/>
  <c r="G10" i="1"/>
  <c r="G8" i="1"/>
  <c r="G6" i="1"/>
  <c r="G19" i="1"/>
  <c r="G25" i="1"/>
  <c r="G23" i="1"/>
  <c r="G21" i="1"/>
  <c r="G26" i="1"/>
  <c r="G24" i="1"/>
  <c r="G22" i="1"/>
  <c r="G11" i="1"/>
  <c r="G17" i="1"/>
  <c r="G15" i="1"/>
  <c r="G13" i="1"/>
  <c r="G18" i="1"/>
  <c r="G16" i="1"/>
  <c r="G14" i="1"/>
  <c r="F3" i="1"/>
  <c r="F25" i="1"/>
  <c r="F23" i="1"/>
  <c r="F21" i="1"/>
  <c r="F19" i="1"/>
  <c r="F17" i="1"/>
  <c r="F15" i="1"/>
  <c r="F13" i="1"/>
  <c r="F11" i="1"/>
  <c r="F9" i="1"/>
  <c r="F7" i="1"/>
  <c r="F5" i="1"/>
  <c r="F26" i="1"/>
  <c r="F24" i="1"/>
  <c r="F22" i="1"/>
  <c r="F20" i="1"/>
  <c r="F18" i="1"/>
  <c r="F16" i="1"/>
  <c r="F14" i="1"/>
  <c r="F12" i="1"/>
  <c r="F10" i="1"/>
  <c r="F8" i="1"/>
  <c r="F6" i="1"/>
  <c r="G29" i="1" l="1"/>
  <c r="G32" i="1" s="1"/>
  <c r="M36" i="1" s="1"/>
  <c r="F29" i="1"/>
  <c r="M30" i="1" s="1"/>
  <c r="L36" i="1"/>
  <c r="L30" i="1"/>
  <c r="M31" i="1" l="1"/>
  <c r="H29" i="1"/>
  <c r="F32" i="1"/>
  <c r="M35" i="1" s="1"/>
  <c r="L31" i="1"/>
  <c r="L35" i="1"/>
  <c r="F35" i="1" l="1"/>
  <c r="F36" i="1"/>
  <c r="H32" i="1"/>
  <c r="M32" i="1"/>
  <c r="L32" i="1"/>
  <c r="F33" i="1" l="1"/>
  <c r="M37" i="1"/>
  <c r="L37" i="1"/>
  <c r="J44" i="1"/>
  <c r="K44" i="1" l="1"/>
  <c r="F34" i="1"/>
  <c r="K45" i="1"/>
  <c r="K40" i="1"/>
  <c r="J45" i="1"/>
</calcChain>
</file>

<file path=xl/sharedStrings.xml><?xml version="1.0" encoding="utf-8"?>
<sst xmlns="http://schemas.openxmlformats.org/spreadsheetml/2006/main" count="175" uniqueCount="35">
  <si>
    <t>A</t>
  </si>
  <si>
    <t>B</t>
  </si>
  <si>
    <t>C</t>
  </si>
  <si>
    <t>ACT</t>
  </si>
  <si>
    <t>GPA</t>
  </si>
  <si>
    <t>Race</t>
  </si>
  <si>
    <t>W</t>
  </si>
  <si>
    <t>R(A|B)</t>
  </si>
  <si>
    <t>Mean</t>
  </si>
  <si>
    <t>Var</t>
  </si>
  <si>
    <t>SD</t>
  </si>
  <si>
    <t>SST</t>
  </si>
  <si>
    <t>Reduced Model of ACT</t>
  </si>
  <si>
    <t>SS</t>
  </si>
  <si>
    <t>Total</t>
  </si>
  <si>
    <t>X-M(T)</t>
  </si>
  <si>
    <t>X-M(G)</t>
  </si>
  <si>
    <t>Error</t>
  </si>
  <si>
    <t>Residual</t>
  </si>
  <si>
    <t>df</t>
  </si>
  <si>
    <t>parameters</t>
  </si>
  <si>
    <t>MS</t>
  </si>
  <si>
    <t>side</t>
  </si>
  <si>
    <t>Multiplier</t>
  </si>
  <si>
    <t>SSE</t>
  </si>
  <si>
    <t>SSR</t>
  </si>
  <si>
    <t>MST</t>
  </si>
  <si>
    <t>MSE</t>
  </si>
  <si>
    <t>MSR</t>
  </si>
  <si>
    <t>F</t>
  </si>
  <si>
    <t>F-test</t>
  </si>
  <si>
    <t>p-value</t>
  </si>
  <si>
    <t>PIE</t>
  </si>
  <si>
    <t>PRE(RSQR)</t>
  </si>
  <si>
    <t>Fcrit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</si>
</sst>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2" fontId="0" fillId="0" borderId="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2" fontId="0" fillId="2" borderId="9" xfId="0" applyNumberForma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64" fontId="3" fillId="8" borderId="0" xfId="0" applyNumberFormat="1" applyFont="1" applyFill="1"/>
    <xf numFmtId="0" fontId="3" fillId="8" borderId="0" xfId="0" applyFont="1" applyFill="1"/>
    <xf numFmtId="9" fontId="0" fillId="0" borderId="0" xfId="1" applyFont="1"/>
    <xf numFmtId="0" fontId="0" fillId="6" borderId="0" xfId="0" applyFill="1" applyAlignment="1">
      <alignment horizontal="right"/>
    </xf>
    <xf numFmtId="0" fontId="2" fillId="6" borderId="0" xfId="0" applyFont="1" applyFill="1"/>
    <xf numFmtId="0" fontId="4" fillId="6" borderId="0" xfId="0" applyFont="1" applyFill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4" xfId="0" applyFill="1" applyBorder="1" applyAlignment="1">
      <alignment horizontal="right"/>
    </xf>
    <xf numFmtId="0" fontId="2" fillId="6" borderId="0" xfId="0" applyFont="1" applyFill="1" applyBorder="1"/>
    <xf numFmtId="0" fontId="4" fillId="6" borderId="0" xfId="0" applyFont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0" borderId="0" xfId="0" applyBorder="1"/>
    <xf numFmtId="165" fontId="5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325383</xdr:colOff>
      <xdr:row>39</xdr:row>
      <xdr:rowOff>150445</xdr:rowOff>
    </xdr:from>
    <xdr:to>
      <xdr:col>19</xdr:col>
      <xdr:colOff>193498</xdr:colOff>
      <xdr:row>41</xdr:row>
      <xdr:rowOff>25887</xdr:rowOff>
    </xdr:to>
    <xdr:sp macro="" textlink="$F$34">
      <xdr:nvSpPr>
        <xdr:cNvPr id="263" name="TextBox 262"/>
        <xdr:cNvSpPr txBox="1"/>
      </xdr:nvSpPr>
      <xdr:spPr>
        <a:xfrm>
          <a:off x="11602983" y="7353885"/>
          <a:ext cx="477715" cy="24120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28E9E4-6858-4D75-9B47-D4184E782CC3}" type="TxLink">
            <a:rPr lang="en-US" sz="800" b="0" i="1" u="none" strike="noStrike" baseline="0">
              <a:solidFill>
                <a:srgbClr val="000000"/>
              </a:solidFill>
              <a:latin typeface="Calibri"/>
            </a:rPr>
            <a:pPr/>
            <a:t>0.042</a:t>
          </a:fld>
          <a:endParaRPr lang="en-US" sz="800" b="1" i="1" baseline="30000"/>
        </a:p>
      </xdr:txBody>
    </xdr:sp>
    <xdr:clientData/>
  </xdr:twoCellAnchor>
  <xdr:twoCellAnchor>
    <xdr:from>
      <xdr:col>25</xdr:col>
      <xdr:colOff>349809</xdr:colOff>
      <xdr:row>38</xdr:row>
      <xdr:rowOff>14654</xdr:rowOff>
    </xdr:from>
    <xdr:to>
      <xdr:col>26</xdr:col>
      <xdr:colOff>276542</xdr:colOff>
      <xdr:row>40</xdr:row>
      <xdr:rowOff>43962</xdr:rowOff>
    </xdr:to>
    <xdr:sp macro="" textlink="">
      <xdr:nvSpPr>
        <xdr:cNvPr id="164" name="TextBox 163"/>
        <xdr:cNvSpPr txBox="1"/>
      </xdr:nvSpPr>
      <xdr:spPr>
        <a:xfrm>
          <a:off x="15894609" y="3133774"/>
          <a:ext cx="536333" cy="3950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sz="1400" b="1"/>
            <a:t>F</a:t>
          </a:r>
        </a:p>
      </xdr:txBody>
    </xdr:sp>
    <xdr:clientData/>
  </xdr:twoCellAnchor>
  <xdr:twoCellAnchor>
    <xdr:from>
      <xdr:col>25</xdr:col>
      <xdr:colOff>365760</xdr:colOff>
      <xdr:row>40</xdr:row>
      <xdr:rowOff>0</xdr:rowOff>
    </xdr:from>
    <xdr:to>
      <xdr:col>26</xdr:col>
      <xdr:colOff>390171</xdr:colOff>
      <xdr:row>41</xdr:row>
      <xdr:rowOff>88316</xdr:rowOff>
    </xdr:to>
    <xdr:sp macro="" textlink="">
      <xdr:nvSpPr>
        <xdr:cNvPr id="262" name="TextBox 261"/>
        <xdr:cNvSpPr txBox="1"/>
      </xdr:nvSpPr>
      <xdr:spPr>
        <a:xfrm>
          <a:off x="15910560" y="7386320"/>
          <a:ext cx="634011" cy="27119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i="1"/>
            <a:t>p</a:t>
          </a:r>
        </a:p>
      </xdr:txBody>
    </xdr:sp>
    <xdr:clientData/>
  </xdr:twoCellAnchor>
  <xdr:twoCellAnchor>
    <xdr:from>
      <xdr:col>17</xdr:col>
      <xdr:colOff>511031</xdr:colOff>
      <xdr:row>11</xdr:row>
      <xdr:rowOff>30442</xdr:rowOff>
    </xdr:from>
    <xdr:to>
      <xdr:col>18</xdr:col>
      <xdr:colOff>349588</xdr:colOff>
      <xdr:row>12</xdr:row>
      <xdr:rowOff>128977</xdr:rowOff>
    </xdr:to>
    <xdr:sp macro="" textlink="$H$30">
      <xdr:nvSpPr>
        <xdr:cNvPr id="61" name="TextBox 60"/>
        <xdr:cNvSpPr txBox="1"/>
      </xdr:nvSpPr>
      <xdr:spPr>
        <a:xfrm>
          <a:off x="11179031" y="2052282"/>
          <a:ext cx="448157" cy="2814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787613EF-CBD0-41DF-9B25-A2EFE545D2C5}" type="TxLink">
            <a:rPr lang="en-US" sz="1100" baseline="0">
              <a:solidFill>
                <a:srgbClr val="FF0000"/>
              </a:solidFill>
            </a:rPr>
            <a:pPr/>
            <a:t>3</a:t>
          </a:fld>
          <a:endParaRPr lang="en-US" sz="1100" baseline="300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386080</xdr:colOff>
      <xdr:row>19</xdr:row>
      <xdr:rowOff>10160</xdr:rowOff>
    </xdr:from>
    <xdr:to>
      <xdr:col>33</xdr:col>
      <xdr:colOff>207291</xdr:colOff>
      <xdr:row>20</xdr:row>
      <xdr:rowOff>98476</xdr:rowOff>
    </xdr:to>
    <xdr:sp macro="" textlink="">
      <xdr:nvSpPr>
        <xdr:cNvPr id="235" name="TextBox 234"/>
        <xdr:cNvSpPr txBox="1"/>
      </xdr:nvSpPr>
      <xdr:spPr>
        <a:xfrm>
          <a:off x="20198080" y="3495040"/>
          <a:ext cx="430811" cy="27119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i="1"/>
            <a:t>p</a:t>
          </a:r>
        </a:p>
      </xdr:txBody>
    </xdr:sp>
    <xdr:clientData/>
  </xdr:twoCellAnchor>
  <xdr:twoCellAnchor>
    <xdr:from>
      <xdr:col>32</xdr:col>
      <xdr:colOff>172720</xdr:colOff>
      <xdr:row>41</xdr:row>
      <xdr:rowOff>60960</xdr:rowOff>
    </xdr:from>
    <xdr:to>
      <xdr:col>34</xdr:col>
      <xdr:colOff>67495</xdr:colOff>
      <xdr:row>43</xdr:row>
      <xdr:rowOff>118146</xdr:rowOff>
    </xdr:to>
    <xdr:sp macro="" textlink="">
      <xdr:nvSpPr>
        <xdr:cNvPr id="234" name="TextBox 233"/>
        <xdr:cNvSpPr txBox="1"/>
      </xdr:nvSpPr>
      <xdr:spPr>
        <a:xfrm>
          <a:off x="19984720" y="7630160"/>
          <a:ext cx="1113975" cy="4229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baseline="0"/>
            <a:t>N - </a:t>
          </a:r>
          <a:r>
            <a:rPr lang="en-US" baseline="30000"/>
            <a:t>#</a:t>
          </a:r>
          <a:r>
            <a:rPr lang="en-US" i="1" baseline="0"/>
            <a:t>pars</a:t>
          </a:r>
          <a:r>
            <a:rPr lang="en-US" baseline="0"/>
            <a:t>(F)</a:t>
          </a:r>
          <a:endParaRPr lang="en-US" baseline="-25000"/>
        </a:p>
      </xdr:txBody>
    </xdr:sp>
    <xdr:clientData/>
  </xdr:twoCellAnchor>
  <xdr:twoCellAnchor>
    <xdr:from>
      <xdr:col>26</xdr:col>
      <xdr:colOff>608578</xdr:colOff>
      <xdr:row>12</xdr:row>
      <xdr:rowOff>100809</xdr:rowOff>
    </xdr:from>
    <xdr:to>
      <xdr:col>27</xdr:col>
      <xdr:colOff>576746</xdr:colOff>
      <xdr:row>14</xdr:row>
      <xdr:rowOff>12673</xdr:rowOff>
    </xdr:to>
    <xdr:sp macro="" textlink="">
      <xdr:nvSpPr>
        <xdr:cNvPr id="233" name="TextBox 232"/>
        <xdr:cNvSpPr txBox="1"/>
      </xdr:nvSpPr>
      <xdr:spPr>
        <a:xfrm>
          <a:off x="16762978" y="2305529"/>
          <a:ext cx="577768" cy="2776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baseline="0">
              <a:solidFill>
                <a:schemeClr val="tx1"/>
              </a:solidFill>
            </a:rPr>
            <a:t>PRE</a:t>
          </a:r>
          <a:endParaRPr lang="en-US" baseline="30000">
            <a:solidFill>
              <a:schemeClr val="tx1"/>
            </a:solidFill>
          </a:endParaRPr>
        </a:p>
        <a:p>
          <a:pPr algn="l"/>
          <a:endParaRPr lang="en-US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145701</xdr:colOff>
      <xdr:row>6</xdr:row>
      <xdr:rowOff>154910</xdr:rowOff>
    </xdr:from>
    <xdr:to>
      <xdr:col>24</xdr:col>
      <xdr:colOff>387489</xdr:colOff>
      <xdr:row>12</xdr:row>
      <xdr:rowOff>2717</xdr:rowOff>
    </xdr:to>
    <xdr:sp macro="" textlink="">
      <xdr:nvSpPr>
        <xdr:cNvPr id="88" name="TextBox 87"/>
        <xdr:cNvSpPr txBox="1"/>
      </xdr:nvSpPr>
      <xdr:spPr>
        <a:xfrm rot="16200000">
          <a:off x="14619305" y="1683306"/>
          <a:ext cx="990807" cy="2417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parameters</a:t>
          </a:r>
        </a:p>
      </xdr:txBody>
    </xdr:sp>
    <xdr:clientData/>
  </xdr:twoCellAnchor>
  <xdr:twoCellAnchor>
    <xdr:from>
      <xdr:col>16</xdr:col>
      <xdr:colOff>533395</xdr:colOff>
      <xdr:row>21</xdr:row>
      <xdr:rowOff>152400</xdr:rowOff>
    </xdr:from>
    <xdr:to>
      <xdr:col>18</xdr:col>
      <xdr:colOff>304800</xdr:colOff>
      <xdr:row>23</xdr:row>
      <xdr:rowOff>30480</xdr:rowOff>
    </xdr:to>
    <xdr:sp macro="" textlink="">
      <xdr:nvSpPr>
        <xdr:cNvPr id="78" name="TextBox 77"/>
        <xdr:cNvSpPr txBox="1"/>
      </xdr:nvSpPr>
      <xdr:spPr>
        <a:xfrm>
          <a:off x="10591795" y="4003040"/>
          <a:ext cx="990605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i="1">
              <a:solidFill>
                <a:srgbClr val="00B0F0"/>
              </a:solidFill>
            </a:rPr>
            <a:t>Error / Within</a:t>
          </a:r>
        </a:p>
      </xdr:txBody>
    </xdr:sp>
    <xdr:clientData/>
  </xdr:twoCellAnchor>
  <xdr:twoCellAnchor>
    <xdr:from>
      <xdr:col>18</xdr:col>
      <xdr:colOff>121918</xdr:colOff>
      <xdr:row>11</xdr:row>
      <xdr:rowOff>34852</xdr:rowOff>
    </xdr:from>
    <xdr:to>
      <xdr:col>20</xdr:col>
      <xdr:colOff>284479</xdr:colOff>
      <xdr:row>12</xdr:row>
      <xdr:rowOff>101600</xdr:rowOff>
    </xdr:to>
    <xdr:sp macro="" textlink="">
      <xdr:nvSpPr>
        <xdr:cNvPr id="77" name="TextBox 76"/>
        <xdr:cNvSpPr txBox="1"/>
      </xdr:nvSpPr>
      <xdr:spPr>
        <a:xfrm>
          <a:off x="11399518" y="2056692"/>
          <a:ext cx="1381761" cy="2496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50" i="1">
              <a:solidFill>
                <a:srgbClr val="FF0000"/>
              </a:solidFill>
            </a:rPr>
            <a:t>Residual/ Beteween</a:t>
          </a:r>
        </a:p>
      </xdr:txBody>
    </xdr:sp>
    <xdr:clientData/>
  </xdr:twoCellAnchor>
  <xdr:twoCellAnchor>
    <xdr:from>
      <xdr:col>20</xdr:col>
      <xdr:colOff>598718</xdr:colOff>
      <xdr:row>6</xdr:row>
      <xdr:rowOff>55896</xdr:rowOff>
    </xdr:from>
    <xdr:to>
      <xdr:col>21</xdr:col>
      <xdr:colOff>547223</xdr:colOff>
      <xdr:row>7</xdr:row>
      <xdr:rowOff>107184</xdr:rowOff>
    </xdr:to>
    <xdr:sp macro="" textlink="">
      <xdr:nvSpPr>
        <xdr:cNvPr id="76" name="TextBox 75"/>
        <xdr:cNvSpPr txBox="1"/>
      </xdr:nvSpPr>
      <xdr:spPr>
        <a:xfrm>
          <a:off x="13008432" y="1198896"/>
          <a:ext cx="558105" cy="2417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i="1"/>
            <a:t>Total</a:t>
          </a:r>
        </a:p>
      </xdr:txBody>
    </xdr:sp>
    <xdr:clientData/>
  </xdr:twoCellAnchor>
  <xdr:twoCellAnchor>
    <xdr:from>
      <xdr:col>13</xdr:col>
      <xdr:colOff>117232</xdr:colOff>
      <xdr:row>9</xdr:row>
      <xdr:rowOff>29306</xdr:rowOff>
    </xdr:from>
    <xdr:to>
      <xdr:col>14</xdr:col>
      <xdr:colOff>51290</xdr:colOff>
      <xdr:row>10</xdr:row>
      <xdr:rowOff>161191</xdr:rowOff>
    </xdr:to>
    <xdr:sp macro="" textlink="">
      <xdr:nvSpPr>
        <xdr:cNvPr id="52" name="TextBox 51"/>
        <xdr:cNvSpPr txBox="1"/>
      </xdr:nvSpPr>
      <xdr:spPr>
        <a:xfrm>
          <a:off x="8250117" y="1743806"/>
          <a:ext cx="542192" cy="3223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pars</a:t>
          </a:r>
        </a:p>
      </xdr:txBody>
    </xdr:sp>
    <xdr:clientData/>
  </xdr:twoCellAnchor>
  <xdr:twoCellAnchor>
    <xdr:from>
      <xdr:col>13</xdr:col>
      <xdr:colOff>175846</xdr:colOff>
      <xdr:row>1</xdr:row>
      <xdr:rowOff>74024</xdr:rowOff>
    </xdr:from>
    <xdr:to>
      <xdr:col>14</xdr:col>
      <xdr:colOff>11623</xdr:colOff>
      <xdr:row>2</xdr:row>
      <xdr:rowOff>172559</xdr:rowOff>
    </xdr:to>
    <xdr:sp macro="" textlink="">
      <xdr:nvSpPr>
        <xdr:cNvPr id="51" name="TextBox 50"/>
        <xdr:cNvSpPr txBox="1"/>
      </xdr:nvSpPr>
      <xdr:spPr>
        <a:xfrm>
          <a:off x="10133134" y="1598024"/>
          <a:ext cx="443912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PRE</a:t>
          </a:r>
          <a:endParaRPr lang="en-US" sz="1100" baseline="30000"/>
        </a:p>
      </xdr:txBody>
    </xdr:sp>
    <xdr:clientData/>
  </xdr:twoCellAnchor>
  <xdr:twoCellAnchor>
    <xdr:from>
      <xdr:col>14</xdr:col>
      <xdr:colOff>43542</xdr:colOff>
      <xdr:row>21</xdr:row>
      <xdr:rowOff>179614</xdr:rowOff>
    </xdr:from>
    <xdr:to>
      <xdr:col>14</xdr:col>
      <xdr:colOff>507784</xdr:colOff>
      <xdr:row>24</xdr:row>
      <xdr:rowOff>72356</xdr:rowOff>
    </xdr:to>
    <xdr:sp macro="" textlink="">
      <xdr:nvSpPr>
        <xdr:cNvPr id="74" name="shapeMST"/>
        <xdr:cNvSpPr/>
      </xdr:nvSpPr>
      <xdr:spPr>
        <a:xfrm>
          <a:off x="8797017" y="4189639"/>
          <a:ext cx="464242" cy="464242"/>
        </a:xfrm>
        <a:prstGeom prst="rect">
          <a:avLst/>
        </a:prstGeom>
        <a:noFill/>
        <a:ln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344366</xdr:colOff>
      <xdr:row>17</xdr:row>
      <xdr:rowOff>14654</xdr:rowOff>
    </xdr:from>
    <xdr:to>
      <xdr:col>12</xdr:col>
      <xdr:colOff>271099</xdr:colOff>
      <xdr:row>19</xdr:row>
      <xdr:rowOff>43962</xdr:rowOff>
    </xdr:to>
    <xdr:sp macro="" textlink="$F$33">
      <xdr:nvSpPr>
        <xdr:cNvPr id="15" name="TextBox 14"/>
        <xdr:cNvSpPr txBox="1"/>
      </xdr:nvSpPr>
      <xdr:spPr>
        <a:xfrm>
          <a:off x="7260981" y="3253154"/>
          <a:ext cx="534868" cy="4103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r"/>
          <a:fld id="{AD1AEA49-8C7C-487D-BC44-BCE4090D5160}" type="TxLink">
            <a:rPr lang="en-US" sz="1100" b="1" i="0" u="none" strike="noStrike" baseline="0">
              <a:solidFill>
                <a:srgbClr val="000000"/>
              </a:solidFill>
              <a:latin typeface="Calibri"/>
            </a:rPr>
            <a:pPr algn="r"/>
            <a:t>3.28</a:t>
          </a:fld>
          <a:endParaRPr lang="en-US" sz="1100" b="1" baseline="30000"/>
        </a:p>
      </xdr:txBody>
    </xdr:sp>
    <xdr:clientData/>
  </xdr:twoCellAnchor>
  <xdr:twoCellAnchor>
    <xdr:from>
      <xdr:col>11</xdr:col>
      <xdr:colOff>446944</xdr:colOff>
      <xdr:row>18</xdr:row>
      <xdr:rowOff>175845</xdr:rowOff>
    </xdr:from>
    <xdr:to>
      <xdr:col>12</xdr:col>
      <xdr:colOff>315059</xdr:colOff>
      <xdr:row>20</xdr:row>
      <xdr:rowOff>51287</xdr:rowOff>
    </xdr:to>
    <xdr:sp macro="" textlink="$F$34">
      <xdr:nvSpPr>
        <xdr:cNvPr id="47" name="TextBox 46"/>
        <xdr:cNvSpPr txBox="1"/>
      </xdr:nvSpPr>
      <xdr:spPr>
        <a:xfrm>
          <a:off x="7363559" y="3604845"/>
          <a:ext cx="476250" cy="2564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28E9E4-6858-4D75-9B47-D4184E782CC3}" type="TxLink">
            <a:rPr lang="en-US" sz="800" b="0" i="1" u="none" strike="noStrike" baseline="0">
              <a:solidFill>
                <a:srgbClr val="000000"/>
              </a:solidFill>
              <a:latin typeface="Calibri"/>
            </a:rPr>
            <a:pPr/>
            <a:t>0.042</a:t>
          </a:fld>
          <a:endParaRPr lang="en-US" sz="800" b="1" i="1" baseline="30000"/>
        </a:p>
      </xdr:txBody>
    </xdr:sp>
    <xdr:clientData/>
  </xdr:twoCellAnchor>
  <xdr:twoCellAnchor>
    <xdr:from>
      <xdr:col>8</xdr:col>
      <xdr:colOff>504477</xdr:colOff>
      <xdr:row>23</xdr:row>
      <xdr:rowOff>66853</xdr:rowOff>
    </xdr:from>
    <xdr:to>
      <xdr:col>9</xdr:col>
      <xdr:colOff>359119</xdr:colOff>
      <xdr:row>25</xdr:row>
      <xdr:rowOff>150095</xdr:rowOff>
    </xdr:to>
    <xdr:sp macro="" textlink="">
      <xdr:nvSpPr>
        <xdr:cNvPr id="8" name="shapeMST"/>
        <xdr:cNvSpPr/>
      </xdr:nvSpPr>
      <xdr:spPr>
        <a:xfrm>
          <a:off x="5600352" y="4448353"/>
          <a:ext cx="464242" cy="464242"/>
        </a:xfrm>
        <a:prstGeom prst="rect">
          <a:avLst/>
        </a:prstGeom>
        <a:noFill/>
        <a:ln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183174</xdr:colOff>
      <xdr:row>17</xdr:row>
      <xdr:rowOff>153866</xdr:rowOff>
    </xdr:from>
    <xdr:to>
      <xdr:col>10</xdr:col>
      <xdr:colOff>21731</xdr:colOff>
      <xdr:row>19</xdr:row>
      <xdr:rowOff>61901</xdr:rowOff>
    </xdr:to>
    <xdr:sp macro="" textlink="dfT">
      <xdr:nvSpPr>
        <xdr:cNvPr id="27" name="TextBox 26"/>
        <xdr:cNvSpPr txBox="1"/>
      </xdr:nvSpPr>
      <xdr:spPr>
        <a:xfrm>
          <a:off x="5883520" y="3392366"/>
          <a:ext cx="446692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E0A83D1F-F130-46F6-A208-82AA18AEBFD0}" type="TxLink">
            <a:rPr lang="en-US" sz="1100" baseline="0">
              <a:solidFill>
                <a:schemeClr val="tx1"/>
              </a:solidFill>
            </a:rPr>
            <a:pPr/>
            <a:t>23</a:t>
          </a:fld>
          <a:endParaRPr lang="en-US" sz="1100" baseline="300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549521</xdr:colOff>
      <xdr:row>19</xdr:row>
      <xdr:rowOff>153866</xdr:rowOff>
    </xdr:from>
    <xdr:to>
      <xdr:col>10</xdr:col>
      <xdr:colOff>307733</xdr:colOff>
      <xdr:row>21</xdr:row>
      <xdr:rowOff>14654</xdr:rowOff>
    </xdr:to>
    <xdr:sp macro="" textlink="">
      <xdr:nvSpPr>
        <xdr:cNvPr id="31" name="TextBox 30"/>
        <xdr:cNvSpPr txBox="1"/>
      </xdr:nvSpPr>
      <xdr:spPr>
        <a:xfrm>
          <a:off x="6249867" y="3773366"/>
          <a:ext cx="366347" cy="2417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df</a:t>
          </a:r>
        </a:p>
      </xdr:txBody>
    </xdr:sp>
    <xdr:clientData/>
  </xdr:twoCellAnchor>
  <xdr:twoCellAnchor>
    <xdr:from>
      <xdr:col>10</xdr:col>
      <xdr:colOff>533399</xdr:colOff>
      <xdr:row>20</xdr:row>
      <xdr:rowOff>115765</xdr:rowOff>
    </xdr:from>
    <xdr:to>
      <xdr:col>11</xdr:col>
      <xdr:colOff>371957</xdr:colOff>
      <xdr:row>22</xdr:row>
      <xdr:rowOff>23800</xdr:rowOff>
    </xdr:to>
    <xdr:sp macro="" textlink="dfE">
      <xdr:nvSpPr>
        <xdr:cNvPr id="28" name="TextBox 27"/>
        <xdr:cNvSpPr txBox="1"/>
      </xdr:nvSpPr>
      <xdr:spPr>
        <a:xfrm>
          <a:off x="6841880" y="3925765"/>
          <a:ext cx="446692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44B202D1-1B45-4AB8-8710-6067C51C1AD5}" type="TxLink">
            <a:rPr lang="en-US" sz="1100" baseline="0">
              <a:solidFill>
                <a:srgbClr val="00B0F0"/>
              </a:solidFill>
            </a:rPr>
            <a:pPr/>
            <a:t>20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10</xdr:col>
      <xdr:colOff>542193</xdr:colOff>
      <xdr:row>17</xdr:row>
      <xdr:rowOff>161193</xdr:rowOff>
    </xdr:from>
    <xdr:to>
      <xdr:col>11</xdr:col>
      <xdr:colOff>380751</xdr:colOff>
      <xdr:row>19</xdr:row>
      <xdr:rowOff>69228</xdr:rowOff>
    </xdr:to>
    <xdr:sp macro="" textlink="dfR">
      <xdr:nvSpPr>
        <xdr:cNvPr id="29" name="TextBox 28"/>
        <xdr:cNvSpPr txBox="1"/>
      </xdr:nvSpPr>
      <xdr:spPr>
        <a:xfrm>
          <a:off x="6850674" y="3399693"/>
          <a:ext cx="446692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46025A7A-EA58-4959-9141-4641FB4CA0B2}" type="TxLink">
            <a:rPr lang="en-US" sz="1100" baseline="0">
              <a:solidFill>
                <a:srgbClr val="FF0000"/>
              </a:solidFill>
            </a:rPr>
            <a:pPr/>
            <a:t>3</a:t>
          </a:fld>
          <a:endParaRPr lang="en-US" sz="1100" baseline="300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327845</xdr:colOff>
      <xdr:row>11</xdr:row>
      <xdr:rowOff>10762</xdr:rowOff>
    </xdr:from>
    <xdr:to>
      <xdr:col>14</xdr:col>
      <xdr:colOff>166403</xdr:colOff>
      <xdr:row>12</xdr:row>
      <xdr:rowOff>109297</xdr:rowOff>
    </xdr:to>
    <xdr:sp macro="" textlink="$G$30">
      <xdr:nvSpPr>
        <xdr:cNvPr id="26" name="TextBox 25"/>
        <xdr:cNvSpPr txBox="1"/>
      </xdr:nvSpPr>
      <xdr:spPr>
        <a:xfrm>
          <a:off x="8460730" y="2106262"/>
          <a:ext cx="446692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1C8BADDE-D413-4881-9B81-366B805EBDBD}" type="TxLink">
            <a:rPr lang="en-US" sz="1100" baseline="0">
              <a:solidFill>
                <a:srgbClr val="00B0F0"/>
              </a:solidFill>
            </a:rPr>
            <a:pPr/>
            <a:t>4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12</xdr:col>
      <xdr:colOff>395253</xdr:colOff>
      <xdr:row>11</xdr:row>
      <xdr:rowOff>19556</xdr:rowOff>
    </xdr:from>
    <xdr:to>
      <xdr:col>13</xdr:col>
      <xdr:colOff>233810</xdr:colOff>
      <xdr:row>12</xdr:row>
      <xdr:rowOff>118091</xdr:rowOff>
    </xdr:to>
    <xdr:sp macro="" textlink="$H$30">
      <xdr:nvSpPr>
        <xdr:cNvPr id="25" name="TextBox 24"/>
        <xdr:cNvSpPr txBox="1"/>
      </xdr:nvSpPr>
      <xdr:spPr>
        <a:xfrm>
          <a:off x="7920003" y="2115056"/>
          <a:ext cx="446692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787613EF-CBD0-41DF-9B25-A2EFE545D2C5}" type="TxLink">
            <a:rPr lang="en-US" sz="1100" baseline="0">
              <a:solidFill>
                <a:srgbClr val="FF0000"/>
              </a:solidFill>
            </a:rPr>
            <a:pPr/>
            <a:t>3</a:t>
          </a:fld>
          <a:endParaRPr lang="en-US" sz="1100" baseline="300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367408</xdr:colOff>
      <xdr:row>6</xdr:row>
      <xdr:rowOff>21022</xdr:rowOff>
    </xdr:from>
    <xdr:to>
      <xdr:col>13</xdr:col>
      <xdr:colOff>205965</xdr:colOff>
      <xdr:row>7</xdr:row>
      <xdr:rowOff>119557</xdr:rowOff>
    </xdr:to>
    <xdr:sp macro="" textlink="$F$30">
      <xdr:nvSpPr>
        <xdr:cNvPr id="24" name="TextBox 23"/>
        <xdr:cNvSpPr txBox="1"/>
      </xdr:nvSpPr>
      <xdr:spPr>
        <a:xfrm>
          <a:off x="7892158" y="1164022"/>
          <a:ext cx="446692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C968DEE7-FB1D-471C-9F15-AB9633969699}" type="TxLink">
            <a:rPr lang="en-US" sz="1100" baseline="0">
              <a:solidFill>
                <a:schemeClr val="tx1"/>
              </a:solidFill>
            </a:rPr>
            <a:pPr/>
            <a:t>1</a:t>
          </a:fld>
          <a:endParaRPr lang="en-US" sz="1100" baseline="300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278480</xdr:colOff>
      <xdr:row>41</xdr:row>
      <xdr:rowOff>110661</xdr:rowOff>
    </xdr:from>
    <xdr:to>
      <xdr:col>13</xdr:col>
      <xdr:colOff>103169</xdr:colOff>
      <xdr:row>43</xdr:row>
      <xdr:rowOff>144900</xdr:rowOff>
    </xdr:to>
    <xdr:sp macro="" textlink="">
      <xdr:nvSpPr>
        <xdr:cNvPr id="22" name="Fcrit05"/>
        <xdr:cNvSpPr/>
      </xdr:nvSpPr>
      <xdr:spPr>
        <a:xfrm>
          <a:off x="11470355" y="5844711"/>
          <a:ext cx="434289" cy="434289"/>
        </a:xfrm>
        <a:prstGeom prst="rect">
          <a:avLst/>
        </a:prstGeom>
        <a:noFill/>
        <a:ln w="12700">
          <a:solidFill>
            <a:schemeClr val="bg1">
              <a:lumMod val="6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223346</xdr:colOff>
      <xdr:row>17</xdr:row>
      <xdr:rowOff>0</xdr:rowOff>
    </xdr:from>
    <xdr:to>
      <xdr:col>12</xdr:col>
      <xdr:colOff>224934</xdr:colOff>
      <xdr:row>17</xdr:row>
      <xdr:rowOff>1588</xdr:rowOff>
    </xdr:to>
    <xdr:sp macro="" textlink="">
      <xdr:nvSpPr>
        <xdr:cNvPr id="21" name="shapeFcrit"/>
        <xdr:cNvSpPr/>
      </xdr:nvSpPr>
      <xdr:spPr>
        <a:xfrm>
          <a:off x="7757621" y="3238500"/>
          <a:ext cx="1588" cy="1588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34159</xdr:colOff>
      <xdr:row>22</xdr:row>
      <xdr:rowOff>112986</xdr:rowOff>
    </xdr:from>
    <xdr:to>
      <xdr:col>8</xdr:col>
      <xdr:colOff>504497</xdr:colOff>
      <xdr:row>24</xdr:row>
      <xdr:rowOff>72258</xdr:rowOff>
    </xdr:to>
    <xdr:sp macro="" textlink="">
      <xdr:nvSpPr>
        <xdr:cNvPr id="19" name="TextBox 18"/>
        <xdr:cNvSpPr txBox="1"/>
      </xdr:nvSpPr>
      <xdr:spPr>
        <a:xfrm>
          <a:off x="5131676" y="4303986"/>
          <a:ext cx="470338" cy="3402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sz="1100" baseline="0">
              <a:solidFill>
                <a:schemeClr val="tx1"/>
              </a:solidFill>
            </a:rPr>
            <a:t>MST</a:t>
          </a:r>
          <a:endParaRPr lang="en-US" sz="1100" baseline="300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121526</xdr:colOff>
      <xdr:row>2</xdr:row>
      <xdr:rowOff>169025</xdr:rowOff>
    </xdr:from>
    <xdr:to>
      <xdr:col>9</xdr:col>
      <xdr:colOff>565439</xdr:colOff>
      <xdr:row>4</xdr:row>
      <xdr:rowOff>77060</xdr:rowOff>
    </xdr:to>
    <xdr:sp macro="" textlink="">
      <xdr:nvSpPr>
        <xdr:cNvPr id="18" name="TextBox 17"/>
        <xdr:cNvSpPr txBox="1"/>
      </xdr:nvSpPr>
      <xdr:spPr>
        <a:xfrm>
          <a:off x="5821872" y="550025"/>
          <a:ext cx="443913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SST</a:t>
          </a:r>
          <a:endParaRPr lang="en-US" sz="1100" baseline="30000"/>
        </a:p>
      </xdr:txBody>
    </xdr:sp>
    <xdr:clientData/>
  </xdr:twoCellAnchor>
  <xdr:twoCellAnchor>
    <xdr:from>
      <xdr:col>12</xdr:col>
      <xdr:colOff>552043</xdr:colOff>
      <xdr:row>12</xdr:row>
      <xdr:rowOff>37141</xdr:rowOff>
    </xdr:from>
    <xdr:to>
      <xdr:col>13</xdr:col>
      <xdr:colOff>520210</xdr:colOff>
      <xdr:row>13</xdr:row>
      <xdr:rowOff>131885</xdr:rowOff>
    </xdr:to>
    <xdr:sp macro="" textlink="$F$35">
      <xdr:nvSpPr>
        <xdr:cNvPr id="13" name="TextBox 12"/>
        <xdr:cNvSpPr txBox="1"/>
      </xdr:nvSpPr>
      <xdr:spPr>
        <a:xfrm>
          <a:off x="8076793" y="2323141"/>
          <a:ext cx="576302" cy="2852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4C21A61-2447-40F7-9A21-86DF2A77F860}" type="TxLink">
            <a:rPr lang="en-US" sz="1100" b="0" i="0" u="none" strike="noStrike" baseline="0">
              <a:solidFill>
                <a:srgbClr val="00B0F0"/>
              </a:solidFill>
              <a:latin typeface="Calibri"/>
            </a:rPr>
            <a:pPr/>
            <a:t>49%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13</xdr:col>
      <xdr:colOff>27024</xdr:colOff>
      <xdr:row>15</xdr:row>
      <xdr:rowOff>78827</xdr:rowOff>
    </xdr:from>
    <xdr:to>
      <xdr:col>13</xdr:col>
      <xdr:colOff>496048</xdr:colOff>
      <xdr:row>17</xdr:row>
      <xdr:rowOff>38099</xdr:rowOff>
    </xdr:to>
    <xdr:sp macro="" textlink="$H$32">
      <xdr:nvSpPr>
        <xdr:cNvPr id="17" name="TextBox 16"/>
        <xdr:cNvSpPr txBox="1"/>
      </xdr:nvSpPr>
      <xdr:spPr>
        <a:xfrm>
          <a:off x="8169538" y="2936327"/>
          <a:ext cx="469024" cy="3402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fld id="{9E4B70B2-B0BB-46CC-9AD2-79974809DD84}" type="TxLink">
            <a:rPr lang="en-US" sz="1100" b="0" i="0" u="none" strike="noStrike" baseline="0">
              <a:solidFill>
                <a:srgbClr val="FF0000"/>
              </a:solidFill>
              <a:latin typeface="Calibri"/>
            </a:rPr>
            <a:pPr/>
            <a:t>33.77777778</a:t>
          </a:fld>
          <a:endParaRPr lang="en-US" sz="1100" baseline="300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189843</xdr:colOff>
      <xdr:row>15</xdr:row>
      <xdr:rowOff>89541</xdr:rowOff>
    </xdr:from>
    <xdr:to>
      <xdr:col>13</xdr:col>
      <xdr:colOff>52046</xdr:colOff>
      <xdr:row>17</xdr:row>
      <xdr:rowOff>48813</xdr:rowOff>
    </xdr:to>
    <xdr:sp macro="" textlink="$G$32">
      <xdr:nvSpPr>
        <xdr:cNvPr id="16" name="TextBox 15"/>
        <xdr:cNvSpPr txBox="1"/>
      </xdr:nvSpPr>
      <xdr:spPr>
        <a:xfrm>
          <a:off x="7714593" y="2947041"/>
          <a:ext cx="470338" cy="3402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fld id="{E615403E-9F70-417F-860B-0EC4E4EDAC04}" type="TxLink">
            <a:rPr lang="en-US" sz="1100" b="0" i="0" u="none" strike="noStrike" baseline="0">
              <a:solidFill>
                <a:srgbClr val="00B0F0"/>
              </a:solidFill>
              <a:latin typeface="Calibri"/>
            </a:rPr>
            <a:pPr/>
            <a:t>10.3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10</xdr:col>
      <xdr:colOff>96766</xdr:colOff>
      <xdr:row>12</xdr:row>
      <xdr:rowOff>1262</xdr:rowOff>
    </xdr:from>
    <xdr:to>
      <xdr:col>10</xdr:col>
      <xdr:colOff>600809</xdr:colOff>
      <xdr:row>13</xdr:row>
      <xdr:rowOff>87923</xdr:rowOff>
    </xdr:to>
    <xdr:sp macro="" textlink="$F$36">
      <xdr:nvSpPr>
        <xdr:cNvPr id="12" name="TextBox 11"/>
        <xdr:cNvSpPr txBox="1"/>
      </xdr:nvSpPr>
      <xdr:spPr>
        <a:xfrm>
          <a:off x="6405247" y="2287262"/>
          <a:ext cx="504043" cy="2771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r"/>
          <a:fld id="{D4B67A23-50AD-4079-B720-813F2EEC1B6F}" type="TxLink">
            <a:rPr lang="en-US" sz="1100" b="0" i="0" u="none" strike="noStrike" baseline="0">
              <a:solidFill>
                <a:srgbClr val="000000"/>
              </a:solidFill>
              <a:latin typeface="Calibri"/>
            </a:rPr>
            <a:pPr algn="r"/>
            <a:t>33%</a:t>
          </a:fld>
          <a:endParaRPr lang="en-US" sz="1100" baseline="30000"/>
        </a:p>
      </xdr:txBody>
    </xdr:sp>
    <xdr:clientData/>
  </xdr:twoCellAnchor>
  <xdr:twoCellAnchor>
    <xdr:from>
      <xdr:col>10</xdr:col>
      <xdr:colOff>560990</xdr:colOff>
      <xdr:row>12</xdr:row>
      <xdr:rowOff>64377</xdr:rowOff>
    </xdr:from>
    <xdr:to>
      <xdr:col>13</xdr:col>
      <xdr:colOff>554983</xdr:colOff>
      <xdr:row>21</xdr:row>
      <xdr:rowOff>172670</xdr:rowOff>
    </xdr:to>
    <xdr:sp macro="" textlink="">
      <xdr:nvSpPr>
        <xdr:cNvPr id="6" name="shapeSSE"/>
        <xdr:cNvSpPr/>
      </xdr:nvSpPr>
      <xdr:spPr>
        <a:xfrm>
          <a:off x="6876065" y="2359902"/>
          <a:ext cx="1822793" cy="1822793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219074</xdr:colOff>
      <xdr:row>7</xdr:row>
      <xdr:rowOff>66674</xdr:rowOff>
    </xdr:from>
    <xdr:to>
      <xdr:col>13</xdr:col>
      <xdr:colOff>7101</xdr:colOff>
      <xdr:row>19</xdr:row>
      <xdr:rowOff>7101</xdr:rowOff>
    </xdr:to>
    <xdr:sp macro="" textlink="">
      <xdr:nvSpPr>
        <xdr:cNvPr id="5" name="shapeSST"/>
        <xdr:cNvSpPr/>
      </xdr:nvSpPr>
      <xdr:spPr>
        <a:xfrm>
          <a:off x="5924549" y="1409699"/>
          <a:ext cx="2226427" cy="2226427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224987</xdr:colOff>
      <xdr:row>16</xdr:row>
      <xdr:rowOff>180971</xdr:rowOff>
    </xdr:from>
    <xdr:to>
      <xdr:col>13</xdr:col>
      <xdr:colOff>353494</xdr:colOff>
      <xdr:row>20</xdr:row>
      <xdr:rowOff>157078</xdr:rowOff>
    </xdr:to>
    <xdr:sp macro="" textlink="">
      <xdr:nvSpPr>
        <xdr:cNvPr id="9" name="shapeMSR"/>
        <xdr:cNvSpPr/>
      </xdr:nvSpPr>
      <xdr:spPr>
        <a:xfrm>
          <a:off x="7759262" y="3238496"/>
          <a:ext cx="738107" cy="738107"/>
        </a:xfrm>
        <a:prstGeom prst="rect">
          <a:avLst/>
        </a:prstGeom>
        <a:noFill/>
        <a:ln>
          <a:solidFill>
            <a:srgbClr val="FF0000"/>
          </a:solidFill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149031</xdr:colOff>
      <xdr:row>44</xdr:row>
      <xdr:rowOff>16887</xdr:rowOff>
    </xdr:from>
    <xdr:to>
      <xdr:col>13</xdr:col>
      <xdr:colOff>235340</xdr:colOff>
      <xdr:row>47</xdr:row>
      <xdr:rowOff>122246</xdr:rowOff>
    </xdr:to>
    <xdr:sp macro="" textlink="">
      <xdr:nvSpPr>
        <xdr:cNvPr id="23" name="Fcrit01"/>
        <xdr:cNvSpPr/>
      </xdr:nvSpPr>
      <xdr:spPr>
        <a:xfrm>
          <a:off x="11340906" y="6351012"/>
          <a:ext cx="695909" cy="695909"/>
        </a:xfrm>
        <a:prstGeom prst="rect">
          <a:avLst/>
        </a:prstGeom>
        <a:noFill/>
        <a:ln w="19050">
          <a:solidFill>
            <a:schemeClr val="bg1">
              <a:lumMod val="6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39464</xdr:colOff>
      <xdr:row>22</xdr:row>
      <xdr:rowOff>112986</xdr:rowOff>
    </xdr:from>
    <xdr:to>
      <xdr:col>8</xdr:col>
      <xdr:colOff>509802</xdr:colOff>
      <xdr:row>24</xdr:row>
      <xdr:rowOff>72258</xdr:rowOff>
    </xdr:to>
    <xdr:sp macro="" textlink="">
      <xdr:nvSpPr>
        <xdr:cNvPr id="45" name="TextBox 44"/>
        <xdr:cNvSpPr txBox="1"/>
      </xdr:nvSpPr>
      <xdr:spPr>
        <a:xfrm>
          <a:off x="5131676" y="4303986"/>
          <a:ext cx="470338" cy="3402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sz="1100" baseline="0">
              <a:solidFill>
                <a:schemeClr val="tx1"/>
              </a:solidFill>
            </a:rPr>
            <a:t>MST</a:t>
          </a:r>
          <a:endParaRPr lang="en-US" sz="1100" baseline="300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168517</xdr:colOff>
      <xdr:row>2</xdr:row>
      <xdr:rowOff>131884</xdr:rowOff>
    </xdr:from>
    <xdr:to>
      <xdr:col>9</xdr:col>
      <xdr:colOff>190499</xdr:colOff>
      <xdr:row>4</xdr:row>
      <xdr:rowOff>91156</xdr:rowOff>
    </xdr:to>
    <xdr:sp macro="" textlink="">
      <xdr:nvSpPr>
        <xdr:cNvPr id="46" name="TextBox 45"/>
        <xdr:cNvSpPr txBox="1"/>
      </xdr:nvSpPr>
      <xdr:spPr>
        <a:xfrm>
          <a:off x="5260729" y="512884"/>
          <a:ext cx="630116" cy="3402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sz="1100" baseline="0">
              <a:solidFill>
                <a:schemeClr val="tx1"/>
              </a:solidFill>
            </a:rPr>
            <a:t>N=24</a:t>
          </a:r>
        </a:p>
      </xdr:txBody>
    </xdr:sp>
    <xdr:clientData/>
  </xdr:twoCellAnchor>
  <xdr:twoCellAnchor>
    <xdr:from>
      <xdr:col>15</xdr:col>
      <xdr:colOff>308742</xdr:colOff>
      <xdr:row>1</xdr:row>
      <xdr:rowOff>29308</xdr:rowOff>
    </xdr:from>
    <xdr:to>
      <xdr:col>16</xdr:col>
      <xdr:colOff>147300</xdr:colOff>
      <xdr:row>2</xdr:row>
      <xdr:rowOff>127843</xdr:rowOff>
    </xdr:to>
    <xdr:sp macro="" textlink="">
      <xdr:nvSpPr>
        <xdr:cNvPr id="48" name="TextBox 47"/>
        <xdr:cNvSpPr txBox="1"/>
      </xdr:nvSpPr>
      <xdr:spPr>
        <a:xfrm>
          <a:off x="11482300" y="1553308"/>
          <a:ext cx="446692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  </a:t>
          </a:r>
          <a:r>
            <a:rPr lang="en-US" sz="1100" baseline="0">
              <a:solidFill>
                <a:srgbClr val="FF0000"/>
              </a:solidFill>
            </a:rPr>
            <a:t>PIE</a:t>
          </a:r>
          <a:endParaRPr lang="en-US" sz="1100" baseline="300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485853</xdr:colOff>
      <xdr:row>3</xdr:row>
      <xdr:rowOff>5051</xdr:rowOff>
    </xdr:from>
    <xdr:to>
      <xdr:col>15</xdr:col>
      <xdr:colOff>345276</xdr:colOff>
      <xdr:row>4</xdr:row>
      <xdr:rowOff>154823</xdr:rowOff>
    </xdr:to>
    <xdr:sp macro="" textlink="">
      <xdr:nvSpPr>
        <xdr:cNvPr id="49" name="TextBox 48"/>
        <xdr:cNvSpPr txBox="1"/>
      </xdr:nvSpPr>
      <xdr:spPr>
        <a:xfrm>
          <a:off x="11051276" y="1910051"/>
          <a:ext cx="467558" cy="3402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sz="1100" baseline="0">
              <a:solidFill>
                <a:srgbClr val="FF0000"/>
              </a:solidFill>
            </a:rPr>
            <a:t>MSR</a:t>
          </a:r>
          <a:endParaRPr lang="en-US" sz="1100" baseline="300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78425</xdr:colOff>
      <xdr:row>3</xdr:row>
      <xdr:rowOff>8439</xdr:rowOff>
    </xdr:from>
    <xdr:to>
      <xdr:col>14</xdr:col>
      <xdr:colOff>548763</xdr:colOff>
      <xdr:row>4</xdr:row>
      <xdr:rowOff>158211</xdr:rowOff>
    </xdr:to>
    <xdr:sp macro="" textlink="">
      <xdr:nvSpPr>
        <xdr:cNvPr id="50" name="TextBox 49"/>
        <xdr:cNvSpPr txBox="1"/>
      </xdr:nvSpPr>
      <xdr:spPr>
        <a:xfrm>
          <a:off x="10643848" y="1913439"/>
          <a:ext cx="470338" cy="3402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sz="1100" baseline="0">
              <a:solidFill>
                <a:srgbClr val="00B0F0"/>
              </a:solidFill>
            </a:rPr>
            <a:t> MSE</a:t>
          </a:r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10</xdr:col>
      <xdr:colOff>560988</xdr:colOff>
      <xdr:row>12</xdr:row>
      <xdr:rowOff>64373</xdr:rowOff>
    </xdr:from>
    <xdr:to>
      <xdr:col>13</xdr:col>
      <xdr:colOff>10627</xdr:colOff>
      <xdr:row>19</xdr:row>
      <xdr:rowOff>9312</xdr:rowOff>
    </xdr:to>
    <xdr:sp macro="" textlink="">
      <xdr:nvSpPr>
        <xdr:cNvPr id="7" name="shapeSSR"/>
        <xdr:cNvSpPr/>
      </xdr:nvSpPr>
      <xdr:spPr>
        <a:xfrm>
          <a:off x="6876063" y="2359898"/>
          <a:ext cx="1278439" cy="127843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220065</xdr:colOff>
      <xdr:row>16</xdr:row>
      <xdr:rowOff>181632</xdr:rowOff>
    </xdr:from>
    <xdr:to>
      <xdr:col>13</xdr:col>
      <xdr:colOff>18054</xdr:colOff>
      <xdr:row>19</xdr:row>
      <xdr:rowOff>17721</xdr:rowOff>
    </xdr:to>
    <xdr:sp macro="" textlink="">
      <xdr:nvSpPr>
        <xdr:cNvPr id="10" name="shapeMSE"/>
        <xdr:cNvSpPr/>
      </xdr:nvSpPr>
      <xdr:spPr>
        <a:xfrm>
          <a:off x="7754340" y="3239157"/>
          <a:ext cx="407589" cy="407589"/>
        </a:xfrm>
        <a:prstGeom prst="rect">
          <a:avLst/>
        </a:prstGeom>
        <a:noFill/>
        <a:ln>
          <a:solidFill>
            <a:srgbClr val="00B0F0"/>
          </a:solidFill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151675</xdr:colOff>
      <xdr:row>7</xdr:row>
      <xdr:rowOff>32659</xdr:rowOff>
    </xdr:from>
    <xdr:to>
      <xdr:col>17</xdr:col>
      <xdr:colOff>474060</xdr:colOff>
      <xdr:row>11</xdr:row>
      <xdr:rowOff>168419</xdr:rowOff>
    </xdr:to>
    <xdr:sp macro="" textlink="">
      <xdr:nvSpPr>
        <xdr:cNvPr id="53" name="TextBox 52"/>
        <xdr:cNvSpPr txBox="1"/>
      </xdr:nvSpPr>
      <xdr:spPr>
        <a:xfrm rot="16200000">
          <a:off x="10444902" y="1664732"/>
          <a:ext cx="897760" cy="3223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parameters</a:t>
          </a:r>
        </a:p>
      </xdr:txBody>
    </xdr:sp>
    <xdr:clientData/>
  </xdr:twoCellAnchor>
  <xdr:twoCellAnchor>
    <xdr:from>
      <xdr:col>18</xdr:col>
      <xdr:colOff>208291</xdr:colOff>
      <xdr:row>17</xdr:row>
      <xdr:rowOff>14654</xdr:rowOff>
    </xdr:from>
    <xdr:to>
      <xdr:col>19</xdr:col>
      <xdr:colOff>135024</xdr:colOff>
      <xdr:row>19</xdr:row>
      <xdr:rowOff>43962</xdr:rowOff>
    </xdr:to>
    <xdr:sp macro="" textlink="$F$33">
      <xdr:nvSpPr>
        <xdr:cNvPr id="54" name="TextBox 53"/>
        <xdr:cNvSpPr txBox="1"/>
      </xdr:nvSpPr>
      <xdr:spPr>
        <a:xfrm>
          <a:off x="11398805" y="3253154"/>
          <a:ext cx="536333" cy="4103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r"/>
          <a:fld id="{AD1AEA49-8C7C-487D-BC44-BCE4090D5160}" type="TxLink">
            <a:rPr lang="en-US" sz="1100" b="1" i="0" u="none" strike="noStrike" baseline="0">
              <a:solidFill>
                <a:srgbClr val="000000"/>
              </a:solidFill>
              <a:latin typeface="Calibri"/>
            </a:rPr>
            <a:pPr algn="r"/>
            <a:t>3.28</a:t>
          </a:fld>
          <a:endParaRPr lang="en-US" sz="1100" b="1" baseline="30000"/>
        </a:p>
      </xdr:txBody>
    </xdr:sp>
    <xdr:clientData/>
  </xdr:twoCellAnchor>
  <xdr:twoCellAnchor>
    <xdr:from>
      <xdr:col>18</xdr:col>
      <xdr:colOff>310869</xdr:colOff>
      <xdr:row>18</xdr:row>
      <xdr:rowOff>175845</xdr:rowOff>
    </xdr:from>
    <xdr:to>
      <xdr:col>19</xdr:col>
      <xdr:colOff>178984</xdr:colOff>
      <xdr:row>20</xdr:row>
      <xdr:rowOff>51287</xdr:rowOff>
    </xdr:to>
    <xdr:sp macro="" textlink="$F$34">
      <xdr:nvSpPr>
        <xdr:cNvPr id="55" name="TextBox 54"/>
        <xdr:cNvSpPr txBox="1"/>
      </xdr:nvSpPr>
      <xdr:spPr>
        <a:xfrm>
          <a:off x="11501383" y="3604845"/>
          <a:ext cx="477715" cy="2564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28E9E4-6858-4D75-9B47-D4184E782CC3}" type="TxLink">
            <a:rPr lang="en-US" sz="800" b="0" i="1" u="none" strike="noStrike" baseline="0">
              <a:solidFill>
                <a:srgbClr val="000000"/>
              </a:solidFill>
              <a:latin typeface="Calibri"/>
            </a:rPr>
            <a:pPr/>
            <a:t>0.042</a:t>
          </a:fld>
          <a:endParaRPr lang="en-US" sz="800" b="1" i="1" baseline="30000"/>
        </a:p>
      </xdr:txBody>
    </xdr:sp>
    <xdr:clientData/>
  </xdr:twoCellAnchor>
  <xdr:twoCellAnchor>
    <xdr:from>
      <xdr:col>21</xdr:col>
      <xdr:colOff>74318</xdr:colOff>
      <xdr:row>17</xdr:row>
      <xdr:rowOff>175641</xdr:rowOff>
    </xdr:from>
    <xdr:to>
      <xdr:col>21</xdr:col>
      <xdr:colOff>522475</xdr:colOff>
      <xdr:row>19</xdr:row>
      <xdr:rowOff>83676</xdr:rowOff>
    </xdr:to>
    <xdr:sp macro="" textlink="dfT">
      <xdr:nvSpPr>
        <xdr:cNvPr id="56" name="TextBox 55"/>
        <xdr:cNvSpPr txBox="1"/>
      </xdr:nvSpPr>
      <xdr:spPr>
        <a:xfrm>
          <a:off x="13093632" y="3425027"/>
          <a:ext cx="448157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E0A83D1F-F130-46F6-A208-82AA18AEBFD0}" type="TxLink">
            <a:rPr lang="en-US" sz="1100" baseline="0">
              <a:solidFill>
                <a:schemeClr val="tx1"/>
              </a:solidFill>
            </a:rPr>
            <a:pPr/>
            <a:t>23</a:t>
          </a:fld>
          <a:endParaRPr lang="en-US" sz="1100" baseline="300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304593</xdr:colOff>
      <xdr:row>20</xdr:row>
      <xdr:rowOff>39566</xdr:rowOff>
    </xdr:from>
    <xdr:to>
      <xdr:col>21</xdr:col>
      <xdr:colOff>62805</xdr:colOff>
      <xdr:row>21</xdr:row>
      <xdr:rowOff>90854</xdr:rowOff>
    </xdr:to>
    <xdr:sp macro="" textlink="">
      <xdr:nvSpPr>
        <xdr:cNvPr id="57" name="TextBox 56"/>
        <xdr:cNvSpPr txBox="1"/>
      </xdr:nvSpPr>
      <xdr:spPr>
        <a:xfrm>
          <a:off x="12714307" y="3849566"/>
          <a:ext cx="367812" cy="2417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df</a:t>
          </a:r>
        </a:p>
      </xdr:txBody>
    </xdr:sp>
    <xdr:clientData/>
  </xdr:twoCellAnchor>
  <xdr:twoCellAnchor>
    <xdr:from>
      <xdr:col>19</xdr:col>
      <xdr:colOff>337460</xdr:colOff>
      <xdr:row>20</xdr:row>
      <xdr:rowOff>142981</xdr:rowOff>
    </xdr:from>
    <xdr:to>
      <xdr:col>20</xdr:col>
      <xdr:colOff>176018</xdr:colOff>
      <xdr:row>22</xdr:row>
      <xdr:rowOff>51016</xdr:rowOff>
    </xdr:to>
    <xdr:sp macro="" textlink="dfE">
      <xdr:nvSpPr>
        <xdr:cNvPr id="58" name="TextBox 57"/>
        <xdr:cNvSpPr txBox="1"/>
      </xdr:nvSpPr>
      <xdr:spPr>
        <a:xfrm>
          <a:off x="12137574" y="3963867"/>
          <a:ext cx="448158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44B202D1-1B45-4AB8-8710-6067C51C1AD5}" type="TxLink">
            <a:rPr lang="en-US" sz="1100" baseline="0">
              <a:solidFill>
                <a:srgbClr val="00B0F0"/>
              </a:solidFill>
            </a:rPr>
            <a:pPr/>
            <a:t>20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19</xdr:col>
      <xdr:colOff>400684</xdr:colOff>
      <xdr:row>17</xdr:row>
      <xdr:rowOff>172085</xdr:rowOff>
    </xdr:from>
    <xdr:to>
      <xdr:col>20</xdr:col>
      <xdr:colOff>239242</xdr:colOff>
      <xdr:row>19</xdr:row>
      <xdr:rowOff>80120</xdr:rowOff>
    </xdr:to>
    <xdr:sp macro="" textlink="dfR">
      <xdr:nvSpPr>
        <xdr:cNvPr id="59" name="TextBox 58"/>
        <xdr:cNvSpPr txBox="1"/>
      </xdr:nvSpPr>
      <xdr:spPr>
        <a:xfrm>
          <a:off x="12200798" y="3421471"/>
          <a:ext cx="448158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46025A7A-EA58-4959-9141-4641FB4CA0B2}" type="TxLink">
            <a:rPr lang="en-US" sz="1100" baseline="0">
              <a:solidFill>
                <a:srgbClr val="FF0000"/>
              </a:solidFill>
            </a:rPr>
            <a:pPr/>
            <a:t>3</a:t>
          </a:fld>
          <a:endParaRPr lang="en-US" sz="1100" baseline="300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338731</xdr:colOff>
      <xdr:row>11</xdr:row>
      <xdr:rowOff>32534</xdr:rowOff>
    </xdr:from>
    <xdr:to>
      <xdr:col>17</xdr:col>
      <xdr:colOff>177289</xdr:colOff>
      <xdr:row>12</xdr:row>
      <xdr:rowOff>131069</xdr:rowOff>
    </xdr:to>
    <xdr:sp macro="" textlink="$G$30">
      <xdr:nvSpPr>
        <xdr:cNvPr id="60" name="TextBox 59"/>
        <xdr:cNvSpPr txBox="1"/>
      </xdr:nvSpPr>
      <xdr:spPr>
        <a:xfrm>
          <a:off x="10310045" y="2128034"/>
          <a:ext cx="448158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1C8BADDE-D413-4881-9B81-366B805EBDBD}" type="TxLink">
            <a:rPr lang="en-US" sz="1100" baseline="0">
              <a:solidFill>
                <a:srgbClr val="00B0F0"/>
              </a:solidFill>
            </a:rPr>
            <a:pPr algn="r"/>
            <a:t>4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17</xdr:col>
      <xdr:colOff>470816</xdr:colOff>
      <xdr:row>6</xdr:row>
      <xdr:rowOff>33361</xdr:rowOff>
    </xdr:from>
    <xdr:to>
      <xdr:col>18</xdr:col>
      <xdr:colOff>309373</xdr:colOff>
      <xdr:row>7</xdr:row>
      <xdr:rowOff>131896</xdr:rowOff>
    </xdr:to>
    <xdr:sp macro="" textlink="$F$30">
      <xdr:nvSpPr>
        <xdr:cNvPr id="62" name="TextBox 61"/>
        <xdr:cNvSpPr txBox="1"/>
      </xdr:nvSpPr>
      <xdr:spPr>
        <a:xfrm>
          <a:off x="11138816" y="1140801"/>
          <a:ext cx="448157" cy="2814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C968DEE7-FB1D-471C-9F15-AB9633969699}" type="TxLink">
            <a:rPr lang="en-US" sz="1100" baseline="0">
              <a:solidFill>
                <a:schemeClr val="tx1"/>
              </a:solidFill>
            </a:rPr>
            <a:pPr/>
            <a:t>1</a:t>
          </a:fld>
          <a:endParaRPr lang="en-US" sz="1100" baseline="300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223346</xdr:colOff>
      <xdr:row>17</xdr:row>
      <xdr:rowOff>0</xdr:rowOff>
    </xdr:from>
    <xdr:to>
      <xdr:col>19</xdr:col>
      <xdr:colOff>224934</xdr:colOff>
      <xdr:row>17</xdr:row>
      <xdr:rowOff>1588</xdr:rowOff>
    </xdr:to>
    <xdr:sp macro="" textlink="">
      <xdr:nvSpPr>
        <xdr:cNvPr id="63" name="shapeFcrit"/>
        <xdr:cNvSpPr/>
      </xdr:nvSpPr>
      <xdr:spPr>
        <a:xfrm>
          <a:off x="7748096" y="3238500"/>
          <a:ext cx="1588" cy="1588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11317</xdr:colOff>
      <xdr:row>12</xdr:row>
      <xdr:rowOff>86659</xdr:rowOff>
    </xdr:from>
    <xdr:to>
      <xdr:col>17</xdr:col>
      <xdr:colOff>589085</xdr:colOff>
      <xdr:row>13</xdr:row>
      <xdr:rowOff>181403</xdr:rowOff>
    </xdr:to>
    <xdr:sp macro="" textlink="$F$35">
      <xdr:nvSpPr>
        <xdr:cNvPr id="64" name="TextBox 63"/>
        <xdr:cNvSpPr txBox="1"/>
      </xdr:nvSpPr>
      <xdr:spPr>
        <a:xfrm>
          <a:off x="10679317" y="2291379"/>
          <a:ext cx="577768" cy="2776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94C21A61-2447-40F7-9A21-86DF2A77F860}" type="TxLink">
            <a:rPr lang="en-US" sz="1100" b="0" i="0" u="none" strike="noStrike" baseline="0">
              <a:solidFill>
                <a:srgbClr val="00B0F0"/>
              </a:solidFill>
              <a:latin typeface="Calibri"/>
            </a:rPr>
            <a:pPr algn="r"/>
            <a:t>49%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17</xdr:col>
      <xdr:colOff>165193</xdr:colOff>
      <xdr:row>15</xdr:row>
      <xdr:rowOff>80712</xdr:rowOff>
    </xdr:from>
    <xdr:to>
      <xdr:col>18</xdr:col>
      <xdr:colOff>24617</xdr:colOff>
      <xdr:row>17</xdr:row>
      <xdr:rowOff>39984</xdr:rowOff>
    </xdr:to>
    <xdr:sp macro="" textlink="$H$32">
      <xdr:nvSpPr>
        <xdr:cNvPr id="65" name="TextBox 64"/>
        <xdr:cNvSpPr txBox="1"/>
      </xdr:nvSpPr>
      <xdr:spPr>
        <a:xfrm>
          <a:off x="10746107" y="2938212"/>
          <a:ext cx="469024" cy="3402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fld id="{9E4B70B2-B0BB-46CC-9AD2-79974809DD84}" type="TxLink">
            <a:rPr lang="en-US" sz="1100" b="0" i="0" u="none" strike="noStrike" baseline="0">
              <a:solidFill>
                <a:srgbClr val="FF0000"/>
              </a:solidFill>
              <a:latin typeface="Calibri"/>
            </a:rPr>
            <a:pPr/>
            <a:t>33.77777778</a:t>
          </a:fld>
          <a:endParaRPr lang="en-US" sz="1100" baseline="300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515995</xdr:colOff>
      <xdr:row>15</xdr:row>
      <xdr:rowOff>89542</xdr:rowOff>
    </xdr:from>
    <xdr:to>
      <xdr:col>18</xdr:col>
      <xdr:colOff>378198</xdr:colOff>
      <xdr:row>17</xdr:row>
      <xdr:rowOff>48814</xdr:rowOff>
    </xdr:to>
    <xdr:sp macro="" textlink="$G$32">
      <xdr:nvSpPr>
        <xdr:cNvPr id="66" name="TextBox 65"/>
        <xdr:cNvSpPr txBox="1"/>
      </xdr:nvSpPr>
      <xdr:spPr>
        <a:xfrm>
          <a:off x="11096909" y="2947042"/>
          <a:ext cx="471803" cy="3402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fld id="{E615403E-9F70-417F-860B-0EC4E4EDAC04}" type="TxLink">
            <a:rPr lang="en-US" sz="1100" b="0" i="0" u="none" strike="noStrike" baseline="0">
              <a:solidFill>
                <a:srgbClr val="00B0F0"/>
              </a:solidFill>
              <a:latin typeface="Calibri"/>
            </a:rPr>
            <a:pPr/>
            <a:t>10.3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19</xdr:col>
      <xdr:colOff>532189</xdr:colOff>
      <xdr:row>12</xdr:row>
      <xdr:rowOff>72016</xdr:rowOff>
    </xdr:from>
    <xdr:to>
      <xdr:col>20</xdr:col>
      <xdr:colOff>426632</xdr:colOff>
      <xdr:row>13</xdr:row>
      <xdr:rowOff>158677</xdr:rowOff>
    </xdr:to>
    <xdr:sp macro="" textlink="$F$36">
      <xdr:nvSpPr>
        <xdr:cNvPr id="67" name="TextBox 66"/>
        <xdr:cNvSpPr txBox="1"/>
      </xdr:nvSpPr>
      <xdr:spPr>
        <a:xfrm>
          <a:off x="12332303" y="2358016"/>
          <a:ext cx="504043" cy="2771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r"/>
          <a:fld id="{D4B67A23-50AD-4079-B720-813F2EEC1B6F}" type="TxLink">
            <a:rPr lang="en-US" sz="1100" b="0" i="0" u="none" strike="noStrike" baseline="0">
              <a:solidFill>
                <a:srgbClr val="000000"/>
              </a:solidFill>
              <a:latin typeface="Calibri"/>
            </a:rPr>
            <a:pPr algn="r"/>
            <a:t>33%</a:t>
          </a:fld>
          <a:endParaRPr lang="en-US" sz="1100" baseline="30000"/>
        </a:p>
      </xdr:txBody>
    </xdr:sp>
    <xdr:clientData/>
  </xdr:twoCellAnchor>
  <xdr:twoCellAnchor>
    <xdr:from>
      <xdr:col>17</xdr:col>
      <xdr:colOff>15030</xdr:colOff>
      <xdr:row>12</xdr:row>
      <xdr:rowOff>69819</xdr:rowOff>
    </xdr:from>
    <xdr:to>
      <xdr:col>20</xdr:col>
      <xdr:colOff>7558</xdr:colOff>
      <xdr:row>21</xdr:row>
      <xdr:rowOff>178112</xdr:rowOff>
    </xdr:to>
    <xdr:sp macro="" textlink="">
      <xdr:nvSpPr>
        <xdr:cNvPr id="68" name="shapeSSE"/>
        <xdr:cNvSpPr/>
      </xdr:nvSpPr>
      <xdr:spPr>
        <a:xfrm>
          <a:off x="10595944" y="2366705"/>
          <a:ext cx="1821328" cy="1822793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556113</xdr:colOff>
      <xdr:row>7</xdr:row>
      <xdr:rowOff>74000</xdr:rowOff>
    </xdr:from>
    <xdr:to>
      <xdr:col>21</xdr:col>
      <xdr:colOff>344140</xdr:colOff>
      <xdr:row>19</xdr:row>
      <xdr:rowOff>14427</xdr:rowOff>
    </xdr:to>
    <xdr:sp macro="" textlink="">
      <xdr:nvSpPr>
        <xdr:cNvPr id="69" name="shapeSST"/>
        <xdr:cNvSpPr/>
      </xdr:nvSpPr>
      <xdr:spPr>
        <a:xfrm>
          <a:off x="11121536" y="1407500"/>
          <a:ext cx="2220566" cy="2226427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563821</xdr:colOff>
      <xdr:row>12</xdr:row>
      <xdr:rowOff>69816</xdr:rowOff>
    </xdr:from>
    <xdr:to>
      <xdr:col>20</xdr:col>
      <xdr:colOff>13460</xdr:colOff>
      <xdr:row>19</xdr:row>
      <xdr:rowOff>14755</xdr:rowOff>
    </xdr:to>
    <xdr:sp macro="" textlink="">
      <xdr:nvSpPr>
        <xdr:cNvPr id="71" name="shapeSSR"/>
        <xdr:cNvSpPr/>
      </xdr:nvSpPr>
      <xdr:spPr>
        <a:xfrm>
          <a:off x="11231821" y="2274536"/>
          <a:ext cx="1278439" cy="122509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215462</xdr:colOff>
      <xdr:row>17</xdr:row>
      <xdr:rowOff>1357</xdr:rowOff>
    </xdr:from>
    <xdr:to>
      <xdr:col>18</xdr:col>
      <xdr:colOff>343969</xdr:colOff>
      <xdr:row>20</xdr:row>
      <xdr:rowOff>167964</xdr:rowOff>
    </xdr:to>
    <xdr:sp macro="" textlink="">
      <xdr:nvSpPr>
        <xdr:cNvPr id="75" name="shapeMSR"/>
        <xdr:cNvSpPr/>
      </xdr:nvSpPr>
      <xdr:spPr>
        <a:xfrm>
          <a:off x="10796376" y="3250743"/>
          <a:ext cx="738107" cy="738107"/>
        </a:xfrm>
        <a:prstGeom prst="rect">
          <a:avLst/>
        </a:prstGeom>
        <a:noFill/>
        <a:ln>
          <a:solidFill>
            <a:srgbClr val="FF0000"/>
          </a:solidFill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557099</xdr:colOff>
      <xdr:row>16</xdr:row>
      <xdr:rowOff>188954</xdr:rowOff>
    </xdr:from>
    <xdr:to>
      <xdr:col>18</xdr:col>
      <xdr:colOff>345269</xdr:colOff>
      <xdr:row>19</xdr:row>
      <xdr:rowOff>15224</xdr:rowOff>
    </xdr:to>
    <xdr:grpSp>
      <xdr:nvGrpSpPr>
        <xdr:cNvPr id="80" name="Group 79"/>
        <xdr:cNvGrpSpPr/>
      </xdr:nvGrpSpPr>
      <xdr:grpSpPr>
        <a:xfrm>
          <a:off x="11178126" y="3320461"/>
          <a:ext cx="401424" cy="413427"/>
          <a:chOff x="9086055" y="2654569"/>
          <a:chExt cx="397770" cy="397770"/>
        </a:xfrm>
      </xdr:grpSpPr>
      <xdr:sp macro="" textlink="">
        <xdr:nvSpPr>
          <xdr:cNvPr id="79" name="shapeMSE"/>
          <xdr:cNvSpPr/>
        </xdr:nvSpPr>
        <xdr:spPr>
          <a:xfrm>
            <a:off x="9086055" y="2654569"/>
            <a:ext cx="397766" cy="397766"/>
          </a:xfrm>
          <a:prstGeom prst="rect">
            <a:avLst/>
          </a:prstGeom>
          <a:noFill/>
          <a:ln>
            <a:solidFill>
              <a:schemeClr val="bg1"/>
            </a:solidFill>
            <a:prstDash val="soli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2" name="shapeMSE"/>
          <xdr:cNvSpPr/>
        </xdr:nvSpPr>
        <xdr:spPr>
          <a:xfrm>
            <a:off x="9086059" y="2654573"/>
            <a:ext cx="397766" cy="397766"/>
          </a:xfrm>
          <a:prstGeom prst="rect">
            <a:avLst/>
          </a:prstGeom>
          <a:noFill/>
          <a:ln>
            <a:solidFill>
              <a:srgbClr val="00B0F0"/>
            </a:solidFill>
            <a:prstDash val="sys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23</xdr:col>
      <xdr:colOff>533395</xdr:colOff>
      <xdr:row>21</xdr:row>
      <xdr:rowOff>152400</xdr:rowOff>
    </xdr:from>
    <xdr:to>
      <xdr:col>24</xdr:col>
      <xdr:colOff>481900</xdr:colOff>
      <xdr:row>23</xdr:row>
      <xdr:rowOff>13188</xdr:rowOff>
    </xdr:to>
    <xdr:sp macro="" textlink="">
      <xdr:nvSpPr>
        <xdr:cNvPr id="81" name="TextBox 80"/>
        <xdr:cNvSpPr txBox="1"/>
      </xdr:nvSpPr>
      <xdr:spPr>
        <a:xfrm>
          <a:off x="10504709" y="4163786"/>
          <a:ext cx="558105" cy="2417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i="1">
              <a:solidFill>
                <a:srgbClr val="00B0F0"/>
              </a:solidFill>
            </a:rPr>
            <a:t>SSE</a:t>
          </a:r>
        </a:p>
      </xdr:txBody>
    </xdr:sp>
    <xdr:clientData/>
  </xdr:twoCellAnchor>
  <xdr:twoCellAnchor>
    <xdr:from>
      <xdr:col>25</xdr:col>
      <xdr:colOff>609599</xdr:colOff>
      <xdr:row>11</xdr:row>
      <xdr:rowOff>45012</xdr:rowOff>
    </xdr:from>
    <xdr:to>
      <xdr:col>27</xdr:col>
      <xdr:colOff>97969</xdr:colOff>
      <xdr:row>12</xdr:row>
      <xdr:rowOff>96300</xdr:rowOff>
    </xdr:to>
    <xdr:sp macro="" textlink="">
      <xdr:nvSpPr>
        <xdr:cNvPr id="82" name="TextBox 81"/>
        <xdr:cNvSpPr txBox="1"/>
      </xdr:nvSpPr>
      <xdr:spPr>
        <a:xfrm>
          <a:off x="11800113" y="2151398"/>
          <a:ext cx="707570" cy="2417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50" i="1">
              <a:solidFill>
                <a:srgbClr val="FF0000"/>
              </a:solidFill>
            </a:rPr>
            <a:t>SSR</a:t>
          </a:r>
        </a:p>
      </xdr:txBody>
    </xdr:sp>
    <xdr:clientData/>
  </xdr:twoCellAnchor>
  <xdr:twoCellAnchor>
    <xdr:from>
      <xdr:col>27</xdr:col>
      <xdr:colOff>598718</xdr:colOff>
      <xdr:row>6</xdr:row>
      <xdr:rowOff>55896</xdr:rowOff>
    </xdr:from>
    <xdr:to>
      <xdr:col>28</xdr:col>
      <xdr:colOff>547223</xdr:colOff>
      <xdr:row>7</xdr:row>
      <xdr:rowOff>107184</xdr:rowOff>
    </xdr:to>
    <xdr:sp macro="" textlink="">
      <xdr:nvSpPr>
        <xdr:cNvPr id="83" name="TextBox 82"/>
        <xdr:cNvSpPr txBox="1"/>
      </xdr:nvSpPr>
      <xdr:spPr>
        <a:xfrm>
          <a:off x="13008432" y="1209782"/>
          <a:ext cx="558105" cy="2417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i="1"/>
            <a:t>SST</a:t>
          </a:r>
        </a:p>
      </xdr:txBody>
    </xdr:sp>
    <xdr:clientData/>
  </xdr:twoCellAnchor>
  <xdr:twoCellAnchor>
    <xdr:from>
      <xdr:col>27</xdr:col>
      <xdr:colOff>324070</xdr:colOff>
      <xdr:row>19</xdr:row>
      <xdr:rowOff>165381</xdr:rowOff>
    </xdr:from>
    <xdr:to>
      <xdr:col>28</xdr:col>
      <xdr:colOff>258128</xdr:colOff>
      <xdr:row>21</xdr:row>
      <xdr:rowOff>106766</xdr:rowOff>
    </xdr:to>
    <xdr:sp macro="" textlink="">
      <xdr:nvSpPr>
        <xdr:cNvPr id="84" name="TextBox 83"/>
        <xdr:cNvSpPr txBox="1"/>
      </xdr:nvSpPr>
      <xdr:spPr>
        <a:xfrm>
          <a:off x="17000984" y="3795767"/>
          <a:ext cx="543658" cy="3223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df</a:t>
          </a:r>
        </a:p>
      </xdr:txBody>
    </xdr:sp>
    <xdr:clientData/>
  </xdr:twoCellAnchor>
  <xdr:twoCellAnchor>
    <xdr:from>
      <xdr:col>25</xdr:col>
      <xdr:colOff>349809</xdr:colOff>
      <xdr:row>17</xdr:row>
      <xdr:rowOff>14654</xdr:rowOff>
    </xdr:from>
    <xdr:to>
      <xdr:col>26</xdr:col>
      <xdr:colOff>276542</xdr:colOff>
      <xdr:row>19</xdr:row>
      <xdr:rowOff>43962</xdr:rowOff>
    </xdr:to>
    <xdr:sp macro="" textlink="">
      <xdr:nvSpPr>
        <xdr:cNvPr id="85" name="TextBox 84"/>
        <xdr:cNvSpPr txBox="1"/>
      </xdr:nvSpPr>
      <xdr:spPr>
        <a:xfrm>
          <a:off x="15807523" y="3264040"/>
          <a:ext cx="536333" cy="4103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sz="1400" b="1"/>
            <a:t>F</a:t>
          </a:r>
        </a:p>
      </xdr:txBody>
    </xdr:sp>
    <xdr:clientData/>
  </xdr:twoCellAnchor>
  <xdr:twoCellAnchor>
    <xdr:from>
      <xdr:col>25</xdr:col>
      <xdr:colOff>341349</xdr:colOff>
      <xdr:row>18</xdr:row>
      <xdr:rowOff>175845</xdr:rowOff>
    </xdr:from>
    <xdr:to>
      <xdr:col>26</xdr:col>
      <xdr:colOff>162560</xdr:colOff>
      <xdr:row>20</xdr:row>
      <xdr:rowOff>81281</xdr:rowOff>
    </xdr:to>
    <xdr:sp macro="" textlink="">
      <xdr:nvSpPr>
        <xdr:cNvPr id="86" name="TextBox 85"/>
        <xdr:cNvSpPr txBox="1"/>
      </xdr:nvSpPr>
      <xdr:spPr>
        <a:xfrm>
          <a:off x="15886149" y="3477845"/>
          <a:ext cx="430811" cy="27119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i="1"/>
            <a:t>p</a:t>
          </a:r>
        </a:p>
      </xdr:txBody>
    </xdr:sp>
    <xdr:clientData/>
  </xdr:twoCellAnchor>
  <xdr:twoCellAnchor>
    <xdr:from>
      <xdr:col>27</xdr:col>
      <xdr:colOff>325121</xdr:colOff>
      <xdr:row>17</xdr:row>
      <xdr:rowOff>118671</xdr:rowOff>
    </xdr:from>
    <xdr:to>
      <xdr:col>28</xdr:col>
      <xdr:colOff>382455</xdr:colOff>
      <xdr:row>19</xdr:row>
      <xdr:rowOff>26706</xdr:rowOff>
    </xdr:to>
    <xdr:sp macro="" textlink="">
      <xdr:nvSpPr>
        <xdr:cNvPr id="87" name="TextBox 86"/>
        <xdr:cNvSpPr txBox="1"/>
      </xdr:nvSpPr>
      <xdr:spPr>
        <a:xfrm>
          <a:off x="17089121" y="3237791"/>
          <a:ext cx="666934" cy="2737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>
              <a:solidFill>
                <a:schemeClr val="dk1"/>
              </a:solidFill>
              <a:latin typeface="+mn-lt"/>
              <a:ea typeface="+mn-ea"/>
              <a:cs typeface="+mn-cs"/>
            </a:rPr>
            <a:t>df</a:t>
          </a:r>
          <a:r>
            <a:rPr lang="en-US" sz="1100" baseline="-25000">
              <a:solidFill>
                <a:schemeClr val="dk1"/>
              </a:solidFill>
              <a:latin typeface="+mn-lt"/>
              <a:ea typeface="+mn-ea"/>
              <a:cs typeface="+mn-cs"/>
            </a:rPr>
            <a:t>T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r"/>
          <a:r>
            <a:rPr lang="en-US"/>
            <a:t>)</a:t>
          </a:r>
        </a:p>
      </xdr:txBody>
    </xdr:sp>
    <xdr:clientData/>
  </xdr:twoCellAnchor>
  <xdr:twoCellAnchor>
    <xdr:from>
      <xdr:col>26</xdr:col>
      <xdr:colOff>30480</xdr:colOff>
      <xdr:row>20</xdr:row>
      <xdr:rowOff>116492</xdr:rowOff>
    </xdr:from>
    <xdr:to>
      <xdr:col>27</xdr:col>
      <xdr:colOff>39551</xdr:colOff>
      <xdr:row>22</xdr:row>
      <xdr:rowOff>24527</xdr:rowOff>
    </xdr:to>
    <xdr:sp macro="" textlink="">
      <xdr:nvSpPr>
        <xdr:cNvPr id="89" name="TextBox 88"/>
        <xdr:cNvSpPr txBox="1"/>
      </xdr:nvSpPr>
      <xdr:spPr>
        <a:xfrm>
          <a:off x="16184880" y="3784252"/>
          <a:ext cx="618671" cy="2737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>
              <a:solidFill>
                <a:srgbClr val="00B0F0"/>
              </a:solidFill>
              <a:latin typeface="+mn-lt"/>
              <a:ea typeface="+mn-ea"/>
              <a:cs typeface="+mn-cs"/>
            </a:rPr>
            <a:t>df</a:t>
          </a:r>
          <a:r>
            <a:rPr lang="en-US" sz="1100" baseline="-25000">
              <a:solidFill>
                <a:srgbClr val="00B0F0"/>
              </a:solidFill>
              <a:latin typeface="+mn-lt"/>
              <a:ea typeface="+mn-ea"/>
              <a:cs typeface="+mn-cs"/>
            </a:rPr>
            <a:t>E</a:t>
          </a:r>
          <a:endParaRPr lang="en-US" sz="1100">
            <a:solidFill>
              <a:srgbClr val="00B0F0"/>
            </a:solidFill>
            <a:latin typeface="+mn-lt"/>
            <a:ea typeface="+mn-ea"/>
            <a:cs typeface="+mn-cs"/>
          </a:endParaRPr>
        </a:p>
        <a:p>
          <a:pPr algn="r"/>
          <a:r>
            <a:rPr lang="en-US">
              <a:solidFill>
                <a:srgbClr val="00B0F0"/>
              </a:solidFill>
            </a:rPr>
            <a:t>)</a:t>
          </a:r>
          <a:endParaRPr lang="en-US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26</xdr:col>
      <xdr:colOff>325571</xdr:colOff>
      <xdr:row>17</xdr:row>
      <xdr:rowOff>131444</xdr:rowOff>
    </xdr:from>
    <xdr:to>
      <xdr:col>27</xdr:col>
      <xdr:colOff>164129</xdr:colOff>
      <xdr:row>19</xdr:row>
      <xdr:rowOff>39479</xdr:rowOff>
    </xdr:to>
    <xdr:sp macro="" textlink="">
      <xdr:nvSpPr>
        <xdr:cNvPr id="90" name="TextBox 89"/>
        <xdr:cNvSpPr txBox="1"/>
      </xdr:nvSpPr>
      <xdr:spPr>
        <a:xfrm>
          <a:off x="16479971" y="3250564"/>
          <a:ext cx="448158" cy="2737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i="1">
              <a:solidFill>
                <a:srgbClr val="FF0000"/>
              </a:solidFill>
              <a:latin typeface="+mn-lt"/>
              <a:ea typeface="+mn-ea"/>
              <a:cs typeface="+mn-cs"/>
            </a:rPr>
            <a:t>df</a:t>
          </a:r>
          <a:r>
            <a:rPr lang="en-US" sz="1100" baseline="-25000">
              <a:solidFill>
                <a:srgbClr val="FF0000"/>
              </a:solidFill>
              <a:latin typeface="+mn-lt"/>
              <a:ea typeface="+mn-ea"/>
              <a:cs typeface="+mn-cs"/>
            </a:rPr>
            <a:t>R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338731</xdr:colOff>
      <xdr:row>11</xdr:row>
      <xdr:rowOff>37973</xdr:rowOff>
    </xdr:from>
    <xdr:to>
      <xdr:col>24</xdr:col>
      <xdr:colOff>177289</xdr:colOff>
      <xdr:row>12</xdr:row>
      <xdr:rowOff>136508</xdr:rowOff>
    </xdr:to>
    <xdr:sp macro="" textlink="$G$30">
      <xdr:nvSpPr>
        <xdr:cNvPr id="91" name="TextBox 90"/>
        <xdr:cNvSpPr txBox="1"/>
      </xdr:nvSpPr>
      <xdr:spPr>
        <a:xfrm>
          <a:off x="14577245" y="2144359"/>
          <a:ext cx="448158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1C8BADDE-D413-4881-9B81-366B805EBDBD}" type="TxLink">
            <a:rPr lang="en-US" sz="1100" baseline="0">
              <a:solidFill>
                <a:srgbClr val="00B0F0"/>
              </a:solidFill>
            </a:rPr>
            <a:pPr algn="r"/>
            <a:t>4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24</xdr:col>
      <xdr:colOff>517924</xdr:colOff>
      <xdr:row>11</xdr:row>
      <xdr:rowOff>24996</xdr:rowOff>
    </xdr:from>
    <xdr:to>
      <xdr:col>25</xdr:col>
      <xdr:colOff>356481</xdr:colOff>
      <xdr:row>12</xdr:row>
      <xdr:rowOff>123531</xdr:rowOff>
    </xdr:to>
    <xdr:sp macro="" textlink="$H$30">
      <xdr:nvSpPr>
        <xdr:cNvPr id="92" name="TextBox 91"/>
        <xdr:cNvSpPr txBox="1"/>
      </xdr:nvSpPr>
      <xdr:spPr>
        <a:xfrm>
          <a:off x="15366038" y="2131382"/>
          <a:ext cx="448157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787613EF-CBD0-41DF-9B25-A2EFE545D2C5}" type="TxLink">
            <a:rPr lang="en-US" sz="1100" baseline="0">
              <a:solidFill>
                <a:srgbClr val="FF0000"/>
              </a:solidFill>
            </a:rPr>
            <a:pPr/>
            <a:t>3</a:t>
          </a:fld>
          <a:endParaRPr lang="en-US" sz="1100" baseline="300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491138</xdr:colOff>
      <xdr:row>6</xdr:row>
      <xdr:rowOff>23200</xdr:rowOff>
    </xdr:from>
    <xdr:to>
      <xdr:col>25</xdr:col>
      <xdr:colOff>329695</xdr:colOff>
      <xdr:row>7</xdr:row>
      <xdr:rowOff>121735</xdr:rowOff>
    </xdr:to>
    <xdr:sp macro="" textlink="$F$30">
      <xdr:nvSpPr>
        <xdr:cNvPr id="93" name="TextBox 92"/>
        <xdr:cNvSpPr txBox="1"/>
      </xdr:nvSpPr>
      <xdr:spPr>
        <a:xfrm>
          <a:off x="15426338" y="1130640"/>
          <a:ext cx="448157" cy="2814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C968DEE7-FB1D-471C-9F15-AB9633969699}" type="TxLink">
            <a:rPr lang="en-US" sz="1100" baseline="0">
              <a:solidFill>
                <a:schemeClr val="tx1"/>
              </a:solidFill>
            </a:rPr>
            <a:pPr/>
            <a:t>1</a:t>
          </a:fld>
          <a:endParaRPr lang="en-US" sz="1100" baseline="300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223346</xdr:colOff>
      <xdr:row>17</xdr:row>
      <xdr:rowOff>0</xdr:rowOff>
    </xdr:from>
    <xdr:to>
      <xdr:col>26</xdr:col>
      <xdr:colOff>224934</xdr:colOff>
      <xdr:row>17</xdr:row>
      <xdr:rowOff>1588</xdr:rowOff>
    </xdr:to>
    <xdr:sp macro="" textlink="">
      <xdr:nvSpPr>
        <xdr:cNvPr id="94" name="shapeFcrit"/>
        <xdr:cNvSpPr/>
      </xdr:nvSpPr>
      <xdr:spPr>
        <a:xfrm>
          <a:off x="12023460" y="3249386"/>
          <a:ext cx="1588" cy="1588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11317</xdr:colOff>
      <xdr:row>12</xdr:row>
      <xdr:rowOff>96819</xdr:rowOff>
    </xdr:from>
    <xdr:to>
      <xdr:col>24</xdr:col>
      <xdr:colOff>589085</xdr:colOff>
      <xdr:row>14</xdr:row>
      <xdr:rowOff>8683</xdr:rowOff>
    </xdr:to>
    <xdr:sp macro="" textlink="">
      <xdr:nvSpPr>
        <xdr:cNvPr id="95" name="TextBox 94"/>
        <xdr:cNvSpPr txBox="1"/>
      </xdr:nvSpPr>
      <xdr:spPr>
        <a:xfrm>
          <a:off x="14946517" y="2301539"/>
          <a:ext cx="577768" cy="2776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>
              <a:solidFill>
                <a:srgbClr val="00B0F0"/>
              </a:solidFill>
            </a:rPr>
            <a:t>PIE</a:t>
          </a:r>
        </a:p>
        <a:p>
          <a:pPr algn="r"/>
          <a:endParaRPr lang="en-US">
            <a:solidFill>
              <a:srgbClr val="00B0F0"/>
            </a:solidFill>
          </a:endParaRPr>
        </a:p>
      </xdr:txBody>
    </xdr:sp>
    <xdr:clientData/>
  </xdr:twoCellAnchor>
  <xdr:twoCellAnchor>
    <xdr:from>
      <xdr:col>24</xdr:col>
      <xdr:colOff>529864</xdr:colOff>
      <xdr:row>15</xdr:row>
      <xdr:rowOff>69827</xdr:rowOff>
    </xdr:from>
    <xdr:to>
      <xdr:col>25</xdr:col>
      <xdr:colOff>389288</xdr:colOff>
      <xdr:row>17</xdr:row>
      <xdr:rowOff>29099</xdr:rowOff>
    </xdr:to>
    <xdr:sp macro="" textlink="">
      <xdr:nvSpPr>
        <xdr:cNvPr id="107" name="TextBox 106"/>
        <xdr:cNvSpPr txBox="1"/>
      </xdr:nvSpPr>
      <xdr:spPr>
        <a:xfrm>
          <a:off x="15377978" y="2938213"/>
          <a:ext cx="469024" cy="3402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US">
              <a:solidFill>
                <a:srgbClr val="00B0F0"/>
              </a:solidFill>
            </a:rPr>
            <a:t>MSE</a:t>
          </a:r>
        </a:p>
      </xdr:txBody>
    </xdr:sp>
    <xdr:clientData/>
  </xdr:twoCellAnchor>
  <xdr:twoCellAnchor>
    <xdr:from>
      <xdr:col>24</xdr:col>
      <xdr:colOff>105320</xdr:colOff>
      <xdr:row>15</xdr:row>
      <xdr:rowOff>69826</xdr:rowOff>
    </xdr:from>
    <xdr:to>
      <xdr:col>24</xdr:col>
      <xdr:colOff>574344</xdr:colOff>
      <xdr:row>17</xdr:row>
      <xdr:rowOff>29098</xdr:rowOff>
    </xdr:to>
    <xdr:sp macro="" textlink="">
      <xdr:nvSpPr>
        <xdr:cNvPr id="96" name="TextBox 95"/>
        <xdr:cNvSpPr txBox="1"/>
      </xdr:nvSpPr>
      <xdr:spPr>
        <a:xfrm>
          <a:off x="14953434" y="2938212"/>
          <a:ext cx="469024" cy="3402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r"/>
          <a:r>
            <a:rPr lang="en-US">
              <a:solidFill>
                <a:srgbClr val="FF0000"/>
              </a:solidFill>
            </a:rPr>
            <a:t>MSR</a:t>
          </a:r>
        </a:p>
      </xdr:txBody>
    </xdr:sp>
    <xdr:clientData/>
  </xdr:twoCellAnchor>
  <xdr:twoCellAnchor>
    <xdr:from>
      <xdr:col>24</xdr:col>
      <xdr:colOff>15030</xdr:colOff>
      <xdr:row>12</xdr:row>
      <xdr:rowOff>69819</xdr:rowOff>
    </xdr:from>
    <xdr:to>
      <xdr:col>27</xdr:col>
      <xdr:colOff>7558</xdr:colOff>
      <xdr:row>21</xdr:row>
      <xdr:rowOff>178112</xdr:rowOff>
    </xdr:to>
    <xdr:sp macro="" textlink="">
      <xdr:nvSpPr>
        <xdr:cNvPr id="99" name="shapeSSE"/>
        <xdr:cNvSpPr/>
      </xdr:nvSpPr>
      <xdr:spPr>
        <a:xfrm>
          <a:off x="10595944" y="2366705"/>
          <a:ext cx="1821328" cy="1822793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556113</xdr:colOff>
      <xdr:row>7</xdr:row>
      <xdr:rowOff>74000</xdr:rowOff>
    </xdr:from>
    <xdr:to>
      <xdr:col>28</xdr:col>
      <xdr:colOff>344140</xdr:colOff>
      <xdr:row>19</xdr:row>
      <xdr:rowOff>14427</xdr:rowOff>
    </xdr:to>
    <xdr:sp macro="" textlink="">
      <xdr:nvSpPr>
        <xdr:cNvPr id="100" name="shapeSST"/>
        <xdr:cNvSpPr/>
      </xdr:nvSpPr>
      <xdr:spPr>
        <a:xfrm>
          <a:off x="11137027" y="1418386"/>
          <a:ext cx="2226427" cy="2226427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558307</xdr:colOff>
      <xdr:row>12</xdr:row>
      <xdr:rowOff>69816</xdr:rowOff>
    </xdr:from>
    <xdr:to>
      <xdr:col>27</xdr:col>
      <xdr:colOff>7946</xdr:colOff>
      <xdr:row>19</xdr:row>
      <xdr:rowOff>14755</xdr:rowOff>
    </xdr:to>
    <xdr:sp macro="" textlink="">
      <xdr:nvSpPr>
        <xdr:cNvPr id="101" name="shapeSSR"/>
        <xdr:cNvSpPr/>
      </xdr:nvSpPr>
      <xdr:spPr>
        <a:xfrm>
          <a:off x="15384783" y="2365109"/>
          <a:ext cx="1275651" cy="127843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215462</xdr:colOff>
      <xdr:row>17</xdr:row>
      <xdr:rowOff>1357</xdr:rowOff>
    </xdr:from>
    <xdr:to>
      <xdr:col>25</xdr:col>
      <xdr:colOff>343969</xdr:colOff>
      <xdr:row>20</xdr:row>
      <xdr:rowOff>167964</xdr:rowOff>
    </xdr:to>
    <xdr:sp macro="" textlink="">
      <xdr:nvSpPr>
        <xdr:cNvPr id="102" name="shapeMSR"/>
        <xdr:cNvSpPr/>
      </xdr:nvSpPr>
      <xdr:spPr>
        <a:xfrm>
          <a:off x="10796376" y="3250743"/>
          <a:ext cx="738107" cy="738107"/>
        </a:xfrm>
        <a:prstGeom prst="rect">
          <a:avLst/>
        </a:prstGeom>
        <a:noFill/>
        <a:ln>
          <a:solidFill>
            <a:srgbClr val="FF0000"/>
          </a:solidFill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557099</xdr:colOff>
      <xdr:row>16</xdr:row>
      <xdr:rowOff>188954</xdr:rowOff>
    </xdr:from>
    <xdr:to>
      <xdr:col>25</xdr:col>
      <xdr:colOff>345269</xdr:colOff>
      <xdr:row>19</xdr:row>
      <xdr:rowOff>15224</xdr:rowOff>
    </xdr:to>
    <xdr:grpSp>
      <xdr:nvGrpSpPr>
        <xdr:cNvPr id="103" name="Group 102"/>
        <xdr:cNvGrpSpPr/>
      </xdr:nvGrpSpPr>
      <xdr:grpSpPr>
        <a:xfrm>
          <a:off x="15470900" y="3320461"/>
          <a:ext cx="401424" cy="413427"/>
          <a:chOff x="9086055" y="2654569"/>
          <a:chExt cx="397770" cy="397770"/>
        </a:xfrm>
      </xdr:grpSpPr>
      <xdr:sp macro="" textlink="">
        <xdr:nvSpPr>
          <xdr:cNvPr id="104" name="shapeMSE"/>
          <xdr:cNvSpPr/>
        </xdr:nvSpPr>
        <xdr:spPr>
          <a:xfrm>
            <a:off x="9086055" y="2654569"/>
            <a:ext cx="397766" cy="397766"/>
          </a:xfrm>
          <a:prstGeom prst="rect">
            <a:avLst/>
          </a:prstGeom>
          <a:noFill/>
          <a:ln>
            <a:solidFill>
              <a:schemeClr val="bg1"/>
            </a:solidFill>
            <a:prstDash val="soli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5" name="shapeMSE"/>
          <xdr:cNvSpPr/>
        </xdr:nvSpPr>
        <xdr:spPr>
          <a:xfrm>
            <a:off x="9086059" y="2654573"/>
            <a:ext cx="397766" cy="397766"/>
          </a:xfrm>
          <a:prstGeom prst="rect">
            <a:avLst/>
          </a:prstGeom>
          <a:noFill/>
          <a:ln>
            <a:solidFill>
              <a:srgbClr val="00B0F0"/>
            </a:solidFill>
            <a:prstDash val="sys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31</xdr:col>
      <xdr:colOff>145701</xdr:colOff>
      <xdr:row>6</xdr:row>
      <xdr:rowOff>154910</xdr:rowOff>
    </xdr:from>
    <xdr:to>
      <xdr:col>31</xdr:col>
      <xdr:colOff>387489</xdr:colOff>
      <xdr:row>12</xdr:row>
      <xdr:rowOff>2717</xdr:rowOff>
    </xdr:to>
    <xdr:sp macro="" textlink="">
      <xdr:nvSpPr>
        <xdr:cNvPr id="108" name="TextBox 107"/>
        <xdr:cNvSpPr txBox="1"/>
      </xdr:nvSpPr>
      <xdr:spPr>
        <a:xfrm rot="16200000">
          <a:off x="14619305" y="1683306"/>
          <a:ext cx="990807" cy="2417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parameters</a:t>
          </a:r>
        </a:p>
      </xdr:txBody>
    </xdr:sp>
    <xdr:clientData/>
  </xdr:twoCellAnchor>
  <xdr:twoCellAnchor>
    <xdr:from>
      <xdr:col>34</xdr:col>
      <xdr:colOff>419100</xdr:colOff>
      <xdr:row>6</xdr:row>
      <xdr:rowOff>55896</xdr:rowOff>
    </xdr:from>
    <xdr:to>
      <xdr:col>36</xdr:col>
      <xdr:colOff>508000</xdr:colOff>
      <xdr:row>11</xdr:row>
      <xdr:rowOff>132080</xdr:rowOff>
    </xdr:to>
    <xdr:sp macro="" textlink="">
      <xdr:nvSpPr>
        <xdr:cNvPr id="112" name="TextBox 111"/>
        <xdr:cNvSpPr txBox="1"/>
      </xdr:nvSpPr>
      <xdr:spPr>
        <a:xfrm>
          <a:off x="21450300" y="1163336"/>
          <a:ext cx="1308100" cy="9905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050" i="1"/>
        </a:p>
      </xdr:txBody>
    </xdr:sp>
    <xdr:clientData/>
  </xdr:twoCellAnchor>
  <xdr:twoCellAnchor>
    <xdr:from>
      <xdr:col>34</xdr:col>
      <xdr:colOff>324070</xdr:colOff>
      <xdr:row>19</xdr:row>
      <xdr:rowOff>165381</xdr:rowOff>
    </xdr:from>
    <xdr:to>
      <xdr:col>35</xdr:col>
      <xdr:colOff>258128</xdr:colOff>
      <xdr:row>21</xdr:row>
      <xdr:rowOff>106766</xdr:rowOff>
    </xdr:to>
    <xdr:sp macro="" textlink="">
      <xdr:nvSpPr>
        <xdr:cNvPr id="113" name="TextBox 112"/>
        <xdr:cNvSpPr txBox="1"/>
      </xdr:nvSpPr>
      <xdr:spPr>
        <a:xfrm>
          <a:off x="17000984" y="3795767"/>
          <a:ext cx="543658" cy="3223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df</a:t>
          </a:r>
        </a:p>
      </xdr:txBody>
    </xdr:sp>
    <xdr:clientData/>
  </xdr:twoCellAnchor>
  <xdr:twoCellAnchor>
    <xdr:from>
      <xdr:col>34</xdr:col>
      <xdr:colOff>449877</xdr:colOff>
      <xdr:row>17</xdr:row>
      <xdr:rowOff>159311</xdr:rowOff>
    </xdr:from>
    <xdr:to>
      <xdr:col>35</xdr:col>
      <xdr:colOff>402774</xdr:colOff>
      <xdr:row>19</xdr:row>
      <xdr:rowOff>67346</xdr:rowOff>
    </xdr:to>
    <xdr:sp macro="" textlink="">
      <xdr:nvSpPr>
        <xdr:cNvPr id="116" name="TextBox 115"/>
        <xdr:cNvSpPr txBox="1"/>
      </xdr:nvSpPr>
      <xdr:spPr>
        <a:xfrm>
          <a:off x="17126791" y="3408697"/>
          <a:ext cx="562497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i="1"/>
            <a:t>N</a:t>
          </a:r>
          <a:r>
            <a:rPr lang="en-US"/>
            <a:t>-1</a:t>
          </a:r>
          <a:endParaRPr lang="en-US" baseline="-25000"/>
        </a:p>
      </xdr:txBody>
    </xdr:sp>
    <xdr:clientData/>
  </xdr:twoCellAnchor>
  <xdr:twoCellAnchor>
    <xdr:from>
      <xdr:col>33</xdr:col>
      <xdr:colOff>108859</xdr:colOff>
      <xdr:row>20</xdr:row>
      <xdr:rowOff>126652</xdr:rowOff>
    </xdr:from>
    <xdr:to>
      <xdr:col>34</xdr:col>
      <xdr:colOff>59871</xdr:colOff>
      <xdr:row>22</xdr:row>
      <xdr:rowOff>34687</xdr:rowOff>
    </xdr:to>
    <xdr:sp macro="" textlink="">
      <xdr:nvSpPr>
        <xdr:cNvPr id="117" name="TextBox 116"/>
        <xdr:cNvSpPr txBox="1"/>
      </xdr:nvSpPr>
      <xdr:spPr>
        <a:xfrm>
          <a:off x="16176173" y="3947538"/>
          <a:ext cx="560612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en-US" sz="110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-a</a:t>
          </a:r>
          <a:endParaRPr lang="en-US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33</xdr:col>
      <xdr:colOff>264611</xdr:colOff>
      <xdr:row>17</xdr:row>
      <xdr:rowOff>172084</xdr:rowOff>
    </xdr:from>
    <xdr:to>
      <xdr:col>34</xdr:col>
      <xdr:colOff>103169</xdr:colOff>
      <xdr:row>19</xdr:row>
      <xdr:rowOff>80119</xdr:rowOff>
    </xdr:to>
    <xdr:sp macro="" textlink="">
      <xdr:nvSpPr>
        <xdr:cNvPr id="118" name="TextBox 117"/>
        <xdr:cNvSpPr txBox="1"/>
      </xdr:nvSpPr>
      <xdr:spPr>
        <a:xfrm>
          <a:off x="16331925" y="3421470"/>
          <a:ext cx="448158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>
              <a:solidFill>
                <a:srgbClr val="FF0000"/>
              </a:solidFill>
            </a:rPr>
            <a:t>a-1</a:t>
          </a:r>
        </a:p>
      </xdr:txBody>
    </xdr:sp>
    <xdr:clientData/>
  </xdr:twoCellAnchor>
  <xdr:twoCellAnchor>
    <xdr:from>
      <xdr:col>30</xdr:col>
      <xdr:colOff>338731</xdr:colOff>
      <xdr:row>11</xdr:row>
      <xdr:rowOff>37973</xdr:rowOff>
    </xdr:from>
    <xdr:to>
      <xdr:col>31</xdr:col>
      <xdr:colOff>177289</xdr:colOff>
      <xdr:row>12</xdr:row>
      <xdr:rowOff>136508</xdr:rowOff>
    </xdr:to>
    <xdr:sp macro="" textlink="$G$30">
      <xdr:nvSpPr>
        <xdr:cNvPr id="119" name="TextBox 118"/>
        <xdr:cNvSpPr txBox="1"/>
      </xdr:nvSpPr>
      <xdr:spPr>
        <a:xfrm>
          <a:off x="14577245" y="2144359"/>
          <a:ext cx="448158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1C8BADDE-D413-4881-9B81-366B805EBDBD}" type="TxLink">
            <a:rPr lang="en-US" sz="1100" baseline="0">
              <a:solidFill>
                <a:srgbClr val="00B0F0"/>
              </a:solidFill>
            </a:rPr>
            <a:pPr algn="r"/>
            <a:t>4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31</xdr:col>
      <xdr:colOff>517924</xdr:colOff>
      <xdr:row>11</xdr:row>
      <xdr:rowOff>24996</xdr:rowOff>
    </xdr:from>
    <xdr:to>
      <xdr:col>32</xdr:col>
      <xdr:colOff>356481</xdr:colOff>
      <xdr:row>12</xdr:row>
      <xdr:rowOff>123531</xdr:rowOff>
    </xdr:to>
    <xdr:sp macro="" textlink="$H$30">
      <xdr:nvSpPr>
        <xdr:cNvPr id="120" name="TextBox 119"/>
        <xdr:cNvSpPr txBox="1"/>
      </xdr:nvSpPr>
      <xdr:spPr>
        <a:xfrm>
          <a:off x="15366038" y="2131382"/>
          <a:ext cx="448157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787613EF-CBD0-41DF-9B25-A2EFE545D2C5}" type="TxLink">
            <a:rPr lang="en-US" sz="1100" baseline="0">
              <a:solidFill>
                <a:srgbClr val="FF0000"/>
              </a:solidFill>
            </a:rPr>
            <a:pPr/>
            <a:t>3</a:t>
          </a:fld>
          <a:endParaRPr lang="en-US" sz="1100" baseline="30000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460658</xdr:colOff>
      <xdr:row>6</xdr:row>
      <xdr:rowOff>23200</xdr:rowOff>
    </xdr:from>
    <xdr:to>
      <xdr:col>32</xdr:col>
      <xdr:colOff>299215</xdr:colOff>
      <xdr:row>7</xdr:row>
      <xdr:rowOff>121735</xdr:rowOff>
    </xdr:to>
    <xdr:sp macro="" textlink="$F$30">
      <xdr:nvSpPr>
        <xdr:cNvPr id="121" name="TextBox 120"/>
        <xdr:cNvSpPr txBox="1"/>
      </xdr:nvSpPr>
      <xdr:spPr>
        <a:xfrm>
          <a:off x="19663058" y="1130640"/>
          <a:ext cx="448157" cy="2814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C968DEE7-FB1D-471C-9F15-AB9633969699}" type="TxLink">
            <a:rPr lang="en-US" sz="1100" baseline="0">
              <a:solidFill>
                <a:schemeClr val="tx1"/>
              </a:solidFill>
            </a:rPr>
            <a:pPr/>
            <a:t>1</a:t>
          </a:fld>
          <a:endParaRPr lang="en-US" sz="1100" baseline="30000">
            <a:solidFill>
              <a:schemeClr val="tx1"/>
            </a:solidFill>
          </a:endParaRPr>
        </a:p>
      </xdr:txBody>
    </xdr:sp>
    <xdr:clientData/>
  </xdr:twoCellAnchor>
  <xdr:twoCellAnchor>
    <xdr:from>
      <xdr:col>33</xdr:col>
      <xdr:colOff>223346</xdr:colOff>
      <xdr:row>17</xdr:row>
      <xdr:rowOff>0</xdr:rowOff>
    </xdr:from>
    <xdr:to>
      <xdr:col>33</xdr:col>
      <xdr:colOff>224934</xdr:colOff>
      <xdr:row>17</xdr:row>
      <xdr:rowOff>1588</xdr:rowOff>
    </xdr:to>
    <xdr:sp macro="" textlink="">
      <xdr:nvSpPr>
        <xdr:cNvPr id="122" name="shapeFcrit"/>
        <xdr:cNvSpPr/>
      </xdr:nvSpPr>
      <xdr:spPr>
        <a:xfrm>
          <a:off x="16290660" y="3249386"/>
          <a:ext cx="1588" cy="1588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15030</xdr:colOff>
      <xdr:row>12</xdr:row>
      <xdr:rowOff>69819</xdr:rowOff>
    </xdr:from>
    <xdr:to>
      <xdr:col>34</xdr:col>
      <xdr:colOff>7558</xdr:colOff>
      <xdr:row>21</xdr:row>
      <xdr:rowOff>178112</xdr:rowOff>
    </xdr:to>
    <xdr:sp macro="" textlink="">
      <xdr:nvSpPr>
        <xdr:cNvPr id="126" name="shapeSSE"/>
        <xdr:cNvSpPr/>
      </xdr:nvSpPr>
      <xdr:spPr>
        <a:xfrm>
          <a:off x="14863144" y="2366705"/>
          <a:ext cx="1821328" cy="1822793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556113</xdr:colOff>
      <xdr:row>7</xdr:row>
      <xdr:rowOff>74000</xdr:rowOff>
    </xdr:from>
    <xdr:to>
      <xdr:col>35</xdr:col>
      <xdr:colOff>344140</xdr:colOff>
      <xdr:row>19</xdr:row>
      <xdr:rowOff>14427</xdr:rowOff>
    </xdr:to>
    <xdr:sp macro="" textlink="">
      <xdr:nvSpPr>
        <xdr:cNvPr id="127" name="shapeSST"/>
        <xdr:cNvSpPr/>
      </xdr:nvSpPr>
      <xdr:spPr>
        <a:xfrm>
          <a:off x="15404227" y="1418386"/>
          <a:ext cx="2226427" cy="2226427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553661</xdr:colOff>
      <xdr:row>12</xdr:row>
      <xdr:rowOff>69816</xdr:rowOff>
    </xdr:from>
    <xdr:to>
      <xdr:col>34</xdr:col>
      <xdr:colOff>3300</xdr:colOff>
      <xdr:row>19</xdr:row>
      <xdr:rowOff>14755</xdr:rowOff>
    </xdr:to>
    <xdr:sp macro="" textlink="">
      <xdr:nvSpPr>
        <xdr:cNvPr id="128" name="shapeSSR"/>
        <xdr:cNvSpPr/>
      </xdr:nvSpPr>
      <xdr:spPr>
        <a:xfrm>
          <a:off x="15401775" y="2366702"/>
          <a:ext cx="1278439" cy="127843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215462</xdr:colOff>
      <xdr:row>17</xdr:row>
      <xdr:rowOff>1357</xdr:rowOff>
    </xdr:from>
    <xdr:to>
      <xdr:col>32</xdr:col>
      <xdr:colOff>343969</xdr:colOff>
      <xdr:row>20</xdr:row>
      <xdr:rowOff>167964</xdr:rowOff>
    </xdr:to>
    <xdr:sp macro="" textlink="">
      <xdr:nvSpPr>
        <xdr:cNvPr id="129" name="shapeMSR"/>
        <xdr:cNvSpPr/>
      </xdr:nvSpPr>
      <xdr:spPr>
        <a:xfrm>
          <a:off x="15063576" y="3250743"/>
          <a:ext cx="738107" cy="738107"/>
        </a:xfrm>
        <a:prstGeom prst="rect">
          <a:avLst/>
        </a:prstGeom>
        <a:noFill/>
        <a:ln>
          <a:solidFill>
            <a:srgbClr val="FF0000"/>
          </a:solidFill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557099</xdr:colOff>
      <xdr:row>16</xdr:row>
      <xdr:rowOff>188954</xdr:rowOff>
    </xdr:from>
    <xdr:to>
      <xdr:col>32</xdr:col>
      <xdr:colOff>345269</xdr:colOff>
      <xdr:row>19</xdr:row>
      <xdr:rowOff>15224</xdr:rowOff>
    </xdr:to>
    <xdr:grpSp>
      <xdr:nvGrpSpPr>
        <xdr:cNvPr id="130" name="Group 129"/>
        <xdr:cNvGrpSpPr/>
      </xdr:nvGrpSpPr>
      <xdr:grpSpPr>
        <a:xfrm>
          <a:off x="19763674" y="3320461"/>
          <a:ext cx="401424" cy="413427"/>
          <a:chOff x="9086055" y="2654569"/>
          <a:chExt cx="397770" cy="397770"/>
        </a:xfrm>
      </xdr:grpSpPr>
      <xdr:sp macro="" textlink="">
        <xdr:nvSpPr>
          <xdr:cNvPr id="131" name="shapeMSE"/>
          <xdr:cNvSpPr/>
        </xdr:nvSpPr>
        <xdr:spPr>
          <a:xfrm>
            <a:off x="9086055" y="2654569"/>
            <a:ext cx="397766" cy="397766"/>
          </a:xfrm>
          <a:prstGeom prst="rect">
            <a:avLst/>
          </a:prstGeom>
          <a:noFill/>
          <a:ln>
            <a:solidFill>
              <a:schemeClr val="bg1"/>
            </a:solidFill>
            <a:prstDash val="soli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2" name="shapeMSE"/>
          <xdr:cNvSpPr/>
        </xdr:nvSpPr>
        <xdr:spPr>
          <a:xfrm>
            <a:off x="9086059" y="2654573"/>
            <a:ext cx="397766" cy="397766"/>
          </a:xfrm>
          <a:prstGeom prst="rect">
            <a:avLst/>
          </a:prstGeom>
          <a:noFill/>
          <a:ln>
            <a:solidFill>
              <a:srgbClr val="00B0F0"/>
            </a:solidFill>
            <a:prstDash val="sys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24</xdr:col>
      <xdr:colOff>145701</xdr:colOff>
      <xdr:row>27</xdr:row>
      <xdr:rowOff>154910</xdr:rowOff>
    </xdr:from>
    <xdr:to>
      <xdr:col>24</xdr:col>
      <xdr:colOff>387489</xdr:colOff>
      <xdr:row>33</xdr:row>
      <xdr:rowOff>2717</xdr:rowOff>
    </xdr:to>
    <xdr:sp macro="" textlink="">
      <xdr:nvSpPr>
        <xdr:cNvPr id="158" name="TextBox 157"/>
        <xdr:cNvSpPr txBox="1"/>
      </xdr:nvSpPr>
      <xdr:spPr>
        <a:xfrm rot="16200000">
          <a:off x="14729251" y="1614000"/>
          <a:ext cx="945087" cy="2417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parameters</a:t>
          </a:r>
        </a:p>
      </xdr:txBody>
    </xdr:sp>
    <xdr:clientData/>
  </xdr:twoCellAnchor>
  <xdr:twoCellAnchor>
    <xdr:from>
      <xdr:col>26</xdr:col>
      <xdr:colOff>588258</xdr:colOff>
      <xdr:row>33</xdr:row>
      <xdr:rowOff>60169</xdr:rowOff>
    </xdr:from>
    <xdr:to>
      <xdr:col>27</xdr:col>
      <xdr:colOff>556426</xdr:colOff>
      <xdr:row>34</xdr:row>
      <xdr:rowOff>154913</xdr:rowOff>
    </xdr:to>
    <xdr:sp macro="" textlink="">
      <xdr:nvSpPr>
        <xdr:cNvPr id="159" name="TextBox 158"/>
        <xdr:cNvSpPr txBox="1"/>
      </xdr:nvSpPr>
      <xdr:spPr>
        <a:xfrm>
          <a:off x="16742658" y="2264889"/>
          <a:ext cx="577768" cy="2776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>
              <a:solidFill>
                <a:schemeClr val="tx1"/>
              </a:solidFill>
            </a:rPr>
            <a:t>R</a:t>
          </a:r>
          <a:r>
            <a:rPr lang="en-US" baseline="30000">
              <a:solidFill>
                <a:schemeClr val="tx1"/>
              </a:solidFill>
            </a:rPr>
            <a:t>2</a:t>
          </a:r>
        </a:p>
        <a:p>
          <a:pPr algn="l"/>
          <a:endParaRPr lang="en-US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533395</xdr:colOff>
      <xdr:row>42</xdr:row>
      <xdr:rowOff>152400</xdr:rowOff>
    </xdr:from>
    <xdr:to>
      <xdr:col>24</xdr:col>
      <xdr:colOff>481900</xdr:colOff>
      <xdr:row>44</xdr:row>
      <xdr:rowOff>13188</xdr:rowOff>
    </xdr:to>
    <xdr:sp macro="" textlink="">
      <xdr:nvSpPr>
        <xdr:cNvPr id="160" name="TextBox 159"/>
        <xdr:cNvSpPr txBox="1"/>
      </xdr:nvSpPr>
      <xdr:spPr>
        <a:xfrm>
          <a:off x="14858995" y="4003040"/>
          <a:ext cx="558105" cy="22654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i="1">
              <a:solidFill>
                <a:srgbClr val="00B0F0"/>
              </a:solidFill>
            </a:rPr>
            <a:t>E </a:t>
          </a:r>
          <a:r>
            <a:rPr lang="en-US" sz="1050" i="0">
              <a:solidFill>
                <a:srgbClr val="00B0F0"/>
              </a:solidFill>
            </a:rPr>
            <a:t>(F)</a:t>
          </a:r>
        </a:p>
      </xdr:txBody>
    </xdr:sp>
    <xdr:clientData/>
  </xdr:twoCellAnchor>
  <xdr:twoCellAnchor>
    <xdr:from>
      <xdr:col>25</xdr:col>
      <xdr:colOff>609599</xdr:colOff>
      <xdr:row>32</xdr:row>
      <xdr:rowOff>45012</xdr:rowOff>
    </xdr:from>
    <xdr:to>
      <xdr:col>27</xdr:col>
      <xdr:colOff>97969</xdr:colOff>
      <xdr:row>33</xdr:row>
      <xdr:rowOff>96300</xdr:rowOff>
    </xdr:to>
    <xdr:sp macro="" textlink="">
      <xdr:nvSpPr>
        <xdr:cNvPr id="161" name="TextBox 160"/>
        <xdr:cNvSpPr txBox="1"/>
      </xdr:nvSpPr>
      <xdr:spPr>
        <a:xfrm>
          <a:off x="16154399" y="2066852"/>
          <a:ext cx="707570" cy="2341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50" i="1">
              <a:solidFill>
                <a:srgbClr val="FF0000"/>
              </a:solidFill>
            </a:rPr>
            <a:t>∆</a:t>
          </a:r>
          <a:r>
            <a:rPr lang="en-US" sz="1050" i="1" baseline="0">
              <a:solidFill>
                <a:srgbClr val="FF0000"/>
              </a:solidFill>
            </a:rPr>
            <a:t> fit</a:t>
          </a:r>
          <a:endParaRPr lang="en-US" sz="1050" i="1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598718</xdr:colOff>
      <xdr:row>27</xdr:row>
      <xdr:rowOff>55896</xdr:rowOff>
    </xdr:from>
    <xdr:to>
      <xdr:col>28</xdr:col>
      <xdr:colOff>547223</xdr:colOff>
      <xdr:row>28</xdr:row>
      <xdr:rowOff>107184</xdr:rowOff>
    </xdr:to>
    <xdr:sp macro="" textlink="">
      <xdr:nvSpPr>
        <xdr:cNvPr id="162" name="TextBox 161"/>
        <xdr:cNvSpPr txBox="1"/>
      </xdr:nvSpPr>
      <xdr:spPr>
        <a:xfrm>
          <a:off x="17362718" y="1163336"/>
          <a:ext cx="558105" cy="2341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i="1"/>
            <a:t>E </a:t>
          </a:r>
          <a:r>
            <a:rPr lang="en-US" sz="1050" i="0"/>
            <a:t>(R)</a:t>
          </a:r>
        </a:p>
      </xdr:txBody>
    </xdr:sp>
    <xdr:clientData/>
  </xdr:twoCellAnchor>
  <xdr:twoCellAnchor>
    <xdr:from>
      <xdr:col>27</xdr:col>
      <xdr:colOff>324070</xdr:colOff>
      <xdr:row>40</xdr:row>
      <xdr:rowOff>165381</xdr:rowOff>
    </xdr:from>
    <xdr:to>
      <xdr:col>28</xdr:col>
      <xdr:colOff>258128</xdr:colOff>
      <xdr:row>42</xdr:row>
      <xdr:rowOff>106766</xdr:rowOff>
    </xdr:to>
    <xdr:sp macro="" textlink="">
      <xdr:nvSpPr>
        <xdr:cNvPr id="163" name="TextBox 162"/>
        <xdr:cNvSpPr txBox="1"/>
      </xdr:nvSpPr>
      <xdr:spPr>
        <a:xfrm>
          <a:off x="17088070" y="3650261"/>
          <a:ext cx="543658" cy="3071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df</a:t>
          </a:r>
        </a:p>
      </xdr:txBody>
    </xdr:sp>
    <xdr:clientData/>
  </xdr:twoCellAnchor>
  <xdr:twoCellAnchor>
    <xdr:from>
      <xdr:col>27</xdr:col>
      <xdr:colOff>449877</xdr:colOff>
      <xdr:row>38</xdr:row>
      <xdr:rowOff>159311</xdr:rowOff>
    </xdr:from>
    <xdr:to>
      <xdr:col>28</xdr:col>
      <xdr:colOff>402774</xdr:colOff>
      <xdr:row>40</xdr:row>
      <xdr:rowOff>67346</xdr:rowOff>
    </xdr:to>
    <xdr:sp macro="" textlink="">
      <xdr:nvSpPr>
        <xdr:cNvPr id="166" name="TextBox 165"/>
        <xdr:cNvSpPr txBox="1"/>
      </xdr:nvSpPr>
      <xdr:spPr>
        <a:xfrm>
          <a:off x="17213877" y="3278431"/>
          <a:ext cx="562497" cy="2737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i="1"/>
            <a:t>df </a:t>
          </a:r>
          <a:r>
            <a:rPr lang="en-US"/>
            <a:t>(T)</a:t>
          </a:r>
        </a:p>
      </xdr:txBody>
    </xdr:sp>
    <xdr:clientData/>
  </xdr:twoCellAnchor>
  <xdr:twoCellAnchor>
    <xdr:from>
      <xdr:col>26</xdr:col>
      <xdr:colOff>108859</xdr:colOff>
      <xdr:row>41</xdr:row>
      <xdr:rowOff>126652</xdr:rowOff>
    </xdr:from>
    <xdr:to>
      <xdr:col>27</xdr:col>
      <xdr:colOff>59871</xdr:colOff>
      <xdr:row>43</xdr:row>
      <xdr:rowOff>34687</xdr:rowOff>
    </xdr:to>
    <xdr:sp macro="" textlink="">
      <xdr:nvSpPr>
        <xdr:cNvPr id="167" name="TextBox 166"/>
        <xdr:cNvSpPr txBox="1"/>
      </xdr:nvSpPr>
      <xdr:spPr>
        <a:xfrm>
          <a:off x="16263259" y="3794412"/>
          <a:ext cx="560612" cy="2737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i="1">
              <a:solidFill>
                <a:srgbClr val="00B0F0"/>
              </a:solidFill>
            </a:rPr>
            <a:t>df </a:t>
          </a:r>
          <a:r>
            <a:rPr lang="en-US">
              <a:solidFill>
                <a:srgbClr val="00B0F0"/>
              </a:solidFill>
            </a:rPr>
            <a:t>(F)</a:t>
          </a:r>
          <a:endParaRPr lang="en-US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26</xdr:col>
      <xdr:colOff>264611</xdr:colOff>
      <xdr:row>38</xdr:row>
      <xdr:rowOff>172084</xdr:rowOff>
    </xdr:from>
    <xdr:to>
      <xdr:col>27</xdr:col>
      <xdr:colOff>103169</xdr:colOff>
      <xdr:row>40</xdr:row>
      <xdr:rowOff>80119</xdr:rowOff>
    </xdr:to>
    <xdr:sp macro="" textlink="">
      <xdr:nvSpPr>
        <xdr:cNvPr id="168" name="TextBox 167"/>
        <xdr:cNvSpPr txBox="1"/>
      </xdr:nvSpPr>
      <xdr:spPr>
        <a:xfrm>
          <a:off x="16419011" y="3291204"/>
          <a:ext cx="448158" cy="2737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>
              <a:solidFill>
                <a:srgbClr val="FF0000"/>
              </a:solidFill>
            </a:rPr>
            <a:t>Δ </a:t>
          </a:r>
          <a:r>
            <a:rPr lang="en-US" i="1">
              <a:solidFill>
                <a:srgbClr val="FF0000"/>
              </a:solidFill>
            </a:rPr>
            <a:t>df</a:t>
          </a:r>
        </a:p>
      </xdr:txBody>
    </xdr:sp>
    <xdr:clientData/>
  </xdr:twoCellAnchor>
  <xdr:twoCellAnchor>
    <xdr:from>
      <xdr:col>23</xdr:col>
      <xdr:colOff>338731</xdr:colOff>
      <xdr:row>32</xdr:row>
      <xdr:rowOff>37973</xdr:rowOff>
    </xdr:from>
    <xdr:to>
      <xdr:col>24</xdr:col>
      <xdr:colOff>177289</xdr:colOff>
      <xdr:row>33</xdr:row>
      <xdr:rowOff>136508</xdr:rowOff>
    </xdr:to>
    <xdr:sp macro="" textlink="$G$30">
      <xdr:nvSpPr>
        <xdr:cNvPr id="169" name="TextBox 168"/>
        <xdr:cNvSpPr txBox="1"/>
      </xdr:nvSpPr>
      <xdr:spPr>
        <a:xfrm>
          <a:off x="14664331" y="2059813"/>
          <a:ext cx="448158" cy="2814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1C8BADDE-D413-4881-9B81-366B805EBDBD}" type="TxLink">
            <a:rPr lang="en-US" sz="1100" baseline="0">
              <a:solidFill>
                <a:srgbClr val="00B0F0"/>
              </a:solidFill>
            </a:rPr>
            <a:pPr algn="r"/>
            <a:t>4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24</xdr:col>
      <xdr:colOff>517924</xdr:colOff>
      <xdr:row>32</xdr:row>
      <xdr:rowOff>24996</xdr:rowOff>
    </xdr:from>
    <xdr:to>
      <xdr:col>25</xdr:col>
      <xdr:colOff>356481</xdr:colOff>
      <xdr:row>33</xdr:row>
      <xdr:rowOff>123531</xdr:rowOff>
    </xdr:to>
    <xdr:sp macro="" textlink="$H$30">
      <xdr:nvSpPr>
        <xdr:cNvPr id="170" name="TextBox 169"/>
        <xdr:cNvSpPr txBox="1"/>
      </xdr:nvSpPr>
      <xdr:spPr>
        <a:xfrm>
          <a:off x="15453124" y="2046836"/>
          <a:ext cx="448157" cy="2814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787613EF-CBD0-41DF-9B25-A2EFE545D2C5}" type="TxLink">
            <a:rPr lang="en-US" sz="1100" baseline="0">
              <a:solidFill>
                <a:srgbClr val="FF0000"/>
              </a:solidFill>
            </a:rPr>
            <a:pPr/>
            <a:t>3</a:t>
          </a:fld>
          <a:endParaRPr lang="en-US" sz="1100" baseline="300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470818</xdr:colOff>
      <xdr:row>27</xdr:row>
      <xdr:rowOff>33360</xdr:rowOff>
    </xdr:from>
    <xdr:to>
      <xdr:col>25</xdr:col>
      <xdr:colOff>309375</xdr:colOff>
      <xdr:row>28</xdr:row>
      <xdr:rowOff>131895</xdr:rowOff>
    </xdr:to>
    <xdr:sp macro="" textlink="$F$30">
      <xdr:nvSpPr>
        <xdr:cNvPr id="171" name="TextBox 170"/>
        <xdr:cNvSpPr txBox="1"/>
      </xdr:nvSpPr>
      <xdr:spPr>
        <a:xfrm>
          <a:off x="15406018" y="4991440"/>
          <a:ext cx="448157" cy="2814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C968DEE7-FB1D-471C-9F15-AB9633969699}" type="TxLink">
            <a:rPr lang="en-US" sz="1100" baseline="0">
              <a:solidFill>
                <a:schemeClr val="tx1"/>
              </a:solidFill>
            </a:rPr>
            <a:pPr/>
            <a:t>1</a:t>
          </a:fld>
          <a:endParaRPr lang="en-US" sz="1100" baseline="300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223346</xdr:colOff>
      <xdr:row>38</xdr:row>
      <xdr:rowOff>0</xdr:rowOff>
    </xdr:from>
    <xdr:to>
      <xdr:col>26</xdr:col>
      <xdr:colOff>224934</xdr:colOff>
      <xdr:row>38</xdr:row>
      <xdr:rowOff>1588</xdr:rowOff>
    </xdr:to>
    <xdr:sp macro="" textlink="">
      <xdr:nvSpPr>
        <xdr:cNvPr id="172" name="shapeFcrit"/>
        <xdr:cNvSpPr/>
      </xdr:nvSpPr>
      <xdr:spPr>
        <a:xfrm>
          <a:off x="16377746" y="3119120"/>
          <a:ext cx="1588" cy="1588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11317</xdr:colOff>
      <xdr:row>33</xdr:row>
      <xdr:rowOff>76499</xdr:rowOff>
    </xdr:from>
    <xdr:to>
      <xdr:col>24</xdr:col>
      <xdr:colOff>589085</xdr:colOff>
      <xdr:row>34</xdr:row>
      <xdr:rowOff>171243</xdr:rowOff>
    </xdr:to>
    <xdr:sp macro="" textlink="">
      <xdr:nvSpPr>
        <xdr:cNvPr id="173" name="TextBox 172"/>
        <xdr:cNvSpPr txBox="1"/>
      </xdr:nvSpPr>
      <xdr:spPr>
        <a:xfrm>
          <a:off x="14946517" y="2281219"/>
          <a:ext cx="577768" cy="2776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>
              <a:solidFill>
                <a:srgbClr val="00B0F0"/>
              </a:solidFill>
            </a:rPr>
            <a:t>PIE</a:t>
          </a:r>
        </a:p>
        <a:p>
          <a:pPr algn="r"/>
          <a:endParaRPr lang="en-US">
            <a:solidFill>
              <a:srgbClr val="00B0F0"/>
            </a:solidFill>
          </a:endParaRPr>
        </a:p>
      </xdr:txBody>
    </xdr:sp>
    <xdr:clientData/>
  </xdr:twoCellAnchor>
  <xdr:twoCellAnchor>
    <xdr:from>
      <xdr:col>24</xdr:col>
      <xdr:colOff>529864</xdr:colOff>
      <xdr:row>36</xdr:row>
      <xdr:rowOff>69827</xdr:rowOff>
    </xdr:from>
    <xdr:to>
      <xdr:col>25</xdr:col>
      <xdr:colOff>389288</xdr:colOff>
      <xdr:row>38</xdr:row>
      <xdr:rowOff>29099</xdr:rowOff>
    </xdr:to>
    <xdr:sp macro="" textlink="">
      <xdr:nvSpPr>
        <xdr:cNvPr id="174" name="TextBox 173"/>
        <xdr:cNvSpPr txBox="1"/>
      </xdr:nvSpPr>
      <xdr:spPr>
        <a:xfrm>
          <a:off x="15465064" y="2823187"/>
          <a:ext cx="469024" cy="3250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US">
              <a:solidFill>
                <a:srgbClr val="00B0F0"/>
              </a:solidFill>
            </a:rPr>
            <a:t>MSE</a:t>
          </a:r>
        </a:p>
      </xdr:txBody>
    </xdr:sp>
    <xdr:clientData/>
  </xdr:twoCellAnchor>
  <xdr:twoCellAnchor>
    <xdr:from>
      <xdr:col>24</xdr:col>
      <xdr:colOff>105320</xdr:colOff>
      <xdr:row>36</xdr:row>
      <xdr:rowOff>69826</xdr:rowOff>
    </xdr:from>
    <xdr:to>
      <xdr:col>24</xdr:col>
      <xdr:colOff>574344</xdr:colOff>
      <xdr:row>38</xdr:row>
      <xdr:rowOff>29098</xdr:rowOff>
    </xdr:to>
    <xdr:sp macro="" textlink="">
      <xdr:nvSpPr>
        <xdr:cNvPr id="175" name="TextBox 174"/>
        <xdr:cNvSpPr txBox="1"/>
      </xdr:nvSpPr>
      <xdr:spPr>
        <a:xfrm>
          <a:off x="15040520" y="2823186"/>
          <a:ext cx="469024" cy="3250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r"/>
          <a:r>
            <a:rPr lang="en-US">
              <a:solidFill>
                <a:srgbClr val="FF0000"/>
              </a:solidFill>
            </a:rPr>
            <a:t>MSR</a:t>
          </a:r>
        </a:p>
      </xdr:txBody>
    </xdr:sp>
    <xdr:clientData/>
  </xdr:twoCellAnchor>
  <xdr:twoCellAnchor>
    <xdr:from>
      <xdr:col>24</xdr:col>
      <xdr:colOff>15030</xdr:colOff>
      <xdr:row>33</xdr:row>
      <xdr:rowOff>69819</xdr:rowOff>
    </xdr:from>
    <xdr:to>
      <xdr:col>27</xdr:col>
      <xdr:colOff>7558</xdr:colOff>
      <xdr:row>42</xdr:row>
      <xdr:rowOff>178112</xdr:rowOff>
    </xdr:to>
    <xdr:sp macro="" textlink="">
      <xdr:nvSpPr>
        <xdr:cNvPr id="176" name="shapeSSE"/>
        <xdr:cNvSpPr/>
      </xdr:nvSpPr>
      <xdr:spPr>
        <a:xfrm>
          <a:off x="14950230" y="2274539"/>
          <a:ext cx="1821328" cy="1754213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556113</xdr:colOff>
      <xdr:row>28</xdr:row>
      <xdr:rowOff>74000</xdr:rowOff>
    </xdr:from>
    <xdr:to>
      <xdr:col>28</xdr:col>
      <xdr:colOff>344140</xdr:colOff>
      <xdr:row>40</xdr:row>
      <xdr:rowOff>14427</xdr:rowOff>
    </xdr:to>
    <xdr:sp macro="" textlink="">
      <xdr:nvSpPr>
        <xdr:cNvPr id="177" name="shapeSST"/>
        <xdr:cNvSpPr/>
      </xdr:nvSpPr>
      <xdr:spPr>
        <a:xfrm>
          <a:off x="15491313" y="1364320"/>
          <a:ext cx="2226427" cy="2134987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558307</xdr:colOff>
      <xdr:row>33</xdr:row>
      <xdr:rowOff>69816</xdr:rowOff>
    </xdr:from>
    <xdr:to>
      <xdr:col>27</xdr:col>
      <xdr:colOff>7946</xdr:colOff>
      <xdr:row>40</xdr:row>
      <xdr:rowOff>14755</xdr:rowOff>
    </xdr:to>
    <xdr:sp macro="" textlink="">
      <xdr:nvSpPr>
        <xdr:cNvPr id="178" name="shapeSSR"/>
        <xdr:cNvSpPr/>
      </xdr:nvSpPr>
      <xdr:spPr>
        <a:xfrm>
          <a:off x="15493507" y="2274536"/>
          <a:ext cx="1278439" cy="122509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215462</xdr:colOff>
      <xdr:row>38</xdr:row>
      <xdr:rowOff>1357</xdr:rowOff>
    </xdr:from>
    <xdr:to>
      <xdr:col>25</xdr:col>
      <xdr:colOff>343969</xdr:colOff>
      <xdr:row>41</xdr:row>
      <xdr:rowOff>167964</xdr:rowOff>
    </xdr:to>
    <xdr:sp macro="" textlink="">
      <xdr:nvSpPr>
        <xdr:cNvPr id="179" name="shapeMSR"/>
        <xdr:cNvSpPr/>
      </xdr:nvSpPr>
      <xdr:spPr>
        <a:xfrm>
          <a:off x="15150662" y="3120477"/>
          <a:ext cx="738107" cy="715247"/>
        </a:xfrm>
        <a:prstGeom prst="rect">
          <a:avLst/>
        </a:prstGeom>
        <a:noFill/>
        <a:ln>
          <a:solidFill>
            <a:srgbClr val="FF0000"/>
          </a:solidFill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557099</xdr:colOff>
      <xdr:row>37</xdr:row>
      <xdr:rowOff>181334</xdr:rowOff>
    </xdr:from>
    <xdr:to>
      <xdr:col>25</xdr:col>
      <xdr:colOff>345269</xdr:colOff>
      <xdr:row>40</xdr:row>
      <xdr:rowOff>15224</xdr:rowOff>
    </xdr:to>
    <xdr:grpSp>
      <xdr:nvGrpSpPr>
        <xdr:cNvPr id="180" name="Group 179"/>
        <xdr:cNvGrpSpPr/>
      </xdr:nvGrpSpPr>
      <xdr:grpSpPr>
        <a:xfrm>
          <a:off x="15470900" y="7422944"/>
          <a:ext cx="401424" cy="421047"/>
          <a:chOff x="9086055" y="2654569"/>
          <a:chExt cx="397770" cy="397770"/>
        </a:xfrm>
      </xdr:grpSpPr>
      <xdr:sp macro="" textlink="">
        <xdr:nvSpPr>
          <xdr:cNvPr id="181" name="shapeMSE"/>
          <xdr:cNvSpPr/>
        </xdr:nvSpPr>
        <xdr:spPr>
          <a:xfrm>
            <a:off x="9086055" y="2654569"/>
            <a:ext cx="397766" cy="397766"/>
          </a:xfrm>
          <a:prstGeom prst="rect">
            <a:avLst/>
          </a:prstGeom>
          <a:noFill/>
          <a:ln>
            <a:solidFill>
              <a:schemeClr val="bg1"/>
            </a:solidFill>
            <a:prstDash val="soli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2" name="shapeMSE"/>
          <xdr:cNvSpPr/>
        </xdr:nvSpPr>
        <xdr:spPr>
          <a:xfrm>
            <a:off x="9086059" y="2654573"/>
            <a:ext cx="397766" cy="397766"/>
          </a:xfrm>
          <a:prstGeom prst="rect">
            <a:avLst/>
          </a:prstGeom>
          <a:noFill/>
          <a:ln>
            <a:solidFill>
              <a:srgbClr val="00B0F0"/>
            </a:solidFill>
            <a:prstDash val="sys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31</xdr:col>
      <xdr:colOff>145701</xdr:colOff>
      <xdr:row>27</xdr:row>
      <xdr:rowOff>154910</xdr:rowOff>
    </xdr:from>
    <xdr:to>
      <xdr:col>31</xdr:col>
      <xdr:colOff>387489</xdr:colOff>
      <xdr:row>33</xdr:row>
      <xdr:rowOff>2717</xdr:rowOff>
    </xdr:to>
    <xdr:sp macro="" textlink="">
      <xdr:nvSpPr>
        <xdr:cNvPr id="183" name="TextBox 182"/>
        <xdr:cNvSpPr txBox="1"/>
      </xdr:nvSpPr>
      <xdr:spPr>
        <a:xfrm rot="16200000">
          <a:off x="18996451" y="1614000"/>
          <a:ext cx="945087" cy="2417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parameters</a:t>
          </a:r>
        </a:p>
      </xdr:txBody>
    </xdr:sp>
    <xdr:clientData/>
  </xdr:twoCellAnchor>
  <xdr:twoCellAnchor>
    <xdr:from>
      <xdr:col>34</xdr:col>
      <xdr:colOff>324070</xdr:colOff>
      <xdr:row>40</xdr:row>
      <xdr:rowOff>165381</xdr:rowOff>
    </xdr:from>
    <xdr:to>
      <xdr:col>35</xdr:col>
      <xdr:colOff>258128</xdr:colOff>
      <xdr:row>42</xdr:row>
      <xdr:rowOff>106766</xdr:rowOff>
    </xdr:to>
    <xdr:sp macro="" textlink="">
      <xdr:nvSpPr>
        <xdr:cNvPr id="188" name="TextBox 187"/>
        <xdr:cNvSpPr txBox="1"/>
      </xdr:nvSpPr>
      <xdr:spPr>
        <a:xfrm>
          <a:off x="21355270" y="3650261"/>
          <a:ext cx="543658" cy="3071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df</a:t>
          </a:r>
        </a:p>
      </xdr:txBody>
    </xdr:sp>
    <xdr:clientData/>
  </xdr:twoCellAnchor>
  <xdr:twoCellAnchor>
    <xdr:from>
      <xdr:col>32</xdr:col>
      <xdr:colOff>349809</xdr:colOff>
      <xdr:row>38</xdr:row>
      <xdr:rowOff>14654</xdr:rowOff>
    </xdr:from>
    <xdr:to>
      <xdr:col>33</xdr:col>
      <xdr:colOff>276542</xdr:colOff>
      <xdr:row>40</xdr:row>
      <xdr:rowOff>43962</xdr:rowOff>
    </xdr:to>
    <xdr:sp macro="" textlink="">
      <xdr:nvSpPr>
        <xdr:cNvPr id="189" name="TextBox 188"/>
        <xdr:cNvSpPr txBox="1"/>
      </xdr:nvSpPr>
      <xdr:spPr>
        <a:xfrm>
          <a:off x="20161809" y="3133774"/>
          <a:ext cx="536333" cy="3950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sz="1400" b="1"/>
            <a:t>F</a:t>
          </a:r>
        </a:p>
      </xdr:txBody>
    </xdr:sp>
    <xdr:clientData/>
  </xdr:twoCellAnchor>
  <xdr:twoCellAnchor>
    <xdr:from>
      <xdr:col>32</xdr:col>
      <xdr:colOff>351509</xdr:colOff>
      <xdr:row>39</xdr:row>
      <xdr:rowOff>175845</xdr:rowOff>
    </xdr:from>
    <xdr:to>
      <xdr:col>33</xdr:col>
      <xdr:colOff>375920</xdr:colOff>
      <xdr:row>41</xdr:row>
      <xdr:rowOff>81281</xdr:rowOff>
    </xdr:to>
    <xdr:sp macro="" textlink="">
      <xdr:nvSpPr>
        <xdr:cNvPr id="190" name="TextBox 189"/>
        <xdr:cNvSpPr txBox="1"/>
      </xdr:nvSpPr>
      <xdr:spPr>
        <a:xfrm>
          <a:off x="20163509" y="7379285"/>
          <a:ext cx="634011" cy="27119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i="1"/>
            <a:t>p</a:t>
          </a:r>
        </a:p>
      </xdr:txBody>
    </xdr:sp>
    <xdr:clientData/>
  </xdr:twoCellAnchor>
  <xdr:twoCellAnchor>
    <xdr:from>
      <xdr:col>33</xdr:col>
      <xdr:colOff>508000</xdr:colOff>
      <xdr:row>38</xdr:row>
      <xdr:rowOff>60961</xdr:rowOff>
    </xdr:from>
    <xdr:to>
      <xdr:col>35</xdr:col>
      <xdr:colOff>402775</xdr:colOff>
      <xdr:row>40</xdr:row>
      <xdr:rowOff>118147</xdr:rowOff>
    </xdr:to>
    <xdr:sp macro="" textlink="">
      <xdr:nvSpPr>
        <xdr:cNvPr id="191" name="TextBox 190"/>
        <xdr:cNvSpPr txBox="1"/>
      </xdr:nvSpPr>
      <xdr:spPr>
        <a:xfrm>
          <a:off x="20929600" y="7081521"/>
          <a:ext cx="1113975" cy="4229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baseline="0"/>
            <a:t>N - </a:t>
          </a:r>
          <a:r>
            <a:rPr lang="en-US" baseline="30000"/>
            <a:t>#</a:t>
          </a:r>
          <a:r>
            <a:rPr lang="en-US" i="1" baseline="0"/>
            <a:t>pars</a:t>
          </a:r>
          <a:r>
            <a:rPr lang="en-US" baseline="0"/>
            <a:t>(R)</a:t>
          </a:r>
          <a:endParaRPr lang="en-US" baseline="-25000"/>
        </a:p>
      </xdr:txBody>
    </xdr:sp>
    <xdr:clientData/>
  </xdr:twoCellAnchor>
  <xdr:twoCellAnchor>
    <xdr:from>
      <xdr:col>32</xdr:col>
      <xdr:colOff>528320</xdr:colOff>
      <xdr:row>38</xdr:row>
      <xdr:rowOff>141604</xdr:rowOff>
    </xdr:from>
    <xdr:to>
      <xdr:col>34</xdr:col>
      <xdr:colOff>264160</xdr:colOff>
      <xdr:row>40</xdr:row>
      <xdr:rowOff>49639</xdr:rowOff>
    </xdr:to>
    <xdr:sp macro="" textlink="">
      <xdr:nvSpPr>
        <xdr:cNvPr id="193" name="TextBox 192"/>
        <xdr:cNvSpPr txBox="1"/>
      </xdr:nvSpPr>
      <xdr:spPr>
        <a:xfrm>
          <a:off x="20340320" y="7162164"/>
          <a:ext cx="955040" cy="2737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i="1">
              <a:solidFill>
                <a:srgbClr val="FF0000"/>
              </a:solidFill>
            </a:rPr>
            <a:t>df</a:t>
          </a:r>
          <a:r>
            <a:rPr lang="en-US">
              <a:solidFill>
                <a:srgbClr val="FF0000"/>
              </a:solidFill>
            </a:rPr>
            <a:t>(R)-</a:t>
          </a:r>
          <a:r>
            <a:rPr lang="en-US" i="1">
              <a:solidFill>
                <a:srgbClr val="FF0000"/>
              </a:solidFill>
            </a:rPr>
            <a:t>df</a:t>
          </a:r>
          <a:r>
            <a:rPr lang="en-US">
              <a:solidFill>
                <a:srgbClr val="FF0000"/>
              </a:solidFill>
            </a:rPr>
            <a:t>(F)</a:t>
          </a:r>
        </a:p>
      </xdr:txBody>
    </xdr:sp>
    <xdr:clientData/>
  </xdr:twoCellAnchor>
  <xdr:twoCellAnchor>
    <xdr:from>
      <xdr:col>30</xdr:col>
      <xdr:colOff>338731</xdr:colOff>
      <xdr:row>32</xdr:row>
      <xdr:rowOff>37973</xdr:rowOff>
    </xdr:from>
    <xdr:to>
      <xdr:col>31</xdr:col>
      <xdr:colOff>177289</xdr:colOff>
      <xdr:row>33</xdr:row>
      <xdr:rowOff>136508</xdr:rowOff>
    </xdr:to>
    <xdr:sp macro="" textlink="$G$30">
      <xdr:nvSpPr>
        <xdr:cNvPr id="194" name="TextBox 193"/>
        <xdr:cNvSpPr txBox="1"/>
      </xdr:nvSpPr>
      <xdr:spPr>
        <a:xfrm>
          <a:off x="18931531" y="2059813"/>
          <a:ext cx="448158" cy="2814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1C8BADDE-D413-4881-9B81-366B805EBDBD}" type="TxLink">
            <a:rPr lang="en-US" sz="1100" baseline="0">
              <a:solidFill>
                <a:srgbClr val="00B0F0"/>
              </a:solidFill>
            </a:rPr>
            <a:pPr algn="r"/>
            <a:t>4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31</xdr:col>
      <xdr:colOff>517924</xdr:colOff>
      <xdr:row>32</xdr:row>
      <xdr:rowOff>24996</xdr:rowOff>
    </xdr:from>
    <xdr:to>
      <xdr:col>32</xdr:col>
      <xdr:colOff>356481</xdr:colOff>
      <xdr:row>33</xdr:row>
      <xdr:rowOff>123531</xdr:rowOff>
    </xdr:to>
    <xdr:sp macro="" textlink="$H$30">
      <xdr:nvSpPr>
        <xdr:cNvPr id="195" name="TextBox 194"/>
        <xdr:cNvSpPr txBox="1"/>
      </xdr:nvSpPr>
      <xdr:spPr>
        <a:xfrm>
          <a:off x="19720324" y="2046836"/>
          <a:ext cx="448157" cy="2814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787613EF-CBD0-41DF-9B25-A2EFE545D2C5}" type="TxLink">
            <a:rPr lang="en-US" sz="1100" baseline="0">
              <a:solidFill>
                <a:srgbClr val="FF0000"/>
              </a:solidFill>
            </a:rPr>
            <a:pPr/>
            <a:t>3</a:t>
          </a:fld>
          <a:endParaRPr lang="en-US" sz="1100" baseline="30000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470818</xdr:colOff>
      <xdr:row>27</xdr:row>
      <xdr:rowOff>33360</xdr:rowOff>
    </xdr:from>
    <xdr:to>
      <xdr:col>32</xdr:col>
      <xdr:colOff>309375</xdr:colOff>
      <xdr:row>28</xdr:row>
      <xdr:rowOff>131895</xdr:rowOff>
    </xdr:to>
    <xdr:sp macro="" textlink="$F$30">
      <xdr:nvSpPr>
        <xdr:cNvPr id="196" name="TextBox 195"/>
        <xdr:cNvSpPr txBox="1"/>
      </xdr:nvSpPr>
      <xdr:spPr>
        <a:xfrm>
          <a:off x="19673218" y="4991440"/>
          <a:ext cx="448157" cy="2814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C968DEE7-FB1D-471C-9F15-AB9633969699}" type="TxLink">
            <a:rPr lang="en-US" sz="1100" baseline="0">
              <a:solidFill>
                <a:schemeClr val="tx1"/>
              </a:solidFill>
            </a:rPr>
            <a:pPr/>
            <a:t>1</a:t>
          </a:fld>
          <a:endParaRPr lang="en-US" sz="1100" baseline="30000">
            <a:solidFill>
              <a:schemeClr val="tx1"/>
            </a:solidFill>
          </a:endParaRPr>
        </a:p>
      </xdr:txBody>
    </xdr:sp>
    <xdr:clientData/>
  </xdr:twoCellAnchor>
  <xdr:twoCellAnchor>
    <xdr:from>
      <xdr:col>33</xdr:col>
      <xdr:colOff>223346</xdr:colOff>
      <xdr:row>38</xdr:row>
      <xdr:rowOff>0</xdr:rowOff>
    </xdr:from>
    <xdr:to>
      <xdr:col>33</xdr:col>
      <xdr:colOff>224934</xdr:colOff>
      <xdr:row>38</xdr:row>
      <xdr:rowOff>1588</xdr:rowOff>
    </xdr:to>
    <xdr:sp macro="" textlink="">
      <xdr:nvSpPr>
        <xdr:cNvPr id="197" name="shapeFcrit"/>
        <xdr:cNvSpPr/>
      </xdr:nvSpPr>
      <xdr:spPr>
        <a:xfrm>
          <a:off x="20644946" y="3119120"/>
          <a:ext cx="1588" cy="1588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15030</xdr:colOff>
      <xdr:row>33</xdr:row>
      <xdr:rowOff>69819</xdr:rowOff>
    </xdr:from>
    <xdr:to>
      <xdr:col>34</xdr:col>
      <xdr:colOff>7558</xdr:colOff>
      <xdr:row>42</xdr:row>
      <xdr:rowOff>178112</xdr:rowOff>
    </xdr:to>
    <xdr:sp macro="" textlink="">
      <xdr:nvSpPr>
        <xdr:cNvPr id="201" name="shapeSSE"/>
        <xdr:cNvSpPr/>
      </xdr:nvSpPr>
      <xdr:spPr>
        <a:xfrm>
          <a:off x="19217430" y="2274539"/>
          <a:ext cx="1821328" cy="1754213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556113</xdr:colOff>
      <xdr:row>28</xdr:row>
      <xdr:rowOff>74000</xdr:rowOff>
    </xdr:from>
    <xdr:to>
      <xdr:col>35</xdr:col>
      <xdr:colOff>344140</xdr:colOff>
      <xdr:row>40</xdr:row>
      <xdr:rowOff>14427</xdr:rowOff>
    </xdr:to>
    <xdr:sp macro="" textlink="">
      <xdr:nvSpPr>
        <xdr:cNvPr id="202" name="shapeSST"/>
        <xdr:cNvSpPr/>
      </xdr:nvSpPr>
      <xdr:spPr>
        <a:xfrm>
          <a:off x="19758513" y="1364320"/>
          <a:ext cx="2226427" cy="2134987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553661</xdr:colOff>
      <xdr:row>33</xdr:row>
      <xdr:rowOff>69816</xdr:rowOff>
    </xdr:from>
    <xdr:to>
      <xdr:col>34</xdr:col>
      <xdr:colOff>3300</xdr:colOff>
      <xdr:row>40</xdr:row>
      <xdr:rowOff>14755</xdr:rowOff>
    </xdr:to>
    <xdr:sp macro="" textlink="">
      <xdr:nvSpPr>
        <xdr:cNvPr id="203" name="shapeSSR"/>
        <xdr:cNvSpPr/>
      </xdr:nvSpPr>
      <xdr:spPr>
        <a:xfrm>
          <a:off x="19756061" y="2274536"/>
          <a:ext cx="1278439" cy="122509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215462</xdr:colOff>
      <xdr:row>38</xdr:row>
      <xdr:rowOff>1357</xdr:rowOff>
    </xdr:from>
    <xdr:to>
      <xdr:col>32</xdr:col>
      <xdr:colOff>343969</xdr:colOff>
      <xdr:row>41</xdr:row>
      <xdr:rowOff>167964</xdr:rowOff>
    </xdr:to>
    <xdr:sp macro="" textlink="">
      <xdr:nvSpPr>
        <xdr:cNvPr id="204" name="shapeMSR"/>
        <xdr:cNvSpPr/>
      </xdr:nvSpPr>
      <xdr:spPr>
        <a:xfrm>
          <a:off x="19417862" y="3120477"/>
          <a:ext cx="738107" cy="715247"/>
        </a:xfrm>
        <a:prstGeom prst="rect">
          <a:avLst/>
        </a:prstGeom>
        <a:noFill/>
        <a:ln>
          <a:solidFill>
            <a:srgbClr val="FF0000"/>
          </a:solidFill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557099</xdr:colOff>
      <xdr:row>37</xdr:row>
      <xdr:rowOff>181334</xdr:rowOff>
    </xdr:from>
    <xdr:to>
      <xdr:col>32</xdr:col>
      <xdr:colOff>345269</xdr:colOff>
      <xdr:row>40</xdr:row>
      <xdr:rowOff>15224</xdr:rowOff>
    </xdr:to>
    <xdr:grpSp>
      <xdr:nvGrpSpPr>
        <xdr:cNvPr id="205" name="Group 204"/>
        <xdr:cNvGrpSpPr/>
      </xdr:nvGrpSpPr>
      <xdr:grpSpPr>
        <a:xfrm>
          <a:off x="19763674" y="7422944"/>
          <a:ext cx="401424" cy="421047"/>
          <a:chOff x="9086055" y="2654569"/>
          <a:chExt cx="397770" cy="397770"/>
        </a:xfrm>
      </xdr:grpSpPr>
      <xdr:sp macro="" textlink="">
        <xdr:nvSpPr>
          <xdr:cNvPr id="206" name="shapeMSE"/>
          <xdr:cNvSpPr/>
        </xdr:nvSpPr>
        <xdr:spPr>
          <a:xfrm>
            <a:off x="9086055" y="2654569"/>
            <a:ext cx="397766" cy="397766"/>
          </a:xfrm>
          <a:prstGeom prst="rect">
            <a:avLst/>
          </a:prstGeom>
          <a:noFill/>
          <a:ln>
            <a:solidFill>
              <a:schemeClr val="bg1"/>
            </a:solidFill>
            <a:prstDash val="soli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7" name="shapeMSE"/>
          <xdr:cNvSpPr/>
        </xdr:nvSpPr>
        <xdr:spPr>
          <a:xfrm>
            <a:off x="9086059" y="2654573"/>
            <a:ext cx="397766" cy="397766"/>
          </a:xfrm>
          <a:prstGeom prst="rect">
            <a:avLst/>
          </a:prstGeom>
          <a:noFill/>
          <a:ln>
            <a:solidFill>
              <a:srgbClr val="00B0F0"/>
            </a:solidFill>
            <a:prstDash val="sys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34</xdr:col>
      <xdr:colOff>243840</xdr:colOff>
      <xdr:row>5</xdr:row>
      <xdr:rowOff>152400</xdr:rowOff>
    </xdr:from>
    <xdr:to>
      <xdr:col>35</xdr:col>
      <xdr:colOff>426720</xdr:colOff>
      <xdr:row>7</xdr:row>
      <xdr:rowOff>99060</xdr:rowOff>
    </xdr:to>
    <xdr:pic>
      <xdr:nvPicPr>
        <xdr:cNvPr id="1149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1275040" y="1076960"/>
          <a:ext cx="792480" cy="312420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20320</xdr:colOff>
      <xdr:row>22</xdr:row>
      <xdr:rowOff>60960</xdr:rowOff>
    </xdr:from>
    <xdr:to>
      <xdr:col>32</xdr:col>
      <xdr:colOff>233680</xdr:colOff>
      <xdr:row>24</xdr:row>
      <xdr:rowOff>7620</xdr:rowOff>
    </xdr:to>
    <xdr:pic>
      <xdr:nvPicPr>
        <xdr:cNvPr id="1151" name="Picture 12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222720" y="4094480"/>
          <a:ext cx="822960" cy="312420"/>
        </a:xfrm>
        <a:prstGeom prst="rect">
          <a:avLst/>
        </a:prstGeom>
        <a:noFill/>
      </xdr:spPr>
    </xdr:pic>
    <xdr:clientData/>
  </xdr:twoCellAnchor>
  <xdr:twoCellAnchor>
    <xdr:from>
      <xdr:col>32</xdr:col>
      <xdr:colOff>436880</xdr:colOff>
      <xdr:row>10</xdr:row>
      <xdr:rowOff>142240</xdr:rowOff>
    </xdr:from>
    <xdr:to>
      <xdr:col>34</xdr:col>
      <xdr:colOff>78740</xdr:colOff>
      <xdr:row>12</xdr:row>
      <xdr:rowOff>88900</xdr:rowOff>
    </xdr:to>
    <xdr:pic>
      <xdr:nvPicPr>
        <xdr:cNvPr id="1152" name="Picture 12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0248880" y="1981200"/>
          <a:ext cx="861060" cy="312420"/>
        </a:xfrm>
        <a:prstGeom prst="rect">
          <a:avLst/>
        </a:prstGeom>
        <a:noFill/>
      </xdr:spPr>
    </xdr:pic>
    <xdr:clientData/>
  </xdr:twoCellAnchor>
  <xdr:twoCellAnchor>
    <xdr:from>
      <xdr:col>32</xdr:col>
      <xdr:colOff>20320</xdr:colOff>
      <xdr:row>14</xdr:row>
      <xdr:rowOff>142240</xdr:rowOff>
    </xdr:from>
    <xdr:to>
      <xdr:col>32</xdr:col>
      <xdr:colOff>264160</xdr:colOff>
      <xdr:row>16</xdr:row>
      <xdr:rowOff>142240</xdr:rowOff>
    </xdr:to>
    <xdr:pic>
      <xdr:nvPicPr>
        <xdr:cNvPr id="1153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832320" y="2712720"/>
          <a:ext cx="243840" cy="365760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264160</xdr:colOff>
      <xdr:row>14</xdr:row>
      <xdr:rowOff>142240</xdr:rowOff>
    </xdr:from>
    <xdr:to>
      <xdr:col>31</xdr:col>
      <xdr:colOff>508000</xdr:colOff>
      <xdr:row>16</xdr:row>
      <xdr:rowOff>142240</xdr:rowOff>
    </xdr:to>
    <xdr:pic>
      <xdr:nvPicPr>
        <xdr:cNvPr id="1154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466560" y="2712720"/>
          <a:ext cx="243840" cy="365760"/>
        </a:xfrm>
        <a:prstGeom prst="rect">
          <a:avLst/>
        </a:prstGeom>
        <a:noFill/>
      </xdr:spPr>
    </xdr:pic>
    <xdr:clientData/>
  </xdr:twoCellAnchor>
  <xdr:twoCellAnchor>
    <xdr:from>
      <xdr:col>32</xdr:col>
      <xdr:colOff>396240</xdr:colOff>
      <xdr:row>17</xdr:row>
      <xdr:rowOff>30480</xdr:rowOff>
    </xdr:from>
    <xdr:to>
      <xdr:col>33</xdr:col>
      <xdr:colOff>76200</xdr:colOff>
      <xdr:row>19</xdr:row>
      <xdr:rowOff>7620</xdr:rowOff>
    </xdr:to>
    <xdr:pic>
      <xdr:nvPicPr>
        <xdr:cNvPr id="1159" name="Picture 13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0208240" y="3149600"/>
          <a:ext cx="289560" cy="342900"/>
        </a:xfrm>
        <a:prstGeom prst="rect">
          <a:avLst/>
        </a:prstGeom>
        <a:noFill/>
      </xdr:spPr>
    </xdr:pic>
    <xdr:clientData/>
  </xdr:twoCellAnchor>
  <xdr:twoCellAnchor>
    <xdr:from>
      <xdr:col>34</xdr:col>
      <xdr:colOff>50800</xdr:colOff>
      <xdr:row>12</xdr:row>
      <xdr:rowOff>81280</xdr:rowOff>
    </xdr:from>
    <xdr:to>
      <xdr:col>34</xdr:col>
      <xdr:colOff>294640</xdr:colOff>
      <xdr:row>14</xdr:row>
      <xdr:rowOff>58420</xdr:rowOff>
    </xdr:to>
    <xdr:pic>
      <xdr:nvPicPr>
        <xdr:cNvPr id="1160" name="Picture 136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1082000" y="2286000"/>
          <a:ext cx="243840" cy="342900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274320</xdr:colOff>
      <xdr:row>12</xdr:row>
      <xdr:rowOff>111760</xdr:rowOff>
    </xdr:from>
    <xdr:to>
      <xdr:col>31</xdr:col>
      <xdr:colOff>518160</xdr:colOff>
      <xdr:row>14</xdr:row>
      <xdr:rowOff>88900</xdr:rowOff>
    </xdr:to>
    <xdr:pic>
      <xdr:nvPicPr>
        <xdr:cNvPr id="1161" name="Picture 137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476720" y="2316480"/>
          <a:ext cx="243840" cy="342900"/>
        </a:xfrm>
        <a:prstGeom prst="rect">
          <a:avLst/>
        </a:prstGeom>
        <a:noFill/>
      </xdr:spPr>
    </xdr:pic>
    <xdr:clientData/>
  </xdr:twoCellAnchor>
  <xdr:twoCellAnchor>
    <xdr:from>
      <xdr:col>34</xdr:col>
      <xdr:colOff>274320</xdr:colOff>
      <xdr:row>26</xdr:row>
      <xdr:rowOff>152400</xdr:rowOff>
    </xdr:from>
    <xdr:to>
      <xdr:col>35</xdr:col>
      <xdr:colOff>403860</xdr:colOff>
      <xdr:row>28</xdr:row>
      <xdr:rowOff>99060</xdr:rowOff>
    </xdr:to>
    <xdr:pic>
      <xdr:nvPicPr>
        <xdr:cNvPr id="1162" name="Picture 138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1305520" y="4927600"/>
          <a:ext cx="739140" cy="312420"/>
        </a:xfrm>
        <a:prstGeom prst="rect">
          <a:avLst/>
        </a:prstGeom>
        <a:noFill/>
      </xdr:spPr>
    </xdr:pic>
    <xdr:clientData/>
  </xdr:twoCellAnchor>
  <xdr:twoCellAnchor>
    <xdr:from>
      <xdr:col>31</xdr:col>
      <xdr:colOff>30480</xdr:colOff>
      <xdr:row>43</xdr:row>
      <xdr:rowOff>50800</xdr:rowOff>
    </xdr:from>
    <xdr:to>
      <xdr:col>32</xdr:col>
      <xdr:colOff>160020</xdr:colOff>
      <xdr:row>44</xdr:row>
      <xdr:rowOff>180340</xdr:rowOff>
    </xdr:to>
    <xdr:pic>
      <xdr:nvPicPr>
        <xdr:cNvPr id="1163" name="Picture 139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232880" y="7985760"/>
          <a:ext cx="739140" cy="312420"/>
        </a:xfrm>
        <a:prstGeom prst="rect">
          <a:avLst/>
        </a:prstGeom>
        <a:noFill/>
      </xdr:spPr>
    </xdr:pic>
    <xdr:clientData/>
  </xdr:twoCellAnchor>
  <xdr:twoCellAnchor>
    <xdr:from>
      <xdr:col>32</xdr:col>
      <xdr:colOff>548640</xdr:colOff>
      <xdr:row>31</xdr:row>
      <xdr:rowOff>172720</xdr:rowOff>
    </xdr:from>
    <xdr:to>
      <xdr:col>34</xdr:col>
      <xdr:colOff>68580</xdr:colOff>
      <xdr:row>33</xdr:row>
      <xdr:rowOff>101600</xdr:rowOff>
    </xdr:to>
    <xdr:pic>
      <xdr:nvPicPr>
        <xdr:cNvPr id="1164" name="Picture 140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0360640" y="5872480"/>
          <a:ext cx="739140" cy="314960"/>
        </a:xfrm>
        <a:prstGeom prst="rect">
          <a:avLst/>
        </a:prstGeom>
        <a:noFill/>
      </xdr:spPr>
    </xdr:pic>
    <xdr:clientData/>
  </xdr:twoCellAnchor>
  <xdr:twoCellAnchor>
    <xdr:from>
      <xdr:col>17</xdr:col>
      <xdr:colOff>490711</xdr:colOff>
      <xdr:row>32</xdr:row>
      <xdr:rowOff>30442</xdr:rowOff>
    </xdr:from>
    <xdr:to>
      <xdr:col>18</xdr:col>
      <xdr:colOff>329268</xdr:colOff>
      <xdr:row>33</xdr:row>
      <xdr:rowOff>128977</xdr:rowOff>
    </xdr:to>
    <xdr:sp macro="" textlink="$H$30">
      <xdr:nvSpPr>
        <xdr:cNvPr id="236" name="TextBox 235"/>
        <xdr:cNvSpPr txBox="1"/>
      </xdr:nvSpPr>
      <xdr:spPr>
        <a:xfrm>
          <a:off x="11158711" y="2052282"/>
          <a:ext cx="448157" cy="2814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787613EF-CBD0-41DF-9B25-A2EFE545D2C5}" type="TxLink">
            <a:rPr lang="en-US" sz="1100" baseline="0">
              <a:solidFill>
                <a:srgbClr val="FF0000"/>
              </a:solidFill>
            </a:rPr>
            <a:pPr/>
            <a:t>3</a:t>
          </a:fld>
          <a:endParaRPr lang="en-US" sz="1100" baseline="300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533395</xdr:colOff>
      <xdr:row>42</xdr:row>
      <xdr:rowOff>152400</xdr:rowOff>
    </xdr:from>
    <xdr:to>
      <xdr:col>18</xdr:col>
      <xdr:colOff>304800</xdr:colOff>
      <xdr:row>44</xdr:row>
      <xdr:rowOff>30480</xdr:rowOff>
    </xdr:to>
    <xdr:sp macro="" textlink="">
      <xdr:nvSpPr>
        <xdr:cNvPr id="237" name="TextBox 236"/>
        <xdr:cNvSpPr txBox="1"/>
      </xdr:nvSpPr>
      <xdr:spPr>
        <a:xfrm>
          <a:off x="10591795" y="4003040"/>
          <a:ext cx="990605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i="1">
              <a:solidFill>
                <a:srgbClr val="00B0F0"/>
              </a:solidFill>
            </a:rPr>
            <a:t>Full Model</a:t>
          </a:r>
        </a:p>
      </xdr:txBody>
    </xdr:sp>
    <xdr:clientData/>
  </xdr:twoCellAnchor>
  <xdr:twoCellAnchor>
    <xdr:from>
      <xdr:col>18</xdr:col>
      <xdr:colOff>579118</xdr:colOff>
      <xdr:row>32</xdr:row>
      <xdr:rowOff>34852</xdr:rowOff>
    </xdr:from>
    <xdr:to>
      <xdr:col>21</xdr:col>
      <xdr:colOff>132079</xdr:colOff>
      <xdr:row>33</xdr:row>
      <xdr:rowOff>101600</xdr:rowOff>
    </xdr:to>
    <xdr:sp macro="" textlink="">
      <xdr:nvSpPr>
        <xdr:cNvPr id="238" name="TextBox 237"/>
        <xdr:cNvSpPr txBox="1"/>
      </xdr:nvSpPr>
      <xdr:spPr>
        <a:xfrm>
          <a:off x="11856718" y="5927652"/>
          <a:ext cx="1381761" cy="2597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50" i="1">
              <a:solidFill>
                <a:srgbClr val="00B0F0"/>
              </a:solidFill>
            </a:rPr>
            <a:t>G</a:t>
          </a:r>
          <a:r>
            <a:rPr lang="en-US" sz="1050" i="1">
              <a:solidFill>
                <a:srgbClr val="FF0000"/>
              </a:solidFill>
            </a:rPr>
            <a:t>ain/</a:t>
          </a:r>
          <a:r>
            <a:rPr lang="en-US" sz="1050" i="1">
              <a:solidFill>
                <a:schemeClr val="tx1"/>
              </a:solidFill>
            </a:rPr>
            <a:t>L</a:t>
          </a:r>
          <a:r>
            <a:rPr lang="en-US" sz="1050" i="1">
              <a:solidFill>
                <a:srgbClr val="FF0000"/>
              </a:solidFill>
            </a:rPr>
            <a:t>oss</a:t>
          </a:r>
        </a:p>
      </xdr:txBody>
    </xdr:sp>
    <xdr:clientData/>
  </xdr:twoCellAnchor>
  <xdr:twoCellAnchor>
    <xdr:from>
      <xdr:col>19</xdr:col>
      <xdr:colOff>538480</xdr:colOff>
      <xdr:row>27</xdr:row>
      <xdr:rowOff>20320</xdr:rowOff>
    </xdr:from>
    <xdr:to>
      <xdr:col>21</xdr:col>
      <xdr:colOff>537063</xdr:colOff>
      <xdr:row>28</xdr:row>
      <xdr:rowOff>107184</xdr:rowOff>
    </xdr:to>
    <xdr:sp macro="" textlink="">
      <xdr:nvSpPr>
        <xdr:cNvPr id="239" name="TextBox 238"/>
        <xdr:cNvSpPr txBox="1"/>
      </xdr:nvSpPr>
      <xdr:spPr>
        <a:xfrm>
          <a:off x="12425680" y="4978400"/>
          <a:ext cx="1217783" cy="269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i="1"/>
            <a:t>Restricted</a:t>
          </a:r>
          <a:r>
            <a:rPr lang="en-US" sz="1050" i="1" baseline="0"/>
            <a:t>  Model</a:t>
          </a:r>
          <a:endParaRPr lang="en-US" sz="1050" i="1"/>
        </a:p>
      </xdr:txBody>
    </xdr:sp>
    <xdr:clientData/>
  </xdr:twoCellAnchor>
  <xdr:twoCellAnchor>
    <xdr:from>
      <xdr:col>17</xdr:col>
      <xdr:colOff>151675</xdr:colOff>
      <xdr:row>28</xdr:row>
      <xdr:rowOff>32659</xdr:rowOff>
    </xdr:from>
    <xdr:to>
      <xdr:col>17</xdr:col>
      <xdr:colOff>474060</xdr:colOff>
      <xdr:row>32</xdr:row>
      <xdr:rowOff>168419</xdr:rowOff>
    </xdr:to>
    <xdr:sp macro="" textlink="">
      <xdr:nvSpPr>
        <xdr:cNvPr id="240" name="TextBox 239"/>
        <xdr:cNvSpPr txBox="1"/>
      </xdr:nvSpPr>
      <xdr:spPr>
        <a:xfrm rot="16200000">
          <a:off x="10547228" y="1595426"/>
          <a:ext cx="867280" cy="3223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parameters</a:t>
          </a:r>
        </a:p>
      </xdr:txBody>
    </xdr:sp>
    <xdr:clientData/>
  </xdr:twoCellAnchor>
  <xdr:twoCellAnchor>
    <xdr:from>
      <xdr:col>18</xdr:col>
      <xdr:colOff>208291</xdr:colOff>
      <xdr:row>38</xdr:row>
      <xdr:rowOff>14654</xdr:rowOff>
    </xdr:from>
    <xdr:to>
      <xdr:col>19</xdr:col>
      <xdr:colOff>135024</xdr:colOff>
      <xdr:row>40</xdr:row>
      <xdr:rowOff>43962</xdr:rowOff>
    </xdr:to>
    <xdr:sp macro="" textlink="$F$33">
      <xdr:nvSpPr>
        <xdr:cNvPr id="241" name="TextBox 240"/>
        <xdr:cNvSpPr txBox="1"/>
      </xdr:nvSpPr>
      <xdr:spPr>
        <a:xfrm>
          <a:off x="11485891" y="3133774"/>
          <a:ext cx="536333" cy="3950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r"/>
          <a:fld id="{AD1AEA49-8C7C-487D-BC44-BCE4090D5160}" type="TxLink">
            <a:rPr lang="en-US" sz="1100" b="1" i="0" u="none" strike="noStrike" baseline="0">
              <a:solidFill>
                <a:srgbClr val="000000"/>
              </a:solidFill>
              <a:latin typeface="Calibri"/>
            </a:rPr>
            <a:pPr algn="r"/>
            <a:t>3.28</a:t>
          </a:fld>
          <a:endParaRPr lang="en-US" sz="1100" b="1" baseline="30000"/>
        </a:p>
      </xdr:txBody>
    </xdr:sp>
    <xdr:clientData/>
  </xdr:twoCellAnchor>
  <xdr:twoCellAnchor>
    <xdr:from>
      <xdr:col>21</xdr:col>
      <xdr:colOff>74318</xdr:colOff>
      <xdr:row>38</xdr:row>
      <xdr:rowOff>175641</xdr:rowOff>
    </xdr:from>
    <xdr:to>
      <xdr:col>21</xdr:col>
      <xdr:colOff>522475</xdr:colOff>
      <xdr:row>40</xdr:row>
      <xdr:rowOff>83676</xdr:rowOff>
    </xdr:to>
    <xdr:sp macro="" textlink="dfT">
      <xdr:nvSpPr>
        <xdr:cNvPr id="243" name="TextBox 242"/>
        <xdr:cNvSpPr txBox="1"/>
      </xdr:nvSpPr>
      <xdr:spPr>
        <a:xfrm>
          <a:off x="13180718" y="3294761"/>
          <a:ext cx="448157" cy="2737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E0A83D1F-F130-46F6-A208-82AA18AEBFD0}" type="TxLink">
            <a:rPr lang="en-US" sz="1100" baseline="0">
              <a:solidFill>
                <a:schemeClr val="tx1"/>
              </a:solidFill>
            </a:rPr>
            <a:pPr/>
            <a:t>23</a:t>
          </a:fld>
          <a:endParaRPr lang="en-US" sz="1100" baseline="300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304593</xdr:colOff>
      <xdr:row>41</xdr:row>
      <xdr:rowOff>39566</xdr:rowOff>
    </xdr:from>
    <xdr:to>
      <xdr:col>21</xdr:col>
      <xdr:colOff>62805</xdr:colOff>
      <xdr:row>42</xdr:row>
      <xdr:rowOff>90854</xdr:rowOff>
    </xdr:to>
    <xdr:sp macro="" textlink="">
      <xdr:nvSpPr>
        <xdr:cNvPr id="244" name="TextBox 243"/>
        <xdr:cNvSpPr txBox="1"/>
      </xdr:nvSpPr>
      <xdr:spPr>
        <a:xfrm>
          <a:off x="12801393" y="3707326"/>
          <a:ext cx="367812" cy="2341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df</a:t>
          </a:r>
        </a:p>
      </xdr:txBody>
    </xdr:sp>
    <xdr:clientData/>
  </xdr:twoCellAnchor>
  <xdr:twoCellAnchor>
    <xdr:from>
      <xdr:col>19</xdr:col>
      <xdr:colOff>337460</xdr:colOff>
      <xdr:row>41</xdr:row>
      <xdr:rowOff>142981</xdr:rowOff>
    </xdr:from>
    <xdr:to>
      <xdr:col>20</xdr:col>
      <xdr:colOff>176018</xdr:colOff>
      <xdr:row>43</xdr:row>
      <xdr:rowOff>51016</xdr:rowOff>
    </xdr:to>
    <xdr:sp macro="" textlink="dfE">
      <xdr:nvSpPr>
        <xdr:cNvPr id="245" name="TextBox 244"/>
        <xdr:cNvSpPr txBox="1"/>
      </xdr:nvSpPr>
      <xdr:spPr>
        <a:xfrm>
          <a:off x="12224660" y="3810741"/>
          <a:ext cx="448158" cy="2737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44B202D1-1B45-4AB8-8710-6067C51C1AD5}" type="TxLink">
            <a:rPr lang="en-US" sz="1100" baseline="0">
              <a:solidFill>
                <a:srgbClr val="00B0F0"/>
              </a:solidFill>
            </a:rPr>
            <a:pPr/>
            <a:t>20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19</xdr:col>
      <xdr:colOff>400684</xdr:colOff>
      <xdr:row>38</xdr:row>
      <xdr:rowOff>172085</xdr:rowOff>
    </xdr:from>
    <xdr:to>
      <xdr:col>20</xdr:col>
      <xdr:colOff>239242</xdr:colOff>
      <xdr:row>40</xdr:row>
      <xdr:rowOff>80120</xdr:rowOff>
    </xdr:to>
    <xdr:sp macro="" textlink="dfR">
      <xdr:nvSpPr>
        <xdr:cNvPr id="246" name="TextBox 245"/>
        <xdr:cNvSpPr txBox="1"/>
      </xdr:nvSpPr>
      <xdr:spPr>
        <a:xfrm>
          <a:off x="12287884" y="3291205"/>
          <a:ext cx="448158" cy="2737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46025A7A-EA58-4959-9141-4641FB4CA0B2}" type="TxLink">
            <a:rPr lang="en-US" sz="1100" baseline="0">
              <a:solidFill>
                <a:srgbClr val="FF0000"/>
              </a:solidFill>
            </a:rPr>
            <a:pPr/>
            <a:t>3</a:t>
          </a:fld>
          <a:endParaRPr lang="en-US" sz="1100" baseline="300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338731</xdr:colOff>
      <xdr:row>32</xdr:row>
      <xdr:rowOff>32534</xdr:rowOff>
    </xdr:from>
    <xdr:to>
      <xdr:col>17</xdr:col>
      <xdr:colOff>177289</xdr:colOff>
      <xdr:row>33</xdr:row>
      <xdr:rowOff>131069</xdr:rowOff>
    </xdr:to>
    <xdr:sp macro="" textlink="$G$30">
      <xdr:nvSpPr>
        <xdr:cNvPr id="247" name="TextBox 246"/>
        <xdr:cNvSpPr txBox="1"/>
      </xdr:nvSpPr>
      <xdr:spPr>
        <a:xfrm>
          <a:off x="10397131" y="2054374"/>
          <a:ext cx="448158" cy="2814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1C8BADDE-D413-4881-9B81-366B805EBDBD}" type="TxLink">
            <a:rPr lang="en-US" sz="1100" baseline="0">
              <a:solidFill>
                <a:srgbClr val="00B0F0"/>
              </a:solidFill>
            </a:rPr>
            <a:pPr algn="r"/>
            <a:t>4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17</xdr:col>
      <xdr:colOff>470816</xdr:colOff>
      <xdr:row>27</xdr:row>
      <xdr:rowOff>33361</xdr:rowOff>
    </xdr:from>
    <xdr:to>
      <xdr:col>18</xdr:col>
      <xdr:colOff>309373</xdr:colOff>
      <xdr:row>28</xdr:row>
      <xdr:rowOff>131896</xdr:rowOff>
    </xdr:to>
    <xdr:sp macro="" textlink="$F$30">
      <xdr:nvSpPr>
        <xdr:cNvPr id="248" name="TextBox 247"/>
        <xdr:cNvSpPr txBox="1"/>
      </xdr:nvSpPr>
      <xdr:spPr>
        <a:xfrm>
          <a:off x="11138816" y="1140801"/>
          <a:ext cx="448157" cy="2814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C968DEE7-FB1D-471C-9F15-AB9633969699}" type="TxLink">
            <a:rPr lang="en-US" sz="1100" baseline="0">
              <a:solidFill>
                <a:schemeClr val="tx1"/>
              </a:solidFill>
            </a:rPr>
            <a:pPr/>
            <a:t>1</a:t>
          </a:fld>
          <a:endParaRPr lang="en-US" sz="1100" baseline="300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223346</xdr:colOff>
      <xdr:row>38</xdr:row>
      <xdr:rowOff>0</xdr:rowOff>
    </xdr:from>
    <xdr:to>
      <xdr:col>19</xdr:col>
      <xdr:colOff>224934</xdr:colOff>
      <xdr:row>38</xdr:row>
      <xdr:rowOff>1588</xdr:rowOff>
    </xdr:to>
    <xdr:sp macro="" textlink="">
      <xdr:nvSpPr>
        <xdr:cNvPr id="249" name="shapeFcrit"/>
        <xdr:cNvSpPr/>
      </xdr:nvSpPr>
      <xdr:spPr>
        <a:xfrm>
          <a:off x="12110546" y="3119120"/>
          <a:ext cx="1588" cy="1588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11317</xdr:colOff>
      <xdr:row>33</xdr:row>
      <xdr:rowOff>76499</xdr:rowOff>
    </xdr:from>
    <xdr:to>
      <xdr:col>17</xdr:col>
      <xdr:colOff>589085</xdr:colOff>
      <xdr:row>34</xdr:row>
      <xdr:rowOff>171243</xdr:rowOff>
    </xdr:to>
    <xdr:sp macro="" textlink="$F$35">
      <xdr:nvSpPr>
        <xdr:cNvPr id="250" name="TextBox 249"/>
        <xdr:cNvSpPr txBox="1"/>
      </xdr:nvSpPr>
      <xdr:spPr>
        <a:xfrm>
          <a:off x="10679317" y="2281219"/>
          <a:ext cx="577768" cy="2776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94C21A61-2447-40F7-9A21-86DF2A77F860}" type="TxLink">
            <a:rPr lang="en-US" sz="1100" b="0" i="0" u="none" strike="noStrike" baseline="0">
              <a:solidFill>
                <a:srgbClr val="00B0F0"/>
              </a:solidFill>
              <a:latin typeface="Calibri"/>
            </a:rPr>
            <a:pPr algn="r"/>
            <a:t>49%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17</xdr:col>
      <xdr:colOff>165193</xdr:colOff>
      <xdr:row>36</xdr:row>
      <xdr:rowOff>80712</xdr:rowOff>
    </xdr:from>
    <xdr:to>
      <xdr:col>18</xdr:col>
      <xdr:colOff>24617</xdr:colOff>
      <xdr:row>38</xdr:row>
      <xdr:rowOff>39984</xdr:rowOff>
    </xdr:to>
    <xdr:sp macro="" textlink="$H$32">
      <xdr:nvSpPr>
        <xdr:cNvPr id="251" name="TextBox 250"/>
        <xdr:cNvSpPr txBox="1"/>
      </xdr:nvSpPr>
      <xdr:spPr>
        <a:xfrm>
          <a:off x="10833193" y="2834072"/>
          <a:ext cx="469024" cy="3250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fld id="{9E4B70B2-B0BB-46CC-9AD2-79974809DD84}" type="TxLink">
            <a:rPr lang="en-US" sz="1100" b="0" i="0" u="none" strike="noStrike" baseline="0">
              <a:solidFill>
                <a:srgbClr val="FF0000"/>
              </a:solidFill>
              <a:latin typeface="Calibri"/>
            </a:rPr>
            <a:pPr/>
            <a:t>33.77777778</a:t>
          </a:fld>
          <a:endParaRPr lang="en-US" sz="1100" baseline="300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515995</xdr:colOff>
      <xdr:row>36</xdr:row>
      <xdr:rowOff>89542</xdr:rowOff>
    </xdr:from>
    <xdr:to>
      <xdr:col>18</xdr:col>
      <xdr:colOff>378198</xdr:colOff>
      <xdr:row>38</xdr:row>
      <xdr:rowOff>48814</xdr:rowOff>
    </xdr:to>
    <xdr:sp macro="" textlink="$G$32">
      <xdr:nvSpPr>
        <xdr:cNvPr id="252" name="TextBox 251"/>
        <xdr:cNvSpPr txBox="1"/>
      </xdr:nvSpPr>
      <xdr:spPr>
        <a:xfrm>
          <a:off x="11183995" y="2842902"/>
          <a:ext cx="471803" cy="3250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fld id="{E615403E-9F70-417F-860B-0EC4E4EDAC04}" type="TxLink">
            <a:rPr lang="en-US" sz="1100" b="0" i="0" u="none" strike="noStrike" baseline="0">
              <a:solidFill>
                <a:srgbClr val="00B0F0"/>
              </a:solidFill>
              <a:latin typeface="Calibri"/>
            </a:rPr>
            <a:pPr/>
            <a:t>10.3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19</xdr:col>
      <xdr:colOff>532189</xdr:colOff>
      <xdr:row>33</xdr:row>
      <xdr:rowOff>72016</xdr:rowOff>
    </xdr:from>
    <xdr:to>
      <xdr:col>20</xdr:col>
      <xdr:colOff>426632</xdr:colOff>
      <xdr:row>34</xdr:row>
      <xdr:rowOff>158677</xdr:rowOff>
    </xdr:to>
    <xdr:sp macro="" textlink="$F$36">
      <xdr:nvSpPr>
        <xdr:cNvPr id="253" name="TextBox 252"/>
        <xdr:cNvSpPr txBox="1"/>
      </xdr:nvSpPr>
      <xdr:spPr>
        <a:xfrm>
          <a:off x="12419389" y="2276736"/>
          <a:ext cx="504043" cy="26954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r"/>
          <a:fld id="{D4B67A23-50AD-4079-B720-813F2EEC1B6F}" type="TxLink">
            <a:rPr lang="en-US" sz="1100" b="0" i="0" u="none" strike="noStrike" baseline="0">
              <a:solidFill>
                <a:srgbClr val="000000"/>
              </a:solidFill>
              <a:latin typeface="Calibri"/>
            </a:rPr>
            <a:pPr algn="r"/>
            <a:t>33%</a:t>
          </a:fld>
          <a:endParaRPr lang="en-US" sz="1100" baseline="30000"/>
        </a:p>
      </xdr:txBody>
    </xdr:sp>
    <xdr:clientData/>
  </xdr:twoCellAnchor>
  <xdr:twoCellAnchor>
    <xdr:from>
      <xdr:col>17</xdr:col>
      <xdr:colOff>15030</xdr:colOff>
      <xdr:row>33</xdr:row>
      <xdr:rowOff>69819</xdr:rowOff>
    </xdr:from>
    <xdr:to>
      <xdr:col>20</xdr:col>
      <xdr:colOff>7558</xdr:colOff>
      <xdr:row>42</xdr:row>
      <xdr:rowOff>178112</xdr:rowOff>
    </xdr:to>
    <xdr:sp macro="" textlink="">
      <xdr:nvSpPr>
        <xdr:cNvPr id="254" name="shapeSSE"/>
        <xdr:cNvSpPr/>
      </xdr:nvSpPr>
      <xdr:spPr>
        <a:xfrm>
          <a:off x="10683030" y="2274539"/>
          <a:ext cx="1821328" cy="1754213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556113</xdr:colOff>
      <xdr:row>28</xdr:row>
      <xdr:rowOff>74000</xdr:rowOff>
    </xdr:from>
    <xdr:to>
      <xdr:col>21</xdr:col>
      <xdr:colOff>344140</xdr:colOff>
      <xdr:row>40</xdr:row>
      <xdr:rowOff>14427</xdr:rowOff>
    </xdr:to>
    <xdr:sp macro="" textlink="">
      <xdr:nvSpPr>
        <xdr:cNvPr id="255" name="shapeSST"/>
        <xdr:cNvSpPr/>
      </xdr:nvSpPr>
      <xdr:spPr>
        <a:xfrm>
          <a:off x="11224113" y="1364320"/>
          <a:ext cx="2226427" cy="2134987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553661</xdr:colOff>
      <xdr:row>33</xdr:row>
      <xdr:rowOff>69816</xdr:rowOff>
    </xdr:from>
    <xdr:to>
      <xdr:col>20</xdr:col>
      <xdr:colOff>3300</xdr:colOff>
      <xdr:row>40</xdr:row>
      <xdr:rowOff>14755</xdr:rowOff>
    </xdr:to>
    <xdr:sp macro="" textlink="">
      <xdr:nvSpPr>
        <xdr:cNvPr id="256" name="shapeSSR"/>
        <xdr:cNvSpPr/>
      </xdr:nvSpPr>
      <xdr:spPr>
        <a:xfrm>
          <a:off x="11221661" y="2274536"/>
          <a:ext cx="1278439" cy="122509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215462</xdr:colOff>
      <xdr:row>38</xdr:row>
      <xdr:rowOff>1357</xdr:rowOff>
    </xdr:from>
    <xdr:to>
      <xdr:col>18</xdr:col>
      <xdr:colOff>343969</xdr:colOff>
      <xdr:row>41</xdr:row>
      <xdr:rowOff>167964</xdr:rowOff>
    </xdr:to>
    <xdr:sp macro="" textlink="">
      <xdr:nvSpPr>
        <xdr:cNvPr id="257" name="shapeMSR"/>
        <xdr:cNvSpPr/>
      </xdr:nvSpPr>
      <xdr:spPr>
        <a:xfrm>
          <a:off x="10883462" y="3120477"/>
          <a:ext cx="738107" cy="715247"/>
        </a:xfrm>
        <a:prstGeom prst="rect">
          <a:avLst/>
        </a:prstGeom>
        <a:noFill/>
        <a:ln>
          <a:solidFill>
            <a:srgbClr val="FF0000"/>
          </a:solidFill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557099</xdr:colOff>
      <xdr:row>37</xdr:row>
      <xdr:rowOff>181334</xdr:rowOff>
    </xdr:from>
    <xdr:to>
      <xdr:col>18</xdr:col>
      <xdr:colOff>345269</xdr:colOff>
      <xdr:row>40</xdr:row>
      <xdr:rowOff>15224</xdr:rowOff>
    </xdr:to>
    <xdr:grpSp>
      <xdr:nvGrpSpPr>
        <xdr:cNvPr id="258" name="Group 257"/>
        <xdr:cNvGrpSpPr/>
      </xdr:nvGrpSpPr>
      <xdr:grpSpPr>
        <a:xfrm>
          <a:off x="11178126" y="7422944"/>
          <a:ext cx="401424" cy="421047"/>
          <a:chOff x="9086055" y="2654569"/>
          <a:chExt cx="397770" cy="397770"/>
        </a:xfrm>
      </xdr:grpSpPr>
      <xdr:sp macro="" textlink="">
        <xdr:nvSpPr>
          <xdr:cNvPr id="259" name="shapeMSE"/>
          <xdr:cNvSpPr/>
        </xdr:nvSpPr>
        <xdr:spPr>
          <a:xfrm>
            <a:off x="9086055" y="2654569"/>
            <a:ext cx="397766" cy="397766"/>
          </a:xfrm>
          <a:prstGeom prst="rect">
            <a:avLst/>
          </a:prstGeom>
          <a:noFill/>
          <a:ln>
            <a:solidFill>
              <a:schemeClr val="bg1"/>
            </a:solidFill>
            <a:prstDash val="soli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0" name="shapeMSE"/>
          <xdr:cNvSpPr/>
        </xdr:nvSpPr>
        <xdr:spPr>
          <a:xfrm>
            <a:off x="9086059" y="2654573"/>
            <a:ext cx="397766" cy="397766"/>
          </a:xfrm>
          <a:prstGeom prst="rect">
            <a:avLst/>
          </a:prstGeom>
          <a:noFill/>
          <a:ln>
            <a:solidFill>
              <a:srgbClr val="00B0F0"/>
            </a:solidFill>
            <a:prstDash val="sys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31</xdr:col>
      <xdr:colOff>599440</xdr:colOff>
      <xdr:row>35</xdr:row>
      <xdr:rowOff>162560</xdr:rowOff>
    </xdr:from>
    <xdr:to>
      <xdr:col>32</xdr:col>
      <xdr:colOff>355600</xdr:colOff>
      <xdr:row>37</xdr:row>
      <xdr:rowOff>170180</xdr:rowOff>
    </xdr:to>
    <xdr:pic>
      <xdr:nvPicPr>
        <xdr:cNvPr id="1165" name="Picture 14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801840" y="6634480"/>
          <a:ext cx="365760" cy="373380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213360</xdr:colOff>
      <xdr:row>35</xdr:row>
      <xdr:rowOff>172720</xdr:rowOff>
    </xdr:from>
    <xdr:to>
      <xdr:col>31</xdr:col>
      <xdr:colOff>510540</xdr:colOff>
      <xdr:row>37</xdr:row>
      <xdr:rowOff>180340</xdr:rowOff>
    </xdr:to>
    <xdr:pic>
      <xdr:nvPicPr>
        <xdr:cNvPr id="1166" name="Picture 14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415760" y="6644640"/>
          <a:ext cx="297180" cy="37338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325383</xdr:colOff>
      <xdr:row>39</xdr:row>
      <xdr:rowOff>150445</xdr:rowOff>
    </xdr:from>
    <xdr:to>
      <xdr:col>19</xdr:col>
      <xdr:colOff>193498</xdr:colOff>
      <xdr:row>41</xdr:row>
      <xdr:rowOff>25887</xdr:rowOff>
    </xdr:to>
    <xdr:sp macro="" textlink="$F$34">
      <xdr:nvSpPr>
        <xdr:cNvPr id="2" name="TextBox 1"/>
        <xdr:cNvSpPr txBox="1"/>
      </xdr:nvSpPr>
      <xdr:spPr>
        <a:xfrm>
          <a:off x="11517258" y="7646620"/>
          <a:ext cx="477715" cy="2564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28E9E4-6858-4D75-9B47-D4184E782CC3}" type="TxLink">
            <a:rPr lang="en-US" sz="800" i="1" baseline="0"/>
            <a:pPr/>
            <a:t>0.042</a:t>
          </a:fld>
          <a:endParaRPr lang="en-US" sz="800" b="1" i="1" baseline="30000"/>
        </a:p>
      </xdr:txBody>
    </xdr:sp>
    <xdr:clientData/>
  </xdr:twoCellAnchor>
  <xdr:twoCellAnchor>
    <xdr:from>
      <xdr:col>25</xdr:col>
      <xdr:colOff>349809</xdr:colOff>
      <xdr:row>38</xdr:row>
      <xdr:rowOff>14654</xdr:rowOff>
    </xdr:from>
    <xdr:to>
      <xdr:col>26</xdr:col>
      <xdr:colOff>276542</xdr:colOff>
      <xdr:row>40</xdr:row>
      <xdr:rowOff>43962</xdr:rowOff>
    </xdr:to>
    <xdr:sp macro="" textlink="">
      <xdr:nvSpPr>
        <xdr:cNvPr id="3" name="TextBox 2"/>
        <xdr:cNvSpPr txBox="1"/>
      </xdr:nvSpPr>
      <xdr:spPr>
        <a:xfrm>
          <a:off x="15808884" y="7320329"/>
          <a:ext cx="536333" cy="4103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sz="1400" b="1"/>
            <a:t>F</a:t>
          </a:r>
        </a:p>
      </xdr:txBody>
    </xdr:sp>
    <xdr:clientData/>
  </xdr:twoCellAnchor>
  <xdr:twoCellAnchor>
    <xdr:from>
      <xdr:col>25</xdr:col>
      <xdr:colOff>365760</xdr:colOff>
      <xdr:row>40</xdr:row>
      <xdr:rowOff>0</xdr:rowOff>
    </xdr:from>
    <xdr:to>
      <xdr:col>26</xdr:col>
      <xdr:colOff>390171</xdr:colOff>
      <xdr:row>41</xdr:row>
      <xdr:rowOff>88316</xdr:rowOff>
    </xdr:to>
    <xdr:sp macro="" textlink="">
      <xdr:nvSpPr>
        <xdr:cNvPr id="4" name="TextBox 3"/>
        <xdr:cNvSpPr txBox="1"/>
      </xdr:nvSpPr>
      <xdr:spPr>
        <a:xfrm>
          <a:off x="15824835" y="7686675"/>
          <a:ext cx="634011" cy="2788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i="1"/>
            <a:t>p</a:t>
          </a:r>
        </a:p>
      </xdr:txBody>
    </xdr:sp>
    <xdr:clientData/>
  </xdr:twoCellAnchor>
  <xdr:twoCellAnchor>
    <xdr:from>
      <xdr:col>17</xdr:col>
      <xdr:colOff>511031</xdr:colOff>
      <xdr:row>12</xdr:row>
      <xdr:rowOff>52856</xdr:rowOff>
    </xdr:from>
    <xdr:to>
      <xdr:col>18</xdr:col>
      <xdr:colOff>349588</xdr:colOff>
      <xdr:row>13</xdr:row>
      <xdr:rowOff>151391</xdr:rowOff>
    </xdr:to>
    <xdr:sp macro="" textlink="$H$30">
      <xdr:nvSpPr>
        <xdr:cNvPr id="5" name="TextBox 4"/>
        <xdr:cNvSpPr txBox="1"/>
      </xdr:nvSpPr>
      <xdr:spPr>
        <a:xfrm>
          <a:off x="11033355" y="2350062"/>
          <a:ext cx="443674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787613EF-CBD0-41DF-9B25-A2EFE545D2C5}" type="TxLink">
            <a:rPr lang="en-US" sz="1100" baseline="0">
              <a:solidFill>
                <a:sysClr val="windowText" lastClr="000000"/>
              </a:solidFill>
            </a:rPr>
            <a:pPr/>
            <a:t>3</a:t>
          </a:fld>
          <a:endParaRPr lang="en-US" sz="1100" baseline="30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386080</xdr:colOff>
      <xdr:row>19</xdr:row>
      <xdr:rowOff>10160</xdr:rowOff>
    </xdr:from>
    <xdr:to>
      <xdr:col>33</xdr:col>
      <xdr:colOff>207291</xdr:colOff>
      <xdr:row>20</xdr:row>
      <xdr:rowOff>98476</xdr:rowOff>
    </xdr:to>
    <xdr:sp macro="" textlink="">
      <xdr:nvSpPr>
        <xdr:cNvPr id="6" name="TextBox 5"/>
        <xdr:cNvSpPr txBox="1"/>
      </xdr:nvSpPr>
      <xdr:spPr>
        <a:xfrm>
          <a:off x="20112355" y="3639185"/>
          <a:ext cx="430811" cy="2788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i="1"/>
            <a:t>p</a:t>
          </a:r>
        </a:p>
      </xdr:txBody>
    </xdr:sp>
    <xdr:clientData/>
  </xdr:twoCellAnchor>
  <xdr:twoCellAnchor>
    <xdr:from>
      <xdr:col>32</xdr:col>
      <xdr:colOff>172720</xdr:colOff>
      <xdr:row>41</xdr:row>
      <xdr:rowOff>60960</xdr:rowOff>
    </xdr:from>
    <xdr:to>
      <xdr:col>34</xdr:col>
      <xdr:colOff>67495</xdr:colOff>
      <xdr:row>43</xdr:row>
      <xdr:rowOff>118146</xdr:rowOff>
    </xdr:to>
    <xdr:sp macro="" textlink="">
      <xdr:nvSpPr>
        <xdr:cNvPr id="7" name="TextBox 6"/>
        <xdr:cNvSpPr txBox="1"/>
      </xdr:nvSpPr>
      <xdr:spPr>
        <a:xfrm>
          <a:off x="19898995" y="7938135"/>
          <a:ext cx="1113975" cy="4381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baseline="0"/>
            <a:t>N - </a:t>
          </a:r>
          <a:r>
            <a:rPr lang="en-US" baseline="30000"/>
            <a:t>#</a:t>
          </a:r>
          <a:r>
            <a:rPr lang="en-US" i="1" baseline="0"/>
            <a:t>pars</a:t>
          </a:r>
          <a:r>
            <a:rPr lang="en-US" baseline="0"/>
            <a:t>(F)</a:t>
          </a:r>
          <a:endParaRPr lang="en-US" baseline="-25000"/>
        </a:p>
      </xdr:txBody>
    </xdr:sp>
    <xdr:clientData/>
  </xdr:twoCellAnchor>
  <xdr:twoCellAnchor>
    <xdr:from>
      <xdr:col>26</xdr:col>
      <xdr:colOff>608578</xdr:colOff>
      <xdr:row>12</xdr:row>
      <xdr:rowOff>100809</xdr:rowOff>
    </xdr:from>
    <xdr:to>
      <xdr:col>27</xdr:col>
      <xdr:colOff>576746</xdr:colOff>
      <xdr:row>14</xdr:row>
      <xdr:rowOff>12673</xdr:rowOff>
    </xdr:to>
    <xdr:sp macro="" textlink="">
      <xdr:nvSpPr>
        <xdr:cNvPr id="8" name="TextBox 7"/>
        <xdr:cNvSpPr txBox="1"/>
      </xdr:nvSpPr>
      <xdr:spPr>
        <a:xfrm>
          <a:off x="16677253" y="2396334"/>
          <a:ext cx="577768" cy="2928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baseline="0">
              <a:solidFill>
                <a:srgbClr val="00B0F0"/>
              </a:solidFill>
            </a:rPr>
            <a:t>PRE</a:t>
          </a:r>
          <a:endParaRPr lang="en-US" baseline="30000">
            <a:solidFill>
              <a:srgbClr val="00B0F0"/>
            </a:solidFill>
          </a:endParaRPr>
        </a:p>
        <a:p>
          <a:pPr algn="l"/>
          <a:endParaRPr lang="en-US">
            <a:solidFill>
              <a:srgbClr val="00B0F0"/>
            </a:solidFill>
          </a:endParaRPr>
        </a:p>
      </xdr:txBody>
    </xdr:sp>
    <xdr:clientData/>
  </xdr:twoCellAnchor>
  <xdr:twoCellAnchor>
    <xdr:from>
      <xdr:col>24</xdr:col>
      <xdr:colOff>145701</xdr:colOff>
      <xdr:row>6</xdr:row>
      <xdr:rowOff>154910</xdr:rowOff>
    </xdr:from>
    <xdr:to>
      <xdr:col>24</xdr:col>
      <xdr:colOff>387489</xdr:colOff>
      <xdr:row>12</xdr:row>
      <xdr:rowOff>2717</xdr:rowOff>
    </xdr:to>
    <xdr:sp macro="" textlink="">
      <xdr:nvSpPr>
        <xdr:cNvPr id="9" name="TextBox 8"/>
        <xdr:cNvSpPr txBox="1"/>
      </xdr:nvSpPr>
      <xdr:spPr>
        <a:xfrm rot="16200000">
          <a:off x="14620666" y="1681945"/>
          <a:ext cx="990807" cy="2417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parameters</a:t>
          </a:r>
        </a:p>
      </xdr:txBody>
    </xdr:sp>
    <xdr:clientData/>
  </xdr:twoCellAnchor>
  <xdr:twoCellAnchor>
    <xdr:from>
      <xdr:col>16</xdr:col>
      <xdr:colOff>533395</xdr:colOff>
      <xdr:row>21</xdr:row>
      <xdr:rowOff>152400</xdr:rowOff>
    </xdr:from>
    <xdr:to>
      <xdr:col>18</xdr:col>
      <xdr:colOff>304800</xdr:colOff>
      <xdr:row>23</xdr:row>
      <xdr:rowOff>30480</xdr:rowOff>
    </xdr:to>
    <xdr:sp macro="" textlink="">
      <xdr:nvSpPr>
        <xdr:cNvPr id="10" name="TextBox 9"/>
        <xdr:cNvSpPr txBox="1"/>
      </xdr:nvSpPr>
      <xdr:spPr>
        <a:xfrm>
          <a:off x="10506070" y="4162425"/>
          <a:ext cx="990605" cy="2590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i="1">
              <a:solidFill>
                <a:srgbClr val="FF0000"/>
              </a:solidFill>
            </a:rPr>
            <a:t>Error / Within</a:t>
          </a:r>
        </a:p>
      </xdr:txBody>
    </xdr:sp>
    <xdr:clientData/>
  </xdr:twoCellAnchor>
  <xdr:twoCellAnchor>
    <xdr:from>
      <xdr:col>18</xdr:col>
      <xdr:colOff>121918</xdr:colOff>
      <xdr:row>11</xdr:row>
      <xdr:rowOff>34852</xdr:rowOff>
    </xdr:from>
    <xdr:to>
      <xdr:col>20</xdr:col>
      <xdr:colOff>284479</xdr:colOff>
      <xdr:row>12</xdr:row>
      <xdr:rowOff>101600</xdr:rowOff>
    </xdr:to>
    <xdr:sp macro="" textlink="">
      <xdr:nvSpPr>
        <xdr:cNvPr id="11" name="TextBox 10"/>
        <xdr:cNvSpPr txBox="1"/>
      </xdr:nvSpPr>
      <xdr:spPr>
        <a:xfrm>
          <a:off x="11313793" y="2139877"/>
          <a:ext cx="1381761" cy="25724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50" i="1">
              <a:solidFill>
                <a:sysClr val="windowText" lastClr="000000"/>
              </a:solidFill>
            </a:rPr>
            <a:t>Residual/ Beteween</a:t>
          </a:r>
        </a:p>
      </xdr:txBody>
    </xdr:sp>
    <xdr:clientData/>
  </xdr:twoCellAnchor>
  <xdr:twoCellAnchor>
    <xdr:from>
      <xdr:col>20</xdr:col>
      <xdr:colOff>598718</xdr:colOff>
      <xdr:row>6</xdr:row>
      <xdr:rowOff>55896</xdr:rowOff>
    </xdr:from>
    <xdr:to>
      <xdr:col>21</xdr:col>
      <xdr:colOff>547223</xdr:colOff>
      <xdr:row>7</xdr:row>
      <xdr:rowOff>107184</xdr:rowOff>
    </xdr:to>
    <xdr:sp macro="" textlink="">
      <xdr:nvSpPr>
        <xdr:cNvPr id="12" name="TextBox 11"/>
        <xdr:cNvSpPr txBox="1"/>
      </xdr:nvSpPr>
      <xdr:spPr>
        <a:xfrm>
          <a:off x="13009793" y="1208421"/>
          <a:ext cx="558105" cy="2417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i="1">
              <a:solidFill>
                <a:srgbClr val="00B0F0"/>
              </a:solidFill>
            </a:rPr>
            <a:t>Total</a:t>
          </a:r>
        </a:p>
      </xdr:txBody>
    </xdr:sp>
    <xdr:clientData/>
  </xdr:twoCellAnchor>
  <xdr:twoCellAnchor>
    <xdr:from>
      <xdr:col>13</xdr:col>
      <xdr:colOff>117232</xdr:colOff>
      <xdr:row>9</xdr:row>
      <xdr:rowOff>29306</xdr:rowOff>
    </xdr:from>
    <xdr:to>
      <xdr:col>14</xdr:col>
      <xdr:colOff>51290</xdr:colOff>
      <xdr:row>10</xdr:row>
      <xdr:rowOff>161191</xdr:rowOff>
    </xdr:to>
    <xdr:sp macro="" textlink="">
      <xdr:nvSpPr>
        <xdr:cNvPr id="13" name="TextBox 12"/>
        <xdr:cNvSpPr txBox="1"/>
      </xdr:nvSpPr>
      <xdr:spPr>
        <a:xfrm>
          <a:off x="8261107" y="1753331"/>
          <a:ext cx="543658" cy="3223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pars</a:t>
          </a:r>
        </a:p>
      </xdr:txBody>
    </xdr:sp>
    <xdr:clientData/>
  </xdr:twoCellAnchor>
  <xdr:twoCellAnchor>
    <xdr:from>
      <xdr:col>13</xdr:col>
      <xdr:colOff>175846</xdr:colOff>
      <xdr:row>1</xdr:row>
      <xdr:rowOff>74024</xdr:rowOff>
    </xdr:from>
    <xdr:to>
      <xdr:col>14</xdr:col>
      <xdr:colOff>11623</xdr:colOff>
      <xdr:row>2</xdr:row>
      <xdr:rowOff>172559</xdr:rowOff>
    </xdr:to>
    <xdr:sp macro="" textlink="">
      <xdr:nvSpPr>
        <xdr:cNvPr id="14" name="TextBox 13"/>
        <xdr:cNvSpPr txBox="1"/>
      </xdr:nvSpPr>
      <xdr:spPr>
        <a:xfrm>
          <a:off x="8319721" y="264524"/>
          <a:ext cx="445377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PRE</a:t>
          </a:r>
          <a:endParaRPr lang="en-US" sz="1100" baseline="30000"/>
        </a:p>
      </xdr:txBody>
    </xdr:sp>
    <xdr:clientData/>
  </xdr:twoCellAnchor>
  <xdr:twoCellAnchor>
    <xdr:from>
      <xdr:col>14</xdr:col>
      <xdr:colOff>43542</xdr:colOff>
      <xdr:row>21</xdr:row>
      <xdr:rowOff>179614</xdr:rowOff>
    </xdr:from>
    <xdr:to>
      <xdr:col>14</xdr:col>
      <xdr:colOff>507784</xdr:colOff>
      <xdr:row>24</xdr:row>
      <xdr:rowOff>72356</xdr:rowOff>
    </xdr:to>
    <xdr:sp macro="" textlink="">
      <xdr:nvSpPr>
        <xdr:cNvPr id="15" name="shapeMST"/>
        <xdr:cNvSpPr/>
      </xdr:nvSpPr>
      <xdr:spPr>
        <a:xfrm>
          <a:off x="8797017" y="4189639"/>
          <a:ext cx="464242" cy="464242"/>
        </a:xfrm>
        <a:prstGeom prst="rect">
          <a:avLst/>
        </a:prstGeom>
        <a:noFill/>
        <a:ln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344366</xdr:colOff>
      <xdr:row>17</xdr:row>
      <xdr:rowOff>14654</xdr:rowOff>
    </xdr:from>
    <xdr:to>
      <xdr:col>12</xdr:col>
      <xdr:colOff>271099</xdr:colOff>
      <xdr:row>19</xdr:row>
      <xdr:rowOff>43962</xdr:rowOff>
    </xdr:to>
    <xdr:sp macro="" textlink="$F$33">
      <xdr:nvSpPr>
        <xdr:cNvPr id="16" name="TextBox 15"/>
        <xdr:cNvSpPr txBox="1"/>
      </xdr:nvSpPr>
      <xdr:spPr>
        <a:xfrm>
          <a:off x="7269041" y="3262679"/>
          <a:ext cx="536333" cy="4103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r"/>
          <a:fld id="{AD1AEA49-8C7C-487D-BC44-BCE4090D5160}" type="TxLink">
            <a:rPr lang="en-US" sz="1100" b="1" baseline="0"/>
            <a:pPr algn="r"/>
            <a:t>3.28</a:t>
          </a:fld>
          <a:endParaRPr lang="en-US" sz="1100" b="1" baseline="30000"/>
        </a:p>
      </xdr:txBody>
    </xdr:sp>
    <xdr:clientData/>
  </xdr:twoCellAnchor>
  <xdr:twoCellAnchor>
    <xdr:from>
      <xdr:col>11</xdr:col>
      <xdr:colOff>446944</xdr:colOff>
      <xdr:row>18</xdr:row>
      <xdr:rowOff>175845</xdr:rowOff>
    </xdr:from>
    <xdr:to>
      <xdr:col>12</xdr:col>
      <xdr:colOff>315059</xdr:colOff>
      <xdr:row>20</xdr:row>
      <xdr:rowOff>51287</xdr:rowOff>
    </xdr:to>
    <xdr:sp macro="" textlink="$F$34">
      <xdr:nvSpPr>
        <xdr:cNvPr id="17" name="TextBox 16"/>
        <xdr:cNvSpPr txBox="1"/>
      </xdr:nvSpPr>
      <xdr:spPr>
        <a:xfrm>
          <a:off x="7371619" y="3614370"/>
          <a:ext cx="477715" cy="2564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28E9E4-6858-4D75-9B47-D4184E782CC3}" type="TxLink">
            <a:rPr lang="en-US" sz="800" i="1" baseline="0"/>
            <a:pPr/>
            <a:t>0.042</a:t>
          </a:fld>
          <a:endParaRPr lang="en-US" sz="800" b="1" i="1" baseline="30000"/>
        </a:p>
      </xdr:txBody>
    </xdr:sp>
    <xdr:clientData/>
  </xdr:twoCellAnchor>
  <xdr:twoCellAnchor>
    <xdr:from>
      <xdr:col>8</xdr:col>
      <xdr:colOff>504477</xdr:colOff>
      <xdr:row>23</xdr:row>
      <xdr:rowOff>66853</xdr:rowOff>
    </xdr:from>
    <xdr:to>
      <xdr:col>9</xdr:col>
      <xdr:colOff>359119</xdr:colOff>
      <xdr:row>25</xdr:row>
      <xdr:rowOff>150095</xdr:rowOff>
    </xdr:to>
    <xdr:sp macro="" textlink="">
      <xdr:nvSpPr>
        <xdr:cNvPr id="18" name="shapeMST"/>
        <xdr:cNvSpPr/>
      </xdr:nvSpPr>
      <xdr:spPr>
        <a:xfrm>
          <a:off x="5600352" y="4457878"/>
          <a:ext cx="464242" cy="464242"/>
        </a:xfrm>
        <a:prstGeom prst="rect">
          <a:avLst/>
        </a:prstGeom>
        <a:noFill/>
        <a:ln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183174</xdr:colOff>
      <xdr:row>17</xdr:row>
      <xdr:rowOff>153866</xdr:rowOff>
    </xdr:from>
    <xdr:to>
      <xdr:col>10</xdr:col>
      <xdr:colOff>21731</xdr:colOff>
      <xdr:row>19</xdr:row>
      <xdr:rowOff>61901</xdr:rowOff>
    </xdr:to>
    <xdr:sp macro="" textlink="dfT">
      <xdr:nvSpPr>
        <xdr:cNvPr id="19" name="TextBox 18"/>
        <xdr:cNvSpPr txBox="1"/>
      </xdr:nvSpPr>
      <xdr:spPr>
        <a:xfrm>
          <a:off x="5888649" y="3401891"/>
          <a:ext cx="448157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E0A83D1F-F130-46F6-A208-82AA18AEBFD0}" type="TxLink">
            <a:rPr lang="en-US" sz="1100" baseline="0">
              <a:solidFill>
                <a:schemeClr val="tx1"/>
              </a:solidFill>
            </a:rPr>
            <a:pPr/>
            <a:t>23</a:t>
          </a:fld>
          <a:endParaRPr lang="en-US" sz="1100" baseline="300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549521</xdr:colOff>
      <xdr:row>19</xdr:row>
      <xdr:rowOff>153866</xdr:rowOff>
    </xdr:from>
    <xdr:to>
      <xdr:col>10</xdr:col>
      <xdr:colOff>307733</xdr:colOff>
      <xdr:row>21</xdr:row>
      <xdr:rowOff>14654</xdr:rowOff>
    </xdr:to>
    <xdr:sp macro="" textlink="">
      <xdr:nvSpPr>
        <xdr:cNvPr id="20" name="TextBox 19"/>
        <xdr:cNvSpPr txBox="1"/>
      </xdr:nvSpPr>
      <xdr:spPr>
        <a:xfrm>
          <a:off x="6254996" y="3782891"/>
          <a:ext cx="367812" cy="2417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df</a:t>
          </a:r>
        </a:p>
      </xdr:txBody>
    </xdr:sp>
    <xdr:clientData/>
  </xdr:twoCellAnchor>
  <xdr:twoCellAnchor>
    <xdr:from>
      <xdr:col>10</xdr:col>
      <xdr:colOff>533399</xdr:colOff>
      <xdr:row>20</xdr:row>
      <xdr:rowOff>115765</xdr:rowOff>
    </xdr:from>
    <xdr:to>
      <xdr:col>11</xdr:col>
      <xdr:colOff>371957</xdr:colOff>
      <xdr:row>22</xdr:row>
      <xdr:rowOff>23800</xdr:rowOff>
    </xdr:to>
    <xdr:sp macro="" textlink="dfE">
      <xdr:nvSpPr>
        <xdr:cNvPr id="21" name="TextBox 20"/>
        <xdr:cNvSpPr txBox="1"/>
      </xdr:nvSpPr>
      <xdr:spPr>
        <a:xfrm>
          <a:off x="6848474" y="3935290"/>
          <a:ext cx="448158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44B202D1-1B45-4AB8-8710-6067C51C1AD5}" type="TxLink">
            <a:rPr lang="en-US" sz="1100" baseline="0">
              <a:solidFill>
                <a:srgbClr val="00B0F0"/>
              </a:solidFill>
            </a:rPr>
            <a:pPr/>
            <a:t>20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10</xdr:col>
      <xdr:colOff>542193</xdr:colOff>
      <xdr:row>17</xdr:row>
      <xdr:rowOff>161193</xdr:rowOff>
    </xdr:from>
    <xdr:to>
      <xdr:col>11</xdr:col>
      <xdr:colOff>380751</xdr:colOff>
      <xdr:row>19</xdr:row>
      <xdr:rowOff>69228</xdr:rowOff>
    </xdr:to>
    <xdr:sp macro="" textlink="dfR">
      <xdr:nvSpPr>
        <xdr:cNvPr id="22" name="TextBox 21"/>
        <xdr:cNvSpPr txBox="1"/>
      </xdr:nvSpPr>
      <xdr:spPr>
        <a:xfrm>
          <a:off x="6857268" y="3409218"/>
          <a:ext cx="448158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46025A7A-EA58-4959-9141-4641FB4CA0B2}" type="TxLink">
            <a:rPr lang="en-US" sz="1100" baseline="0">
              <a:solidFill>
                <a:srgbClr val="FF0000"/>
              </a:solidFill>
            </a:rPr>
            <a:pPr/>
            <a:t>3</a:t>
          </a:fld>
          <a:endParaRPr lang="en-US" sz="1100" baseline="300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327845</xdr:colOff>
      <xdr:row>11</xdr:row>
      <xdr:rowOff>10762</xdr:rowOff>
    </xdr:from>
    <xdr:to>
      <xdr:col>14</xdr:col>
      <xdr:colOff>166403</xdr:colOff>
      <xdr:row>12</xdr:row>
      <xdr:rowOff>109297</xdr:rowOff>
    </xdr:to>
    <xdr:sp macro="" textlink="$G$30">
      <xdr:nvSpPr>
        <xdr:cNvPr id="23" name="TextBox 22"/>
        <xdr:cNvSpPr txBox="1"/>
      </xdr:nvSpPr>
      <xdr:spPr>
        <a:xfrm>
          <a:off x="8471720" y="2115787"/>
          <a:ext cx="448158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1C8BADDE-D413-4881-9B81-366B805EBDBD}" type="TxLink">
            <a:rPr lang="en-US" sz="1100" baseline="0">
              <a:solidFill>
                <a:srgbClr val="00B0F0"/>
              </a:solidFill>
            </a:rPr>
            <a:pPr/>
            <a:t>4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12</xdr:col>
      <xdr:colOff>395253</xdr:colOff>
      <xdr:row>11</xdr:row>
      <xdr:rowOff>19556</xdr:rowOff>
    </xdr:from>
    <xdr:to>
      <xdr:col>13</xdr:col>
      <xdr:colOff>233810</xdr:colOff>
      <xdr:row>12</xdr:row>
      <xdr:rowOff>118091</xdr:rowOff>
    </xdr:to>
    <xdr:sp macro="" textlink="$H$30">
      <xdr:nvSpPr>
        <xdr:cNvPr id="24" name="TextBox 23"/>
        <xdr:cNvSpPr txBox="1"/>
      </xdr:nvSpPr>
      <xdr:spPr>
        <a:xfrm>
          <a:off x="7929528" y="2124581"/>
          <a:ext cx="448157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787613EF-CBD0-41DF-9B25-A2EFE545D2C5}" type="TxLink">
            <a:rPr lang="en-US" sz="1100" baseline="0">
              <a:solidFill>
                <a:srgbClr val="FF0000"/>
              </a:solidFill>
            </a:rPr>
            <a:pPr/>
            <a:t>3</a:t>
          </a:fld>
          <a:endParaRPr lang="en-US" sz="1100" baseline="300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367408</xdr:colOff>
      <xdr:row>6</xdr:row>
      <xdr:rowOff>21022</xdr:rowOff>
    </xdr:from>
    <xdr:to>
      <xdr:col>13</xdr:col>
      <xdr:colOff>205965</xdr:colOff>
      <xdr:row>7</xdr:row>
      <xdr:rowOff>119557</xdr:rowOff>
    </xdr:to>
    <xdr:sp macro="" textlink="$F$30">
      <xdr:nvSpPr>
        <xdr:cNvPr id="25" name="TextBox 24"/>
        <xdr:cNvSpPr txBox="1"/>
      </xdr:nvSpPr>
      <xdr:spPr>
        <a:xfrm>
          <a:off x="7901683" y="1173547"/>
          <a:ext cx="448157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C968DEE7-FB1D-471C-9F15-AB9633969699}" type="TxLink">
            <a:rPr lang="en-US" sz="1100" baseline="0">
              <a:solidFill>
                <a:schemeClr val="tx1"/>
              </a:solidFill>
            </a:rPr>
            <a:pPr/>
            <a:t>1</a:t>
          </a:fld>
          <a:endParaRPr lang="en-US" sz="1100" baseline="300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278480</xdr:colOff>
      <xdr:row>41</xdr:row>
      <xdr:rowOff>110661</xdr:rowOff>
    </xdr:from>
    <xdr:to>
      <xdr:col>13</xdr:col>
      <xdr:colOff>103169</xdr:colOff>
      <xdr:row>43</xdr:row>
      <xdr:rowOff>144900</xdr:rowOff>
    </xdr:to>
    <xdr:sp macro="" textlink="">
      <xdr:nvSpPr>
        <xdr:cNvPr id="26" name="Fcrit05"/>
        <xdr:cNvSpPr/>
      </xdr:nvSpPr>
      <xdr:spPr>
        <a:xfrm>
          <a:off x="7812755" y="7987836"/>
          <a:ext cx="434289" cy="415239"/>
        </a:xfrm>
        <a:prstGeom prst="rect">
          <a:avLst/>
        </a:prstGeom>
        <a:noFill/>
        <a:ln w="12700">
          <a:solidFill>
            <a:schemeClr val="bg1">
              <a:lumMod val="6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223346</xdr:colOff>
      <xdr:row>17</xdr:row>
      <xdr:rowOff>0</xdr:rowOff>
    </xdr:from>
    <xdr:to>
      <xdr:col>12</xdr:col>
      <xdr:colOff>224934</xdr:colOff>
      <xdr:row>17</xdr:row>
      <xdr:rowOff>1588</xdr:rowOff>
    </xdr:to>
    <xdr:sp macro="" textlink="">
      <xdr:nvSpPr>
        <xdr:cNvPr id="27" name="shapeFcrit"/>
        <xdr:cNvSpPr/>
      </xdr:nvSpPr>
      <xdr:spPr>
        <a:xfrm>
          <a:off x="7757621" y="3248025"/>
          <a:ext cx="1588" cy="1588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34159</xdr:colOff>
      <xdr:row>22</xdr:row>
      <xdr:rowOff>112986</xdr:rowOff>
    </xdr:from>
    <xdr:to>
      <xdr:col>8</xdr:col>
      <xdr:colOff>504497</xdr:colOff>
      <xdr:row>24</xdr:row>
      <xdr:rowOff>72258</xdr:rowOff>
    </xdr:to>
    <xdr:sp macro="" textlink="">
      <xdr:nvSpPr>
        <xdr:cNvPr id="28" name="TextBox 27"/>
        <xdr:cNvSpPr txBox="1"/>
      </xdr:nvSpPr>
      <xdr:spPr>
        <a:xfrm>
          <a:off x="5130034" y="4313511"/>
          <a:ext cx="470338" cy="3402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sz="1100" baseline="0">
              <a:solidFill>
                <a:schemeClr val="tx1"/>
              </a:solidFill>
            </a:rPr>
            <a:t>MST</a:t>
          </a:r>
          <a:endParaRPr lang="en-US" sz="1100" baseline="300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121526</xdr:colOff>
      <xdr:row>2</xdr:row>
      <xdr:rowOff>169025</xdr:rowOff>
    </xdr:from>
    <xdr:to>
      <xdr:col>9</xdr:col>
      <xdr:colOff>565439</xdr:colOff>
      <xdr:row>4</xdr:row>
      <xdr:rowOff>77060</xdr:rowOff>
    </xdr:to>
    <xdr:sp macro="" textlink="">
      <xdr:nvSpPr>
        <xdr:cNvPr id="29" name="TextBox 28"/>
        <xdr:cNvSpPr txBox="1"/>
      </xdr:nvSpPr>
      <xdr:spPr>
        <a:xfrm>
          <a:off x="5827001" y="550025"/>
          <a:ext cx="443913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SST</a:t>
          </a:r>
          <a:endParaRPr lang="en-US" sz="1100" baseline="30000"/>
        </a:p>
      </xdr:txBody>
    </xdr:sp>
    <xdr:clientData/>
  </xdr:twoCellAnchor>
  <xdr:twoCellAnchor>
    <xdr:from>
      <xdr:col>12</xdr:col>
      <xdr:colOff>552043</xdr:colOff>
      <xdr:row>12</xdr:row>
      <xdr:rowOff>37141</xdr:rowOff>
    </xdr:from>
    <xdr:to>
      <xdr:col>13</xdr:col>
      <xdr:colOff>520210</xdr:colOff>
      <xdr:row>13</xdr:row>
      <xdr:rowOff>131885</xdr:rowOff>
    </xdr:to>
    <xdr:sp macro="" textlink="$F$35">
      <xdr:nvSpPr>
        <xdr:cNvPr id="30" name="TextBox 29"/>
        <xdr:cNvSpPr txBox="1"/>
      </xdr:nvSpPr>
      <xdr:spPr>
        <a:xfrm>
          <a:off x="8086318" y="2332666"/>
          <a:ext cx="577767" cy="2852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4C21A61-2447-40F7-9A21-86DF2A77F860}" type="TxLink">
            <a:rPr lang="en-US" sz="1100" baseline="0">
              <a:solidFill>
                <a:srgbClr val="00B0F0"/>
              </a:solidFill>
            </a:rPr>
            <a:pPr/>
            <a:t>49%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13</xdr:col>
      <xdr:colOff>27024</xdr:colOff>
      <xdr:row>15</xdr:row>
      <xdr:rowOff>78827</xdr:rowOff>
    </xdr:from>
    <xdr:to>
      <xdr:col>13</xdr:col>
      <xdr:colOff>496048</xdr:colOff>
      <xdr:row>17</xdr:row>
      <xdr:rowOff>38099</xdr:rowOff>
    </xdr:to>
    <xdr:sp macro="" textlink="$H$32">
      <xdr:nvSpPr>
        <xdr:cNvPr id="31" name="TextBox 30"/>
        <xdr:cNvSpPr txBox="1"/>
      </xdr:nvSpPr>
      <xdr:spPr>
        <a:xfrm>
          <a:off x="8170899" y="2945852"/>
          <a:ext cx="469024" cy="3402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fld id="{9E4B70B2-B0BB-46CC-9AD2-79974809DD84}" type="TxLink">
            <a:rPr lang="en-US" sz="1100" baseline="0">
              <a:solidFill>
                <a:srgbClr val="FF0000"/>
              </a:solidFill>
            </a:rPr>
            <a:pPr/>
            <a:t>33.77777778</a:t>
          </a:fld>
          <a:endParaRPr lang="en-US" sz="1100" baseline="300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189843</xdr:colOff>
      <xdr:row>15</xdr:row>
      <xdr:rowOff>89541</xdr:rowOff>
    </xdr:from>
    <xdr:to>
      <xdr:col>13</xdr:col>
      <xdr:colOff>52046</xdr:colOff>
      <xdr:row>17</xdr:row>
      <xdr:rowOff>48813</xdr:rowOff>
    </xdr:to>
    <xdr:sp macro="" textlink="$G$32">
      <xdr:nvSpPr>
        <xdr:cNvPr id="32" name="TextBox 31"/>
        <xdr:cNvSpPr txBox="1"/>
      </xdr:nvSpPr>
      <xdr:spPr>
        <a:xfrm>
          <a:off x="7724118" y="2956566"/>
          <a:ext cx="471803" cy="3402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fld id="{E615403E-9F70-417F-860B-0EC4E4EDAC04}" type="TxLink">
            <a:rPr lang="en-US" sz="1100" baseline="0">
              <a:solidFill>
                <a:srgbClr val="00B0F0"/>
              </a:solidFill>
            </a:rPr>
            <a:pPr/>
            <a:t>10.3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10</xdr:col>
      <xdr:colOff>96766</xdr:colOff>
      <xdr:row>12</xdr:row>
      <xdr:rowOff>1262</xdr:rowOff>
    </xdr:from>
    <xdr:to>
      <xdr:col>10</xdr:col>
      <xdr:colOff>600809</xdr:colOff>
      <xdr:row>13</xdr:row>
      <xdr:rowOff>87923</xdr:rowOff>
    </xdr:to>
    <xdr:sp macro="" textlink="$F$36">
      <xdr:nvSpPr>
        <xdr:cNvPr id="33" name="TextBox 32"/>
        <xdr:cNvSpPr txBox="1"/>
      </xdr:nvSpPr>
      <xdr:spPr>
        <a:xfrm>
          <a:off x="6411841" y="2296787"/>
          <a:ext cx="504043" cy="2771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r"/>
          <a:fld id="{D4B67A23-50AD-4079-B720-813F2EEC1B6F}" type="TxLink">
            <a:rPr lang="en-US" sz="1100" baseline="0"/>
            <a:pPr algn="r"/>
            <a:t>33%</a:t>
          </a:fld>
          <a:endParaRPr lang="en-US" sz="1100" baseline="30000"/>
        </a:p>
      </xdr:txBody>
    </xdr:sp>
    <xdr:clientData/>
  </xdr:twoCellAnchor>
  <xdr:twoCellAnchor>
    <xdr:from>
      <xdr:col>10</xdr:col>
      <xdr:colOff>560990</xdr:colOff>
      <xdr:row>12</xdr:row>
      <xdr:rowOff>64377</xdr:rowOff>
    </xdr:from>
    <xdr:to>
      <xdr:col>13</xdr:col>
      <xdr:colOff>554983</xdr:colOff>
      <xdr:row>21</xdr:row>
      <xdr:rowOff>172670</xdr:rowOff>
    </xdr:to>
    <xdr:sp macro="" textlink="">
      <xdr:nvSpPr>
        <xdr:cNvPr id="34" name="shapeSSE"/>
        <xdr:cNvSpPr/>
      </xdr:nvSpPr>
      <xdr:spPr>
        <a:xfrm>
          <a:off x="6876065" y="2359902"/>
          <a:ext cx="1822793" cy="1822793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219074</xdr:colOff>
      <xdr:row>7</xdr:row>
      <xdr:rowOff>66674</xdr:rowOff>
    </xdr:from>
    <xdr:to>
      <xdr:col>13</xdr:col>
      <xdr:colOff>7101</xdr:colOff>
      <xdr:row>19</xdr:row>
      <xdr:rowOff>7101</xdr:rowOff>
    </xdr:to>
    <xdr:sp macro="" textlink="">
      <xdr:nvSpPr>
        <xdr:cNvPr id="35" name="shapeSST"/>
        <xdr:cNvSpPr/>
      </xdr:nvSpPr>
      <xdr:spPr>
        <a:xfrm>
          <a:off x="5924549" y="1409699"/>
          <a:ext cx="2226427" cy="2226427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224987</xdr:colOff>
      <xdr:row>16</xdr:row>
      <xdr:rowOff>180971</xdr:rowOff>
    </xdr:from>
    <xdr:to>
      <xdr:col>13</xdr:col>
      <xdr:colOff>353494</xdr:colOff>
      <xdr:row>20</xdr:row>
      <xdr:rowOff>157078</xdr:rowOff>
    </xdr:to>
    <xdr:sp macro="" textlink="">
      <xdr:nvSpPr>
        <xdr:cNvPr id="36" name="shapeMSR"/>
        <xdr:cNvSpPr/>
      </xdr:nvSpPr>
      <xdr:spPr>
        <a:xfrm>
          <a:off x="7759262" y="3238496"/>
          <a:ext cx="738107" cy="738107"/>
        </a:xfrm>
        <a:prstGeom prst="rect">
          <a:avLst/>
        </a:prstGeom>
        <a:noFill/>
        <a:ln>
          <a:solidFill>
            <a:srgbClr val="FF0000"/>
          </a:solidFill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149031</xdr:colOff>
      <xdr:row>44</xdr:row>
      <xdr:rowOff>16887</xdr:rowOff>
    </xdr:from>
    <xdr:to>
      <xdr:col>13</xdr:col>
      <xdr:colOff>235340</xdr:colOff>
      <xdr:row>47</xdr:row>
      <xdr:rowOff>122246</xdr:rowOff>
    </xdr:to>
    <xdr:sp macro="" textlink="">
      <xdr:nvSpPr>
        <xdr:cNvPr id="37" name="Fcrit01"/>
        <xdr:cNvSpPr/>
      </xdr:nvSpPr>
      <xdr:spPr>
        <a:xfrm>
          <a:off x="7683306" y="8465562"/>
          <a:ext cx="695909" cy="686384"/>
        </a:xfrm>
        <a:prstGeom prst="rect">
          <a:avLst/>
        </a:prstGeom>
        <a:noFill/>
        <a:ln w="19050">
          <a:solidFill>
            <a:schemeClr val="bg1">
              <a:lumMod val="6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39464</xdr:colOff>
      <xdr:row>22</xdr:row>
      <xdr:rowOff>112986</xdr:rowOff>
    </xdr:from>
    <xdr:to>
      <xdr:col>8</xdr:col>
      <xdr:colOff>509802</xdr:colOff>
      <xdr:row>24</xdr:row>
      <xdr:rowOff>72258</xdr:rowOff>
    </xdr:to>
    <xdr:sp macro="" textlink="">
      <xdr:nvSpPr>
        <xdr:cNvPr id="38" name="TextBox 37"/>
        <xdr:cNvSpPr txBox="1"/>
      </xdr:nvSpPr>
      <xdr:spPr>
        <a:xfrm>
          <a:off x="5135339" y="4313511"/>
          <a:ext cx="470338" cy="3402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sz="1100" baseline="0">
              <a:solidFill>
                <a:schemeClr val="tx1"/>
              </a:solidFill>
            </a:rPr>
            <a:t>MST</a:t>
          </a:r>
          <a:endParaRPr lang="en-US" sz="1100" baseline="300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168517</xdr:colOff>
      <xdr:row>2</xdr:row>
      <xdr:rowOff>131884</xdr:rowOff>
    </xdr:from>
    <xdr:to>
      <xdr:col>9</xdr:col>
      <xdr:colOff>190499</xdr:colOff>
      <xdr:row>4</xdr:row>
      <xdr:rowOff>91156</xdr:rowOff>
    </xdr:to>
    <xdr:sp macro="" textlink="">
      <xdr:nvSpPr>
        <xdr:cNvPr id="39" name="TextBox 38"/>
        <xdr:cNvSpPr txBox="1"/>
      </xdr:nvSpPr>
      <xdr:spPr>
        <a:xfrm>
          <a:off x="5264392" y="512884"/>
          <a:ext cx="631582" cy="3402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sz="1100" baseline="0">
              <a:solidFill>
                <a:schemeClr val="tx1"/>
              </a:solidFill>
            </a:rPr>
            <a:t>N=24</a:t>
          </a:r>
        </a:p>
      </xdr:txBody>
    </xdr:sp>
    <xdr:clientData/>
  </xdr:twoCellAnchor>
  <xdr:twoCellAnchor>
    <xdr:from>
      <xdr:col>15</xdr:col>
      <xdr:colOff>308742</xdr:colOff>
      <xdr:row>1</xdr:row>
      <xdr:rowOff>29308</xdr:rowOff>
    </xdr:from>
    <xdr:to>
      <xdr:col>16</xdr:col>
      <xdr:colOff>147300</xdr:colOff>
      <xdr:row>2</xdr:row>
      <xdr:rowOff>127843</xdr:rowOff>
    </xdr:to>
    <xdr:sp macro="" textlink="">
      <xdr:nvSpPr>
        <xdr:cNvPr id="40" name="TextBox 39"/>
        <xdr:cNvSpPr txBox="1"/>
      </xdr:nvSpPr>
      <xdr:spPr>
        <a:xfrm>
          <a:off x="9671817" y="219808"/>
          <a:ext cx="448158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  </a:t>
          </a:r>
          <a:r>
            <a:rPr lang="en-US" sz="1100" baseline="0">
              <a:solidFill>
                <a:srgbClr val="FF0000"/>
              </a:solidFill>
            </a:rPr>
            <a:t>PIE</a:t>
          </a:r>
          <a:endParaRPr lang="en-US" sz="1100" baseline="300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485853</xdr:colOff>
      <xdr:row>3</xdr:row>
      <xdr:rowOff>5051</xdr:rowOff>
    </xdr:from>
    <xdr:to>
      <xdr:col>15</xdr:col>
      <xdr:colOff>345276</xdr:colOff>
      <xdr:row>4</xdr:row>
      <xdr:rowOff>154823</xdr:rowOff>
    </xdr:to>
    <xdr:sp macro="" textlink="">
      <xdr:nvSpPr>
        <xdr:cNvPr id="41" name="TextBox 40"/>
        <xdr:cNvSpPr txBox="1"/>
      </xdr:nvSpPr>
      <xdr:spPr>
        <a:xfrm>
          <a:off x="9239328" y="576551"/>
          <a:ext cx="469023" cy="3402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sz="1100" baseline="0">
              <a:solidFill>
                <a:srgbClr val="FF0000"/>
              </a:solidFill>
            </a:rPr>
            <a:t>MSR</a:t>
          </a:r>
          <a:endParaRPr lang="en-US" sz="1100" baseline="300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78425</xdr:colOff>
      <xdr:row>3</xdr:row>
      <xdr:rowOff>8439</xdr:rowOff>
    </xdr:from>
    <xdr:to>
      <xdr:col>14</xdr:col>
      <xdr:colOff>548763</xdr:colOff>
      <xdr:row>4</xdr:row>
      <xdr:rowOff>158211</xdr:rowOff>
    </xdr:to>
    <xdr:sp macro="" textlink="">
      <xdr:nvSpPr>
        <xdr:cNvPr id="42" name="TextBox 41"/>
        <xdr:cNvSpPr txBox="1"/>
      </xdr:nvSpPr>
      <xdr:spPr>
        <a:xfrm>
          <a:off x="8831900" y="579939"/>
          <a:ext cx="470338" cy="3402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sz="1100" baseline="0">
              <a:solidFill>
                <a:srgbClr val="00B0F0"/>
              </a:solidFill>
            </a:rPr>
            <a:t> MSE</a:t>
          </a:r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10</xdr:col>
      <xdr:colOff>560988</xdr:colOff>
      <xdr:row>12</xdr:row>
      <xdr:rowOff>64373</xdr:rowOff>
    </xdr:from>
    <xdr:to>
      <xdr:col>13</xdr:col>
      <xdr:colOff>10627</xdr:colOff>
      <xdr:row>19</xdr:row>
      <xdr:rowOff>9312</xdr:rowOff>
    </xdr:to>
    <xdr:sp macro="" textlink="">
      <xdr:nvSpPr>
        <xdr:cNvPr id="43" name="shapeSSR"/>
        <xdr:cNvSpPr/>
      </xdr:nvSpPr>
      <xdr:spPr>
        <a:xfrm>
          <a:off x="6876063" y="2359898"/>
          <a:ext cx="1278439" cy="127843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220065</xdr:colOff>
      <xdr:row>16</xdr:row>
      <xdr:rowOff>181632</xdr:rowOff>
    </xdr:from>
    <xdr:to>
      <xdr:col>13</xdr:col>
      <xdr:colOff>18054</xdr:colOff>
      <xdr:row>19</xdr:row>
      <xdr:rowOff>17721</xdr:rowOff>
    </xdr:to>
    <xdr:sp macro="" textlink="">
      <xdr:nvSpPr>
        <xdr:cNvPr id="44" name="shapeMSE"/>
        <xdr:cNvSpPr/>
      </xdr:nvSpPr>
      <xdr:spPr>
        <a:xfrm>
          <a:off x="7754340" y="3239157"/>
          <a:ext cx="407589" cy="407589"/>
        </a:xfrm>
        <a:prstGeom prst="rect">
          <a:avLst/>
        </a:prstGeom>
        <a:noFill/>
        <a:ln>
          <a:solidFill>
            <a:srgbClr val="00B0F0"/>
          </a:solidFill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151675</xdr:colOff>
      <xdr:row>7</xdr:row>
      <xdr:rowOff>32659</xdr:rowOff>
    </xdr:from>
    <xdr:to>
      <xdr:col>17</xdr:col>
      <xdr:colOff>474060</xdr:colOff>
      <xdr:row>11</xdr:row>
      <xdr:rowOff>168419</xdr:rowOff>
    </xdr:to>
    <xdr:sp macro="" textlink="">
      <xdr:nvSpPr>
        <xdr:cNvPr id="45" name="TextBox 44"/>
        <xdr:cNvSpPr txBox="1"/>
      </xdr:nvSpPr>
      <xdr:spPr>
        <a:xfrm rot="16200000">
          <a:off x="10446263" y="1663371"/>
          <a:ext cx="897760" cy="3223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solidFill>
                <a:srgbClr val="7030A0"/>
              </a:solidFill>
            </a:rPr>
            <a:t>parameters</a:t>
          </a:r>
        </a:p>
      </xdr:txBody>
    </xdr:sp>
    <xdr:clientData/>
  </xdr:twoCellAnchor>
  <xdr:twoCellAnchor>
    <xdr:from>
      <xdr:col>18</xdr:col>
      <xdr:colOff>208291</xdr:colOff>
      <xdr:row>17</xdr:row>
      <xdr:rowOff>14654</xdr:rowOff>
    </xdr:from>
    <xdr:to>
      <xdr:col>19</xdr:col>
      <xdr:colOff>135024</xdr:colOff>
      <xdr:row>19</xdr:row>
      <xdr:rowOff>43962</xdr:rowOff>
    </xdr:to>
    <xdr:sp macro="" textlink="$F$33">
      <xdr:nvSpPr>
        <xdr:cNvPr id="46" name="TextBox 45"/>
        <xdr:cNvSpPr txBox="1"/>
      </xdr:nvSpPr>
      <xdr:spPr>
        <a:xfrm>
          <a:off x="11400166" y="3262679"/>
          <a:ext cx="536333" cy="4103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r"/>
          <a:fld id="{AD1AEA49-8C7C-487D-BC44-BCE4090D5160}" type="TxLink">
            <a:rPr lang="en-US" sz="1100" b="1" baseline="0">
              <a:solidFill>
                <a:srgbClr val="7030A0"/>
              </a:solidFill>
            </a:rPr>
            <a:pPr algn="r"/>
            <a:t>3.28</a:t>
          </a:fld>
          <a:endParaRPr lang="en-US" sz="1100" b="1" baseline="30000">
            <a:solidFill>
              <a:srgbClr val="7030A0"/>
            </a:solidFill>
          </a:endParaRPr>
        </a:p>
      </xdr:txBody>
    </xdr:sp>
    <xdr:clientData/>
  </xdr:twoCellAnchor>
  <xdr:twoCellAnchor>
    <xdr:from>
      <xdr:col>18</xdr:col>
      <xdr:colOff>310869</xdr:colOff>
      <xdr:row>18</xdr:row>
      <xdr:rowOff>175845</xdr:rowOff>
    </xdr:from>
    <xdr:to>
      <xdr:col>19</xdr:col>
      <xdr:colOff>178984</xdr:colOff>
      <xdr:row>20</xdr:row>
      <xdr:rowOff>51287</xdr:rowOff>
    </xdr:to>
    <xdr:sp macro="" textlink="$F$34">
      <xdr:nvSpPr>
        <xdr:cNvPr id="47" name="TextBox 46"/>
        <xdr:cNvSpPr txBox="1"/>
      </xdr:nvSpPr>
      <xdr:spPr>
        <a:xfrm>
          <a:off x="11502744" y="3614370"/>
          <a:ext cx="477715" cy="2564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28E9E4-6858-4D75-9B47-D4184E782CC3}" type="TxLink">
            <a:rPr lang="en-US" sz="800" i="1" baseline="0">
              <a:solidFill>
                <a:srgbClr val="7030A0"/>
              </a:solidFill>
            </a:rPr>
            <a:pPr/>
            <a:t>0.042</a:t>
          </a:fld>
          <a:endParaRPr lang="en-US" sz="800" b="1" i="1" baseline="30000">
            <a:solidFill>
              <a:srgbClr val="7030A0"/>
            </a:solidFill>
          </a:endParaRPr>
        </a:p>
      </xdr:txBody>
    </xdr:sp>
    <xdr:clientData/>
  </xdr:twoCellAnchor>
  <xdr:twoCellAnchor>
    <xdr:from>
      <xdr:col>21</xdr:col>
      <xdr:colOff>74318</xdr:colOff>
      <xdr:row>17</xdr:row>
      <xdr:rowOff>175641</xdr:rowOff>
    </xdr:from>
    <xdr:to>
      <xdr:col>21</xdr:col>
      <xdr:colOff>522475</xdr:colOff>
      <xdr:row>19</xdr:row>
      <xdr:rowOff>83676</xdr:rowOff>
    </xdr:to>
    <xdr:sp macro="" textlink="dfT">
      <xdr:nvSpPr>
        <xdr:cNvPr id="48" name="TextBox 47"/>
        <xdr:cNvSpPr txBox="1"/>
      </xdr:nvSpPr>
      <xdr:spPr>
        <a:xfrm>
          <a:off x="13094993" y="3423666"/>
          <a:ext cx="448157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E0A83D1F-F130-46F6-A208-82AA18AEBFD0}" type="TxLink">
            <a:rPr lang="en-US" sz="1100" baseline="0">
              <a:solidFill>
                <a:srgbClr val="00B0F0"/>
              </a:solidFill>
            </a:rPr>
            <a:pPr/>
            <a:t>23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20</xdr:col>
      <xdr:colOff>304593</xdr:colOff>
      <xdr:row>20</xdr:row>
      <xdr:rowOff>39566</xdr:rowOff>
    </xdr:from>
    <xdr:to>
      <xdr:col>21</xdr:col>
      <xdr:colOff>62805</xdr:colOff>
      <xdr:row>21</xdr:row>
      <xdr:rowOff>90854</xdr:rowOff>
    </xdr:to>
    <xdr:sp macro="" textlink="">
      <xdr:nvSpPr>
        <xdr:cNvPr id="49" name="TextBox 48"/>
        <xdr:cNvSpPr txBox="1"/>
      </xdr:nvSpPr>
      <xdr:spPr>
        <a:xfrm>
          <a:off x="12715668" y="3859091"/>
          <a:ext cx="367812" cy="2417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solidFill>
                <a:srgbClr val="7030A0"/>
              </a:solidFill>
            </a:rPr>
            <a:t>df</a:t>
          </a:r>
        </a:p>
      </xdr:txBody>
    </xdr:sp>
    <xdr:clientData/>
  </xdr:twoCellAnchor>
  <xdr:twoCellAnchor>
    <xdr:from>
      <xdr:col>19</xdr:col>
      <xdr:colOff>337460</xdr:colOff>
      <xdr:row>20</xdr:row>
      <xdr:rowOff>142981</xdr:rowOff>
    </xdr:from>
    <xdr:to>
      <xdr:col>20</xdr:col>
      <xdr:colOff>176018</xdr:colOff>
      <xdr:row>22</xdr:row>
      <xdr:rowOff>51016</xdr:rowOff>
    </xdr:to>
    <xdr:sp macro="" textlink="dfE">
      <xdr:nvSpPr>
        <xdr:cNvPr id="50" name="TextBox 49"/>
        <xdr:cNvSpPr txBox="1"/>
      </xdr:nvSpPr>
      <xdr:spPr>
        <a:xfrm>
          <a:off x="12138935" y="3962506"/>
          <a:ext cx="448158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44B202D1-1B45-4AB8-8710-6067C51C1AD5}" type="TxLink">
            <a:rPr lang="en-US" sz="1100" baseline="0">
              <a:solidFill>
                <a:srgbClr val="FF0000"/>
              </a:solidFill>
            </a:rPr>
            <a:pPr/>
            <a:t>20</a:t>
          </a:fld>
          <a:endParaRPr lang="en-US" sz="1100" baseline="300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400684</xdr:colOff>
      <xdr:row>17</xdr:row>
      <xdr:rowOff>172085</xdr:rowOff>
    </xdr:from>
    <xdr:to>
      <xdr:col>20</xdr:col>
      <xdr:colOff>239242</xdr:colOff>
      <xdr:row>19</xdr:row>
      <xdr:rowOff>80120</xdr:rowOff>
    </xdr:to>
    <xdr:sp macro="" textlink="dfR">
      <xdr:nvSpPr>
        <xdr:cNvPr id="51" name="TextBox 50"/>
        <xdr:cNvSpPr txBox="1"/>
      </xdr:nvSpPr>
      <xdr:spPr>
        <a:xfrm>
          <a:off x="12202159" y="3420110"/>
          <a:ext cx="448158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46025A7A-EA58-4959-9141-4641FB4CA0B2}" type="TxLink">
            <a:rPr lang="en-US" sz="1100" baseline="0">
              <a:solidFill>
                <a:sysClr val="windowText" lastClr="000000"/>
              </a:solidFill>
            </a:rPr>
            <a:pPr/>
            <a:t>3</a:t>
          </a:fld>
          <a:endParaRPr lang="en-US" sz="1100" baseline="30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338731</xdr:colOff>
      <xdr:row>11</xdr:row>
      <xdr:rowOff>32534</xdr:rowOff>
    </xdr:from>
    <xdr:to>
      <xdr:col>17</xdr:col>
      <xdr:colOff>177289</xdr:colOff>
      <xdr:row>12</xdr:row>
      <xdr:rowOff>131069</xdr:rowOff>
    </xdr:to>
    <xdr:sp macro="" textlink="$G$30">
      <xdr:nvSpPr>
        <xdr:cNvPr id="52" name="TextBox 51"/>
        <xdr:cNvSpPr txBox="1"/>
      </xdr:nvSpPr>
      <xdr:spPr>
        <a:xfrm>
          <a:off x="10311406" y="2137559"/>
          <a:ext cx="448158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1C8BADDE-D413-4881-9B81-366B805EBDBD}" type="TxLink">
            <a:rPr lang="en-US" sz="1100" baseline="0">
              <a:solidFill>
                <a:srgbClr val="FF0000"/>
              </a:solidFill>
            </a:rPr>
            <a:pPr algn="r"/>
            <a:t>4</a:t>
          </a:fld>
          <a:endParaRPr lang="en-US" sz="1100" baseline="300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470816</xdr:colOff>
      <xdr:row>6</xdr:row>
      <xdr:rowOff>33361</xdr:rowOff>
    </xdr:from>
    <xdr:to>
      <xdr:col>18</xdr:col>
      <xdr:colOff>309373</xdr:colOff>
      <xdr:row>7</xdr:row>
      <xdr:rowOff>131896</xdr:rowOff>
    </xdr:to>
    <xdr:sp macro="" textlink="$F$30">
      <xdr:nvSpPr>
        <xdr:cNvPr id="53" name="TextBox 52"/>
        <xdr:cNvSpPr txBox="1"/>
      </xdr:nvSpPr>
      <xdr:spPr>
        <a:xfrm>
          <a:off x="11053091" y="1185886"/>
          <a:ext cx="448157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C968DEE7-FB1D-471C-9F15-AB9633969699}" type="TxLink">
            <a:rPr lang="en-US" sz="1100" baseline="0">
              <a:solidFill>
                <a:srgbClr val="00B0F0"/>
              </a:solidFill>
            </a:rPr>
            <a:pPr/>
            <a:t>1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19</xdr:col>
      <xdr:colOff>223346</xdr:colOff>
      <xdr:row>17</xdr:row>
      <xdr:rowOff>0</xdr:rowOff>
    </xdr:from>
    <xdr:to>
      <xdr:col>19</xdr:col>
      <xdr:colOff>224934</xdr:colOff>
      <xdr:row>17</xdr:row>
      <xdr:rowOff>1588</xdr:rowOff>
    </xdr:to>
    <xdr:sp macro="" textlink="">
      <xdr:nvSpPr>
        <xdr:cNvPr id="54" name="shapeFcrit"/>
        <xdr:cNvSpPr/>
      </xdr:nvSpPr>
      <xdr:spPr>
        <a:xfrm>
          <a:off x="12024821" y="3248025"/>
          <a:ext cx="1588" cy="1588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11317</xdr:colOff>
      <xdr:row>12</xdr:row>
      <xdr:rowOff>86659</xdr:rowOff>
    </xdr:from>
    <xdr:to>
      <xdr:col>17</xdr:col>
      <xdr:colOff>589085</xdr:colOff>
      <xdr:row>13</xdr:row>
      <xdr:rowOff>181403</xdr:rowOff>
    </xdr:to>
    <xdr:sp macro="" textlink="$F$35">
      <xdr:nvSpPr>
        <xdr:cNvPr id="55" name="TextBox 54"/>
        <xdr:cNvSpPr txBox="1"/>
      </xdr:nvSpPr>
      <xdr:spPr>
        <a:xfrm>
          <a:off x="10593592" y="2382184"/>
          <a:ext cx="577768" cy="2852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94C21A61-2447-40F7-9A21-86DF2A77F860}" type="TxLink">
            <a:rPr lang="en-US" sz="1100" baseline="0">
              <a:solidFill>
                <a:srgbClr val="FF0000"/>
              </a:solidFill>
            </a:rPr>
            <a:pPr algn="r"/>
            <a:t>49%</a:t>
          </a:fld>
          <a:endParaRPr lang="en-US" sz="1100" baseline="300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165193</xdr:colOff>
      <xdr:row>15</xdr:row>
      <xdr:rowOff>80712</xdr:rowOff>
    </xdr:from>
    <xdr:to>
      <xdr:col>18</xdr:col>
      <xdr:colOff>24617</xdr:colOff>
      <xdr:row>17</xdr:row>
      <xdr:rowOff>39984</xdr:rowOff>
    </xdr:to>
    <xdr:sp macro="" textlink="$H$32">
      <xdr:nvSpPr>
        <xdr:cNvPr id="56" name="TextBox 55"/>
        <xdr:cNvSpPr txBox="1"/>
      </xdr:nvSpPr>
      <xdr:spPr>
        <a:xfrm>
          <a:off x="10747468" y="2947737"/>
          <a:ext cx="469024" cy="3402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fld id="{9E4B70B2-B0BB-46CC-9AD2-79974809DD84}" type="TxLink">
            <a:rPr lang="en-US" sz="1100" baseline="0">
              <a:solidFill>
                <a:schemeClr val="tx1"/>
              </a:solidFill>
            </a:rPr>
            <a:pPr/>
            <a:t>33.77777778</a:t>
          </a:fld>
          <a:endParaRPr lang="en-US" sz="1100" baseline="300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515995</xdr:colOff>
      <xdr:row>15</xdr:row>
      <xdr:rowOff>89542</xdr:rowOff>
    </xdr:from>
    <xdr:to>
      <xdr:col>18</xdr:col>
      <xdr:colOff>378198</xdr:colOff>
      <xdr:row>17</xdr:row>
      <xdr:rowOff>48814</xdr:rowOff>
    </xdr:to>
    <xdr:sp macro="" textlink="$G$32">
      <xdr:nvSpPr>
        <xdr:cNvPr id="57" name="TextBox 56"/>
        <xdr:cNvSpPr txBox="1"/>
      </xdr:nvSpPr>
      <xdr:spPr>
        <a:xfrm>
          <a:off x="11098270" y="2956567"/>
          <a:ext cx="471803" cy="3402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fld id="{E615403E-9F70-417F-860B-0EC4E4EDAC04}" type="TxLink">
            <a:rPr lang="en-US" sz="1100" baseline="0">
              <a:solidFill>
                <a:srgbClr val="00B0F0"/>
              </a:solidFill>
            </a:rPr>
            <a:pPr/>
            <a:t>10.3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19</xdr:col>
      <xdr:colOff>498571</xdr:colOff>
      <xdr:row>12</xdr:row>
      <xdr:rowOff>72016</xdr:rowOff>
    </xdr:from>
    <xdr:to>
      <xdr:col>20</xdr:col>
      <xdr:colOff>393014</xdr:colOff>
      <xdr:row>13</xdr:row>
      <xdr:rowOff>158677</xdr:rowOff>
    </xdr:to>
    <xdr:sp macro="" textlink="$F$36">
      <xdr:nvSpPr>
        <xdr:cNvPr id="58" name="TextBox 57"/>
        <xdr:cNvSpPr txBox="1"/>
      </xdr:nvSpPr>
      <xdr:spPr>
        <a:xfrm>
          <a:off x="12231130" y="2369222"/>
          <a:ext cx="499560" cy="2771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r"/>
          <a:fld id="{D4B67A23-50AD-4079-B720-813F2EEC1B6F}" type="TxLink">
            <a:rPr lang="en-US" sz="1100" baseline="0">
              <a:solidFill>
                <a:srgbClr val="00B0F0"/>
              </a:solidFill>
            </a:rPr>
            <a:pPr algn="r"/>
            <a:t>33%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23</xdr:col>
      <xdr:colOff>533395</xdr:colOff>
      <xdr:row>21</xdr:row>
      <xdr:rowOff>152400</xdr:rowOff>
    </xdr:from>
    <xdr:to>
      <xdr:col>24</xdr:col>
      <xdr:colOff>481900</xdr:colOff>
      <xdr:row>23</xdr:row>
      <xdr:rowOff>13188</xdr:rowOff>
    </xdr:to>
    <xdr:sp macro="" textlink="">
      <xdr:nvSpPr>
        <xdr:cNvPr id="66" name="TextBox 65"/>
        <xdr:cNvSpPr txBox="1"/>
      </xdr:nvSpPr>
      <xdr:spPr>
        <a:xfrm>
          <a:off x="14773270" y="4162425"/>
          <a:ext cx="558105" cy="2417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i="1">
              <a:solidFill>
                <a:srgbClr val="00B0F0"/>
              </a:solidFill>
            </a:rPr>
            <a:t>SSE</a:t>
          </a:r>
        </a:p>
      </xdr:txBody>
    </xdr:sp>
    <xdr:clientData/>
  </xdr:twoCellAnchor>
  <xdr:twoCellAnchor>
    <xdr:from>
      <xdr:col>25</xdr:col>
      <xdr:colOff>609599</xdr:colOff>
      <xdr:row>11</xdr:row>
      <xdr:rowOff>45012</xdr:rowOff>
    </xdr:from>
    <xdr:to>
      <xdr:col>27</xdr:col>
      <xdr:colOff>97969</xdr:colOff>
      <xdr:row>12</xdr:row>
      <xdr:rowOff>96300</xdr:rowOff>
    </xdr:to>
    <xdr:sp macro="" textlink="">
      <xdr:nvSpPr>
        <xdr:cNvPr id="67" name="TextBox 66"/>
        <xdr:cNvSpPr txBox="1"/>
      </xdr:nvSpPr>
      <xdr:spPr>
        <a:xfrm>
          <a:off x="16068674" y="2150037"/>
          <a:ext cx="707570" cy="2417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50" i="1">
              <a:solidFill>
                <a:srgbClr val="FF0000"/>
              </a:solidFill>
            </a:rPr>
            <a:t>SSR</a:t>
          </a:r>
        </a:p>
      </xdr:txBody>
    </xdr:sp>
    <xdr:clientData/>
  </xdr:twoCellAnchor>
  <xdr:twoCellAnchor>
    <xdr:from>
      <xdr:col>27</xdr:col>
      <xdr:colOff>598718</xdr:colOff>
      <xdr:row>6</xdr:row>
      <xdr:rowOff>55896</xdr:rowOff>
    </xdr:from>
    <xdr:to>
      <xdr:col>28</xdr:col>
      <xdr:colOff>547223</xdr:colOff>
      <xdr:row>7</xdr:row>
      <xdr:rowOff>107184</xdr:rowOff>
    </xdr:to>
    <xdr:sp macro="" textlink="">
      <xdr:nvSpPr>
        <xdr:cNvPr id="68" name="TextBox 67"/>
        <xdr:cNvSpPr txBox="1"/>
      </xdr:nvSpPr>
      <xdr:spPr>
        <a:xfrm>
          <a:off x="17276993" y="1208421"/>
          <a:ext cx="558105" cy="2417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i="1">
              <a:solidFill>
                <a:srgbClr val="00B0F0"/>
              </a:solidFill>
            </a:rPr>
            <a:t>SST</a:t>
          </a:r>
        </a:p>
      </xdr:txBody>
    </xdr:sp>
    <xdr:clientData/>
  </xdr:twoCellAnchor>
  <xdr:twoCellAnchor>
    <xdr:from>
      <xdr:col>27</xdr:col>
      <xdr:colOff>324070</xdr:colOff>
      <xdr:row>19</xdr:row>
      <xdr:rowOff>165381</xdr:rowOff>
    </xdr:from>
    <xdr:to>
      <xdr:col>28</xdr:col>
      <xdr:colOff>258128</xdr:colOff>
      <xdr:row>21</xdr:row>
      <xdr:rowOff>106766</xdr:rowOff>
    </xdr:to>
    <xdr:sp macro="" textlink="">
      <xdr:nvSpPr>
        <xdr:cNvPr id="69" name="TextBox 68"/>
        <xdr:cNvSpPr txBox="1"/>
      </xdr:nvSpPr>
      <xdr:spPr>
        <a:xfrm>
          <a:off x="17002345" y="3794406"/>
          <a:ext cx="543658" cy="3223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df</a:t>
          </a:r>
        </a:p>
      </xdr:txBody>
    </xdr:sp>
    <xdr:clientData/>
  </xdr:twoCellAnchor>
  <xdr:twoCellAnchor>
    <xdr:from>
      <xdr:col>25</xdr:col>
      <xdr:colOff>349809</xdr:colOff>
      <xdr:row>17</xdr:row>
      <xdr:rowOff>14654</xdr:rowOff>
    </xdr:from>
    <xdr:to>
      <xdr:col>26</xdr:col>
      <xdr:colOff>276542</xdr:colOff>
      <xdr:row>19</xdr:row>
      <xdr:rowOff>43962</xdr:rowOff>
    </xdr:to>
    <xdr:sp macro="" textlink="">
      <xdr:nvSpPr>
        <xdr:cNvPr id="70" name="TextBox 69"/>
        <xdr:cNvSpPr txBox="1"/>
      </xdr:nvSpPr>
      <xdr:spPr>
        <a:xfrm>
          <a:off x="15808884" y="3262679"/>
          <a:ext cx="536333" cy="4103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sz="1400" b="1"/>
            <a:t>F</a:t>
          </a:r>
        </a:p>
      </xdr:txBody>
    </xdr:sp>
    <xdr:clientData/>
  </xdr:twoCellAnchor>
  <xdr:twoCellAnchor>
    <xdr:from>
      <xdr:col>25</xdr:col>
      <xdr:colOff>341349</xdr:colOff>
      <xdr:row>18</xdr:row>
      <xdr:rowOff>175845</xdr:rowOff>
    </xdr:from>
    <xdr:to>
      <xdr:col>26</xdr:col>
      <xdr:colOff>162560</xdr:colOff>
      <xdr:row>20</xdr:row>
      <xdr:rowOff>81281</xdr:rowOff>
    </xdr:to>
    <xdr:sp macro="" textlink="">
      <xdr:nvSpPr>
        <xdr:cNvPr id="71" name="TextBox 70"/>
        <xdr:cNvSpPr txBox="1"/>
      </xdr:nvSpPr>
      <xdr:spPr>
        <a:xfrm>
          <a:off x="15800424" y="3614370"/>
          <a:ext cx="430811" cy="2864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i="1"/>
            <a:t>p</a:t>
          </a:r>
        </a:p>
      </xdr:txBody>
    </xdr:sp>
    <xdr:clientData/>
  </xdr:twoCellAnchor>
  <xdr:twoCellAnchor>
    <xdr:from>
      <xdr:col>27</xdr:col>
      <xdr:colOff>325121</xdr:colOff>
      <xdr:row>17</xdr:row>
      <xdr:rowOff>118671</xdr:rowOff>
    </xdr:from>
    <xdr:to>
      <xdr:col>28</xdr:col>
      <xdr:colOff>382455</xdr:colOff>
      <xdr:row>19</xdr:row>
      <xdr:rowOff>26706</xdr:rowOff>
    </xdr:to>
    <xdr:sp macro="" textlink="">
      <xdr:nvSpPr>
        <xdr:cNvPr id="72" name="TextBox 71"/>
        <xdr:cNvSpPr txBox="1"/>
      </xdr:nvSpPr>
      <xdr:spPr>
        <a:xfrm>
          <a:off x="17003396" y="3366696"/>
          <a:ext cx="666934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>
              <a:solidFill>
                <a:srgbClr val="00B0F0"/>
              </a:solidFill>
              <a:latin typeface="+mn-lt"/>
              <a:ea typeface="+mn-ea"/>
              <a:cs typeface="+mn-cs"/>
            </a:rPr>
            <a:t>df</a:t>
          </a:r>
          <a:r>
            <a:rPr lang="en-US" sz="1100" baseline="-25000">
              <a:solidFill>
                <a:srgbClr val="00B0F0"/>
              </a:solidFill>
              <a:latin typeface="+mn-lt"/>
              <a:ea typeface="+mn-ea"/>
              <a:cs typeface="+mn-cs"/>
            </a:rPr>
            <a:t>T</a:t>
          </a:r>
          <a:endParaRPr lang="en-US" sz="1100">
            <a:solidFill>
              <a:srgbClr val="00B0F0"/>
            </a:solidFill>
            <a:latin typeface="+mn-lt"/>
            <a:ea typeface="+mn-ea"/>
            <a:cs typeface="+mn-cs"/>
          </a:endParaRPr>
        </a:p>
        <a:p>
          <a:pPr algn="r"/>
          <a:r>
            <a:rPr lang="en-US">
              <a:solidFill>
                <a:srgbClr val="00B0F0"/>
              </a:solidFill>
            </a:rPr>
            <a:t>)</a:t>
          </a:r>
        </a:p>
      </xdr:txBody>
    </xdr:sp>
    <xdr:clientData/>
  </xdr:twoCellAnchor>
  <xdr:twoCellAnchor>
    <xdr:from>
      <xdr:col>26</xdr:col>
      <xdr:colOff>30480</xdr:colOff>
      <xdr:row>20</xdr:row>
      <xdr:rowOff>116492</xdr:rowOff>
    </xdr:from>
    <xdr:to>
      <xdr:col>27</xdr:col>
      <xdr:colOff>39551</xdr:colOff>
      <xdr:row>22</xdr:row>
      <xdr:rowOff>24527</xdr:rowOff>
    </xdr:to>
    <xdr:sp macro="" textlink="">
      <xdr:nvSpPr>
        <xdr:cNvPr id="73" name="TextBox 72"/>
        <xdr:cNvSpPr txBox="1"/>
      </xdr:nvSpPr>
      <xdr:spPr>
        <a:xfrm>
          <a:off x="16099155" y="3936017"/>
          <a:ext cx="618671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>
              <a:solidFill>
                <a:srgbClr val="00B0F0"/>
              </a:solidFill>
              <a:latin typeface="+mn-lt"/>
              <a:ea typeface="+mn-ea"/>
              <a:cs typeface="+mn-cs"/>
            </a:rPr>
            <a:t>df</a:t>
          </a:r>
          <a:r>
            <a:rPr lang="en-US" sz="1100" baseline="-25000">
              <a:solidFill>
                <a:srgbClr val="00B0F0"/>
              </a:solidFill>
              <a:latin typeface="+mn-lt"/>
              <a:ea typeface="+mn-ea"/>
              <a:cs typeface="+mn-cs"/>
            </a:rPr>
            <a:t>E</a:t>
          </a:r>
          <a:endParaRPr lang="en-US" sz="1100">
            <a:solidFill>
              <a:srgbClr val="00B0F0"/>
            </a:solidFill>
            <a:latin typeface="+mn-lt"/>
            <a:ea typeface="+mn-ea"/>
            <a:cs typeface="+mn-cs"/>
          </a:endParaRPr>
        </a:p>
        <a:p>
          <a:pPr algn="r"/>
          <a:r>
            <a:rPr lang="en-US">
              <a:solidFill>
                <a:srgbClr val="00B0F0"/>
              </a:solidFill>
            </a:rPr>
            <a:t>)</a:t>
          </a:r>
          <a:endParaRPr lang="en-US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26</xdr:col>
      <xdr:colOff>325571</xdr:colOff>
      <xdr:row>17</xdr:row>
      <xdr:rowOff>131444</xdr:rowOff>
    </xdr:from>
    <xdr:to>
      <xdr:col>27</xdr:col>
      <xdr:colOff>164129</xdr:colOff>
      <xdr:row>19</xdr:row>
      <xdr:rowOff>39479</xdr:rowOff>
    </xdr:to>
    <xdr:sp macro="" textlink="">
      <xdr:nvSpPr>
        <xdr:cNvPr id="74" name="TextBox 73"/>
        <xdr:cNvSpPr txBox="1"/>
      </xdr:nvSpPr>
      <xdr:spPr>
        <a:xfrm>
          <a:off x="16394246" y="3379469"/>
          <a:ext cx="448158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i="1">
              <a:solidFill>
                <a:srgbClr val="FF0000"/>
              </a:solidFill>
              <a:latin typeface="+mn-lt"/>
              <a:ea typeface="+mn-ea"/>
              <a:cs typeface="+mn-cs"/>
            </a:rPr>
            <a:t>df</a:t>
          </a:r>
          <a:r>
            <a:rPr lang="en-US" sz="1100" baseline="-25000">
              <a:solidFill>
                <a:srgbClr val="FF0000"/>
              </a:solidFill>
              <a:latin typeface="+mn-lt"/>
              <a:ea typeface="+mn-ea"/>
              <a:cs typeface="+mn-cs"/>
            </a:rPr>
            <a:t>R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338731</xdr:colOff>
      <xdr:row>11</xdr:row>
      <xdr:rowOff>37973</xdr:rowOff>
    </xdr:from>
    <xdr:to>
      <xdr:col>24</xdr:col>
      <xdr:colOff>177289</xdr:colOff>
      <xdr:row>12</xdr:row>
      <xdr:rowOff>136508</xdr:rowOff>
    </xdr:to>
    <xdr:sp macro="" textlink="$G$30">
      <xdr:nvSpPr>
        <xdr:cNvPr id="75" name="TextBox 74"/>
        <xdr:cNvSpPr txBox="1"/>
      </xdr:nvSpPr>
      <xdr:spPr>
        <a:xfrm>
          <a:off x="14578606" y="2142998"/>
          <a:ext cx="448158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1C8BADDE-D413-4881-9B81-366B805EBDBD}" type="TxLink">
            <a:rPr lang="en-US" sz="1100" baseline="0">
              <a:solidFill>
                <a:srgbClr val="00B0F0"/>
              </a:solidFill>
            </a:rPr>
            <a:pPr algn="r"/>
            <a:t>4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24</xdr:col>
      <xdr:colOff>517924</xdr:colOff>
      <xdr:row>11</xdr:row>
      <xdr:rowOff>24996</xdr:rowOff>
    </xdr:from>
    <xdr:to>
      <xdr:col>25</xdr:col>
      <xdr:colOff>356481</xdr:colOff>
      <xdr:row>12</xdr:row>
      <xdr:rowOff>123531</xdr:rowOff>
    </xdr:to>
    <xdr:sp macro="" textlink="$H$30">
      <xdr:nvSpPr>
        <xdr:cNvPr id="76" name="TextBox 75"/>
        <xdr:cNvSpPr txBox="1"/>
      </xdr:nvSpPr>
      <xdr:spPr>
        <a:xfrm>
          <a:off x="15367399" y="2130021"/>
          <a:ext cx="448157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787613EF-CBD0-41DF-9B25-A2EFE545D2C5}" type="TxLink">
            <a:rPr lang="en-US" sz="1100" baseline="0">
              <a:solidFill>
                <a:srgbClr val="FF0000"/>
              </a:solidFill>
            </a:rPr>
            <a:pPr/>
            <a:t>3</a:t>
          </a:fld>
          <a:endParaRPr lang="en-US" sz="1100" baseline="300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491138</xdr:colOff>
      <xdr:row>6</xdr:row>
      <xdr:rowOff>23200</xdr:rowOff>
    </xdr:from>
    <xdr:to>
      <xdr:col>25</xdr:col>
      <xdr:colOff>329695</xdr:colOff>
      <xdr:row>7</xdr:row>
      <xdr:rowOff>121735</xdr:rowOff>
    </xdr:to>
    <xdr:sp macro="" textlink="$F$30">
      <xdr:nvSpPr>
        <xdr:cNvPr id="77" name="TextBox 76"/>
        <xdr:cNvSpPr txBox="1"/>
      </xdr:nvSpPr>
      <xdr:spPr>
        <a:xfrm>
          <a:off x="15340613" y="1175725"/>
          <a:ext cx="448157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C968DEE7-FB1D-471C-9F15-AB9633969699}" type="TxLink">
            <a:rPr lang="en-US" sz="1100" baseline="0">
              <a:solidFill>
                <a:srgbClr val="00B0F0"/>
              </a:solidFill>
            </a:rPr>
            <a:pPr/>
            <a:t>1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26</xdr:col>
      <xdr:colOff>223346</xdr:colOff>
      <xdr:row>17</xdr:row>
      <xdr:rowOff>0</xdr:rowOff>
    </xdr:from>
    <xdr:to>
      <xdr:col>26</xdr:col>
      <xdr:colOff>224934</xdr:colOff>
      <xdr:row>17</xdr:row>
      <xdr:rowOff>1588</xdr:rowOff>
    </xdr:to>
    <xdr:sp macro="" textlink="">
      <xdr:nvSpPr>
        <xdr:cNvPr id="78" name="shapeFcrit"/>
        <xdr:cNvSpPr/>
      </xdr:nvSpPr>
      <xdr:spPr>
        <a:xfrm>
          <a:off x="16292021" y="3248025"/>
          <a:ext cx="1588" cy="1588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11317</xdr:colOff>
      <xdr:row>12</xdr:row>
      <xdr:rowOff>96819</xdr:rowOff>
    </xdr:from>
    <xdr:to>
      <xdr:col>24</xdr:col>
      <xdr:colOff>589085</xdr:colOff>
      <xdr:row>14</xdr:row>
      <xdr:rowOff>8683</xdr:rowOff>
    </xdr:to>
    <xdr:sp macro="" textlink="">
      <xdr:nvSpPr>
        <xdr:cNvPr id="79" name="TextBox 78"/>
        <xdr:cNvSpPr txBox="1"/>
      </xdr:nvSpPr>
      <xdr:spPr>
        <a:xfrm>
          <a:off x="14860792" y="2392344"/>
          <a:ext cx="577768" cy="2928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>
              <a:solidFill>
                <a:srgbClr val="00B0F0"/>
              </a:solidFill>
            </a:rPr>
            <a:t>PIE</a:t>
          </a:r>
        </a:p>
        <a:p>
          <a:pPr algn="r"/>
          <a:endParaRPr lang="en-US">
            <a:solidFill>
              <a:srgbClr val="00B0F0"/>
            </a:solidFill>
          </a:endParaRPr>
        </a:p>
      </xdr:txBody>
    </xdr:sp>
    <xdr:clientData/>
  </xdr:twoCellAnchor>
  <xdr:twoCellAnchor>
    <xdr:from>
      <xdr:col>24</xdr:col>
      <xdr:colOff>529864</xdr:colOff>
      <xdr:row>15</xdr:row>
      <xdr:rowOff>69827</xdr:rowOff>
    </xdr:from>
    <xdr:to>
      <xdr:col>25</xdr:col>
      <xdr:colOff>389288</xdr:colOff>
      <xdr:row>17</xdr:row>
      <xdr:rowOff>29099</xdr:rowOff>
    </xdr:to>
    <xdr:sp macro="" textlink="">
      <xdr:nvSpPr>
        <xdr:cNvPr id="80" name="TextBox 79"/>
        <xdr:cNvSpPr txBox="1"/>
      </xdr:nvSpPr>
      <xdr:spPr>
        <a:xfrm>
          <a:off x="15379339" y="2936852"/>
          <a:ext cx="469024" cy="3402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US">
              <a:solidFill>
                <a:srgbClr val="00B0F0"/>
              </a:solidFill>
            </a:rPr>
            <a:t>MSE</a:t>
          </a:r>
        </a:p>
      </xdr:txBody>
    </xdr:sp>
    <xdr:clientData/>
  </xdr:twoCellAnchor>
  <xdr:twoCellAnchor>
    <xdr:from>
      <xdr:col>24</xdr:col>
      <xdr:colOff>105320</xdr:colOff>
      <xdr:row>15</xdr:row>
      <xdr:rowOff>69826</xdr:rowOff>
    </xdr:from>
    <xdr:to>
      <xdr:col>24</xdr:col>
      <xdr:colOff>574344</xdr:colOff>
      <xdr:row>17</xdr:row>
      <xdr:rowOff>29098</xdr:rowOff>
    </xdr:to>
    <xdr:sp macro="" textlink="">
      <xdr:nvSpPr>
        <xdr:cNvPr id="81" name="TextBox 80"/>
        <xdr:cNvSpPr txBox="1"/>
      </xdr:nvSpPr>
      <xdr:spPr>
        <a:xfrm>
          <a:off x="14954795" y="2936851"/>
          <a:ext cx="469024" cy="3402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r"/>
          <a:r>
            <a:rPr lang="en-US">
              <a:solidFill>
                <a:srgbClr val="FF0000"/>
              </a:solidFill>
            </a:rPr>
            <a:t>MSR</a:t>
          </a:r>
        </a:p>
      </xdr:txBody>
    </xdr:sp>
    <xdr:clientData/>
  </xdr:twoCellAnchor>
  <xdr:twoCellAnchor>
    <xdr:from>
      <xdr:col>31</xdr:col>
      <xdr:colOff>145701</xdr:colOff>
      <xdr:row>6</xdr:row>
      <xdr:rowOff>154910</xdr:rowOff>
    </xdr:from>
    <xdr:to>
      <xdr:col>31</xdr:col>
      <xdr:colOff>387489</xdr:colOff>
      <xdr:row>12</xdr:row>
      <xdr:rowOff>2717</xdr:rowOff>
    </xdr:to>
    <xdr:sp macro="" textlink="">
      <xdr:nvSpPr>
        <xdr:cNvPr id="89" name="TextBox 88"/>
        <xdr:cNvSpPr txBox="1"/>
      </xdr:nvSpPr>
      <xdr:spPr>
        <a:xfrm rot="16200000">
          <a:off x="18887866" y="1681945"/>
          <a:ext cx="990807" cy="2417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parameters</a:t>
          </a:r>
        </a:p>
      </xdr:txBody>
    </xdr:sp>
    <xdr:clientData/>
  </xdr:twoCellAnchor>
  <xdr:twoCellAnchor>
    <xdr:from>
      <xdr:col>34</xdr:col>
      <xdr:colOff>419100</xdr:colOff>
      <xdr:row>6</xdr:row>
      <xdr:rowOff>55896</xdr:rowOff>
    </xdr:from>
    <xdr:to>
      <xdr:col>36</xdr:col>
      <xdr:colOff>508000</xdr:colOff>
      <xdr:row>11</xdr:row>
      <xdr:rowOff>132080</xdr:rowOff>
    </xdr:to>
    <xdr:sp macro="" textlink="">
      <xdr:nvSpPr>
        <xdr:cNvPr id="90" name="TextBox 89"/>
        <xdr:cNvSpPr txBox="1"/>
      </xdr:nvSpPr>
      <xdr:spPr>
        <a:xfrm>
          <a:off x="21364575" y="1208421"/>
          <a:ext cx="1308100" cy="10286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050" i="1"/>
        </a:p>
      </xdr:txBody>
    </xdr:sp>
    <xdr:clientData/>
  </xdr:twoCellAnchor>
  <xdr:twoCellAnchor>
    <xdr:from>
      <xdr:col>34</xdr:col>
      <xdr:colOff>324070</xdr:colOff>
      <xdr:row>19</xdr:row>
      <xdr:rowOff>165381</xdr:rowOff>
    </xdr:from>
    <xdr:to>
      <xdr:col>35</xdr:col>
      <xdr:colOff>258128</xdr:colOff>
      <xdr:row>21</xdr:row>
      <xdr:rowOff>106766</xdr:rowOff>
    </xdr:to>
    <xdr:sp macro="" textlink="">
      <xdr:nvSpPr>
        <xdr:cNvPr id="91" name="TextBox 90"/>
        <xdr:cNvSpPr txBox="1"/>
      </xdr:nvSpPr>
      <xdr:spPr>
        <a:xfrm>
          <a:off x="21269545" y="3794406"/>
          <a:ext cx="543658" cy="3223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df</a:t>
          </a:r>
        </a:p>
      </xdr:txBody>
    </xdr:sp>
    <xdr:clientData/>
  </xdr:twoCellAnchor>
  <xdr:twoCellAnchor>
    <xdr:from>
      <xdr:col>34</xdr:col>
      <xdr:colOff>449877</xdr:colOff>
      <xdr:row>17</xdr:row>
      <xdr:rowOff>159311</xdr:rowOff>
    </xdr:from>
    <xdr:to>
      <xdr:col>35</xdr:col>
      <xdr:colOff>402774</xdr:colOff>
      <xdr:row>19</xdr:row>
      <xdr:rowOff>67346</xdr:rowOff>
    </xdr:to>
    <xdr:sp macro="" textlink="">
      <xdr:nvSpPr>
        <xdr:cNvPr id="92" name="TextBox 91"/>
        <xdr:cNvSpPr txBox="1"/>
      </xdr:nvSpPr>
      <xdr:spPr>
        <a:xfrm>
          <a:off x="21395352" y="3407336"/>
          <a:ext cx="562497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i="1">
              <a:solidFill>
                <a:srgbClr val="00B0F0"/>
              </a:solidFill>
            </a:rPr>
            <a:t>N</a:t>
          </a:r>
          <a:r>
            <a:rPr lang="en-US">
              <a:solidFill>
                <a:srgbClr val="00B0F0"/>
              </a:solidFill>
            </a:rPr>
            <a:t>-1</a:t>
          </a:r>
          <a:endParaRPr lang="en-US" baseline="-25000">
            <a:solidFill>
              <a:srgbClr val="00B0F0"/>
            </a:solidFill>
          </a:endParaRPr>
        </a:p>
      </xdr:txBody>
    </xdr:sp>
    <xdr:clientData/>
  </xdr:twoCellAnchor>
  <xdr:twoCellAnchor>
    <xdr:from>
      <xdr:col>33</xdr:col>
      <xdr:colOff>108859</xdr:colOff>
      <xdr:row>20</xdr:row>
      <xdr:rowOff>126652</xdr:rowOff>
    </xdr:from>
    <xdr:to>
      <xdr:col>34</xdr:col>
      <xdr:colOff>59871</xdr:colOff>
      <xdr:row>22</xdr:row>
      <xdr:rowOff>34687</xdr:rowOff>
    </xdr:to>
    <xdr:sp macro="" textlink="">
      <xdr:nvSpPr>
        <xdr:cNvPr id="93" name="TextBox 92"/>
        <xdr:cNvSpPr txBox="1"/>
      </xdr:nvSpPr>
      <xdr:spPr>
        <a:xfrm>
          <a:off x="20444734" y="3946177"/>
          <a:ext cx="560612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en-US" sz="110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-a</a:t>
          </a:r>
          <a:endParaRPr lang="en-US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33</xdr:col>
      <xdr:colOff>264611</xdr:colOff>
      <xdr:row>17</xdr:row>
      <xdr:rowOff>172084</xdr:rowOff>
    </xdr:from>
    <xdr:to>
      <xdr:col>34</xdr:col>
      <xdr:colOff>103169</xdr:colOff>
      <xdr:row>19</xdr:row>
      <xdr:rowOff>80119</xdr:rowOff>
    </xdr:to>
    <xdr:sp macro="" textlink="">
      <xdr:nvSpPr>
        <xdr:cNvPr id="94" name="TextBox 93"/>
        <xdr:cNvSpPr txBox="1"/>
      </xdr:nvSpPr>
      <xdr:spPr>
        <a:xfrm>
          <a:off x="20600486" y="3420109"/>
          <a:ext cx="448158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>
              <a:solidFill>
                <a:srgbClr val="FF0000"/>
              </a:solidFill>
            </a:rPr>
            <a:t>a-1</a:t>
          </a:r>
        </a:p>
      </xdr:txBody>
    </xdr:sp>
    <xdr:clientData/>
  </xdr:twoCellAnchor>
  <xdr:twoCellAnchor>
    <xdr:from>
      <xdr:col>30</xdr:col>
      <xdr:colOff>338731</xdr:colOff>
      <xdr:row>11</xdr:row>
      <xdr:rowOff>37973</xdr:rowOff>
    </xdr:from>
    <xdr:to>
      <xdr:col>31</xdr:col>
      <xdr:colOff>177289</xdr:colOff>
      <xdr:row>12</xdr:row>
      <xdr:rowOff>136508</xdr:rowOff>
    </xdr:to>
    <xdr:sp macro="" textlink="$G$30">
      <xdr:nvSpPr>
        <xdr:cNvPr id="95" name="TextBox 94"/>
        <xdr:cNvSpPr txBox="1"/>
      </xdr:nvSpPr>
      <xdr:spPr>
        <a:xfrm>
          <a:off x="18845806" y="2142998"/>
          <a:ext cx="448158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1C8BADDE-D413-4881-9B81-366B805EBDBD}" type="TxLink">
            <a:rPr lang="en-US" sz="1100" baseline="0">
              <a:solidFill>
                <a:srgbClr val="00B0F0"/>
              </a:solidFill>
            </a:rPr>
            <a:pPr algn="r"/>
            <a:t>4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31</xdr:col>
      <xdr:colOff>517924</xdr:colOff>
      <xdr:row>11</xdr:row>
      <xdr:rowOff>24996</xdr:rowOff>
    </xdr:from>
    <xdr:to>
      <xdr:col>32</xdr:col>
      <xdr:colOff>356481</xdr:colOff>
      <xdr:row>12</xdr:row>
      <xdr:rowOff>123531</xdr:rowOff>
    </xdr:to>
    <xdr:sp macro="" textlink="$H$30">
      <xdr:nvSpPr>
        <xdr:cNvPr id="96" name="TextBox 95"/>
        <xdr:cNvSpPr txBox="1"/>
      </xdr:nvSpPr>
      <xdr:spPr>
        <a:xfrm>
          <a:off x="19511895" y="2131702"/>
          <a:ext cx="443674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787613EF-CBD0-41DF-9B25-A2EFE545D2C5}" type="TxLink">
            <a:rPr lang="en-US" sz="1100" baseline="0">
              <a:solidFill>
                <a:srgbClr val="FF0000"/>
              </a:solidFill>
            </a:rPr>
            <a:pPr/>
            <a:t>3</a:t>
          </a:fld>
          <a:endParaRPr lang="en-US" sz="1100" baseline="30000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460658</xdr:colOff>
      <xdr:row>6</xdr:row>
      <xdr:rowOff>23200</xdr:rowOff>
    </xdr:from>
    <xdr:to>
      <xdr:col>32</xdr:col>
      <xdr:colOff>299215</xdr:colOff>
      <xdr:row>7</xdr:row>
      <xdr:rowOff>121735</xdr:rowOff>
    </xdr:to>
    <xdr:sp macro="" textlink="$F$30">
      <xdr:nvSpPr>
        <xdr:cNvPr id="97" name="TextBox 96"/>
        <xdr:cNvSpPr txBox="1"/>
      </xdr:nvSpPr>
      <xdr:spPr>
        <a:xfrm>
          <a:off x="19577333" y="1175725"/>
          <a:ext cx="448157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C968DEE7-FB1D-471C-9F15-AB9633969699}" type="TxLink">
            <a:rPr lang="en-US" sz="1100" baseline="0">
              <a:solidFill>
                <a:srgbClr val="00B0F0"/>
              </a:solidFill>
            </a:rPr>
            <a:pPr/>
            <a:t>1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33</xdr:col>
      <xdr:colOff>223346</xdr:colOff>
      <xdr:row>17</xdr:row>
      <xdr:rowOff>0</xdr:rowOff>
    </xdr:from>
    <xdr:to>
      <xdr:col>33</xdr:col>
      <xdr:colOff>224934</xdr:colOff>
      <xdr:row>17</xdr:row>
      <xdr:rowOff>1588</xdr:rowOff>
    </xdr:to>
    <xdr:sp macro="" textlink="">
      <xdr:nvSpPr>
        <xdr:cNvPr id="98" name="shapeFcrit"/>
        <xdr:cNvSpPr/>
      </xdr:nvSpPr>
      <xdr:spPr>
        <a:xfrm>
          <a:off x="20559221" y="3248025"/>
          <a:ext cx="1588" cy="1588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145701</xdr:colOff>
      <xdr:row>27</xdr:row>
      <xdr:rowOff>154910</xdr:rowOff>
    </xdr:from>
    <xdr:to>
      <xdr:col>24</xdr:col>
      <xdr:colOff>387489</xdr:colOff>
      <xdr:row>33</xdr:row>
      <xdr:rowOff>2717</xdr:rowOff>
    </xdr:to>
    <xdr:sp macro="" textlink="">
      <xdr:nvSpPr>
        <xdr:cNvPr id="106" name="TextBox 105"/>
        <xdr:cNvSpPr txBox="1"/>
      </xdr:nvSpPr>
      <xdr:spPr>
        <a:xfrm rot="16200000">
          <a:off x="14606379" y="5706257"/>
          <a:ext cx="1019382" cy="2417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parameters</a:t>
          </a:r>
        </a:p>
      </xdr:txBody>
    </xdr:sp>
    <xdr:clientData/>
  </xdr:twoCellAnchor>
  <xdr:twoCellAnchor>
    <xdr:from>
      <xdr:col>26</xdr:col>
      <xdr:colOff>588258</xdr:colOff>
      <xdr:row>33</xdr:row>
      <xdr:rowOff>60169</xdr:rowOff>
    </xdr:from>
    <xdr:to>
      <xdr:col>27</xdr:col>
      <xdr:colOff>556426</xdr:colOff>
      <xdr:row>34</xdr:row>
      <xdr:rowOff>154913</xdr:rowOff>
    </xdr:to>
    <xdr:sp macro="" textlink="">
      <xdr:nvSpPr>
        <xdr:cNvPr id="107" name="TextBox 106"/>
        <xdr:cNvSpPr txBox="1"/>
      </xdr:nvSpPr>
      <xdr:spPr>
        <a:xfrm>
          <a:off x="16656933" y="6394294"/>
          <a:ext cx="577768" cy="2947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>
              <a:solidFill>
                <a:schemeClr val="tx1"/>
              </a:solidFill>
            </a:rPr>
            <a:t>R</a:t>
          </a:r>
          <a:r>
            <a:rPr lang="en-US" baseline="30000">
              <a:solidFill>
                <a:schemeClr val="tx1"/>
              </a:solidFill>
            </a:rPr>
            <a:t>2</a:t>
          </a:r>
        </a:p>
        <a:p>
          <a:pPr algn="l"/>
          <a:endParaRPr lang="en-US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533395</xdr:colOff>
      <xdr:row>42</xdr:row>
      <xdr:rowOff>152400</xdr:rowOff>
    </xdr:from>
    <xdr:to>
      <xdr:col>24</xdr:col>
      <xdr:colOff>481900</xdr:colOff>
      <xdr:row>44</xdr:row>
      <xdr:rowOff>13188</xdr:rowOff>
    </xdr:to>
    <xdr:sp macro="" textlink="">
      <xdr:nvSpPr>
        <xdr:cNvPr id="108" name="TextBox 107"/>
        <xdr:cNvSpPr txBox="1"/>
      </xdr:nvSpPr>
      <xdr:spPr>
        <a:xfrm>
          <a:off x="14773270" y="8220075"/>
          <a:ext cx="558105" cy="2417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i="1">
              <a:solidFill>
                <a:srgbClr val="00B0F0"/>
              </a:solidFill>
            </a:rPr>
            <a:t>E </a:t>
          </a:r>
          <a:r>
            <a:rPr lang="en-US" sz="1050" i="0">
              <a:solidFill>
                <a:srgbClr val="00B0F0"/>
              </a:solidFill>
            </a:rPr>
            <a:t>(F)</a:t>
          </a:r>
        </a:p>
      </xdr:txBody>
    </xdr:sp>
    <xdr:clientData/>
  </xdr:twoCellAnchor>
  <xdr:twoCellAnchor>
    <xdr:from>
      <xdr:col>25</xdr:col>
      <xdr:colOff>609599</xdr:colOff>
      <xdr:row>32</xdr:row>
      <xdr:rowOff>45012</xdr:rowOff>
    </xdr:from>
    <xdr:to>
      <xdr:col>27</xdr:col>
      <xdr:colOff>97969</xdr:colOff>
      <xdr:row>33</xdr:row>
      <xdr:rowOff>96300</xdr:rowOff>
    </xdr:to>
    <xdr:sp macro="" textlink="">
      <xdr:nvSpPr>
        <xdr:cNvPr id="109" name="TextBox 108"/>
        <xdr:cNvSpPr txBox="1"/>
      </xdr:nvSpPr>
      <xdr:spPr>
        <a:xfrm>
          <a:off x="16068674" y="6179112"/>
          <a:ext cx="707570" cy="2513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50" i="1">
              <a:solidFill>
                <a:srgbClr val="FF0000"/>
              </a:solidFill>
            </a:rPr>
            <a:t>∆</a:t>
          </a:r>
          <a:r>
            <a:rPr lang="en-US" sz="1050" i="1" baseline="0">
              <a:solidFill>
                <a:srgbClr val="FF0000"/>
              </a:solidFill>
            </a:rPr>
            <a:t> fit</a:t>
          </a:r>
          <a:endParaRPr lang="en-US" sz="1050" i="1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598718</xdr:colOff>
      <xdr:row>27</xdr:row>
      <xdr:rowOff>55896</xdr:rowOff>
    </xdr:from>
    <xdr:to>
      <xdr:col>28</xdr:col>
      <xdr:colOff>547223</xdr:colOff>
      <xdr:row>28</xdr:row>
      <xdr:rowOff>107184</xdr:rowOff>
    </xdr:to>
    <xdr:sp macro="" textlink="">
      <xdr:nvSpPr>
        <xdr:cNvPr id="110" name="TextBox 109"/>
        <xdr:cNvSpPr txBox="1"/>
      </xdr:nvSpPr>
      <xdr:spPr>
        <a:xfrm>
          <a:off x="17276993" y="5218446"/>
          <a:ext cx="558105" cy="2417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i="1"/>
            <a:t>E </a:t>
          </a:r>
          <a:r>
            <a:rPr lang="en-US" sz="1050" i="0"/>
            <a:t>(R)</a:t>
          </a:r>
        </a:p>
      </xdr:txBody>
    </xdr:sp>
    <xdr:clientData/>
  </xdr:twoCellAnchor>
  <xdr:twoCellAnchor>
    <xdr:from>
      <xdr:col>27</xdr:col>
      <xdr:colOff>324070</xdr:colOff>
      <xdr:row>40</xdr:row>
      <xdr:rowOff>165381</xdr:rowOff>
    </xdr:from>
    <xdr:to>
      <xdr:col>28</xdr:col>
      <xdr:colOff>258128</xdr:colOff>
      <xdr:row>42</xdr:row>
      <xdr:rowOff>106766</xdr:rowOff>
    </xdr:to>
    <xdr:sp macro="" textlink="">
      <xdr:nvSpPr>
        <xdr:cNvPr id="111" name="TextBox 110"/>
        <xdr:cNvSpPr txBox="1"/>
      </xdr:nvSpPr>
      <xdr:spPr>
        <a:xfrm>
          <a:off x="17002345" y="7852056"/>
          <a:ext cx="543658" cy="3223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df</a:t>
          </a:r>
        </a:p>
      </xdr:txBody>
    </xdr:sp>
    <xdr:clientData/>
  </xdr:twoCellAnchor>
  <xdr:twoCellAnchor>
    <xdr:from>
      <xdr:col>27</xdr:col>
      <xdr:colOff>449877</xdr:colOff>
      <xdr:row>38</xdr:row>
      <xdr:rowOff>159311</xdr:rowOff>
    </xdr:from>
    <xdr:to>
      <xdr:col>28</xdr:col>
      <xdr:colOff>402774</xdr:colOff>
      <xdr:row>40</xdr:row>
      <xdr:rowOff>67346</xdr:rowOff>
    </xdr:to>
    <xdr:sp macro="" textlink="">
      <xdr:nvSpPr>
        <xdr:cNvPr id="112" name="TextBox 111"/>
        <xdr:cNvSpPr txBox="1"/>
      </xdr:nvSpPr>
      <xdr:spPr>
        <a:xfrm>
          <a:off x="17128152" y="7464986"/>
          <a:ext cx="562497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i="1"/>
            <a:t>df </a:t>
          </a:r>
          <a:r>
            <a:rPr lang="en-US"/>
            <a:t>(T)</a:t>
          </a:r>
        </a:p>
      </xdr:txBody>
    </xdr:sp>
    <xdr:clientData/>
  </xdr:twoCellAnchor>
  <xdr:twoCellAnchor>
    <xdr:from>
      <xdr:col>26</xdr:col>
      <xdr:colOff>108859</xdr:colOff>
      <xdr:row>41</xdr:row>
      <xdr:rowOff>126652</xdr:rowOff>
    </xdr:from>
    <xdr:to>
      <xdr:col>27</xdr:col>
      <xdr:colOff>59871</xdr:colOff>
      <xdr:row>43</xdr:row>
      <xdr:rowOff>34687</xdr:rowOff>
    </xdr:to>
    <xdr:sp macro="" textlink="">
      <xdr:nvSpPr>
        <xdr:cNvPr id="113" name="TextBox 112"/>
        <xdr:cNvSpPr txBox="1"/>
      </xdr:nvSpPr>
      <xdr:spPr>
        <a:xfrm>
          <a:off x="16177534" y="8003827"/>
          <a:ext cx="560612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i="1">
              <a:solidFill>
                <a:srgbClr val="00B0F0"/>
              </a:solidFill>
            </a:rPr>
            <a:t>df </a:t>
          </a:r>
          <a:r>
            <a:rPr lang="en-US">
              <a:solidFill>
                <a:srgbClr val="00B0F0"/>
              </a:solidFill>
            </a:rPr>
            <a:t>(F)</a:t>
          </a:r>
          <a:endParaRPr lang="en-US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26</xdr:col>
      <xdr:colOff>264611</xdr:colOff>
      <xdr:row>38</xdr:row>
      <xdr:rowOff>172084</xdr:rowOff>
    </xdr:from>
    <xdr:to>
      <xdr:col>27</xdr:col>
      <xdr:colOff>103169</xdr:colOff>
      <xdr:row>40</xdr:row>
      <xdr:rowOff>80119</xdr:rowOff>
    </xdr:to>
    <xdr:sp macro="" textlink="">
      <xdr:nvSpPr>
        <xdr:cNvPr id="114" name="TextBox 113"/>
        <xdr:cNvSpPr txBox="1"/>
      </xdr:nvSpPr>
      <xdr:spPr>
        <a:xfrm>
          <a:off x="16333286" y="7477759"/>
          <a:ext cx="448158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>
              <a:solidFill>
                <a:srgbClr val="FF0000"/>
              </a:solidFill>
            </a:rPr>
            <a:t>Δ </a:t>
          </a:r>
          <a:r>
            <a:rPr lang="en-US" i="1">
              <a:solidFill>
                <a:srgbClr val="FF0000"/>
              </a:solidFill>
            </a:rPr>
            <a:t>df</a:t>
          </a:r>
        </a:p>
      </xdr:txBody>
    </xdr:sp>
    <xdr:clientData/>
  </xdr:twoCellAnchor>
  <xdr:twoCellAnchor>
    <xdr:from>
      <xdr:col>23</xdr:col>
      <xdr:colOff>338731</xdr:colOff>
      <xdr:row>32</xdr:row>
      <xdr:rowOff>37973</xdr:rowOff>
    </xdr:from>
    <xdr:to>
      <xdr:col>24</xdr:col>
      <xdr:colOff>177289</xdr:colOff>
      <xdr:row>33</xdr:row>
      <xdr:rowOff>136508</xdr:rowOff>
    </xdr:to>
    <xdr:sp macro="" textlink="$G$30">
      <xdr:nvSpPr>
        <xdr:cNvPr id="115" name="TextBox 114"/>
        <xdr:cNvSpPr txBox="1"/>
      </xdr:nvSpPr>
      <xdr:spPr>
        <a:xfrm>
          <a:off x="14578606" y="6172073"/>
          <a:ext cx="448158" cy="298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1C8BADDE-D413-4881-9B81-366B805EBDBD}" type="TxLink">
            <a:rPr lang="en-US" sz="1100" baseline="0">
              <a:solidFill>
                <a:srgbClr val="00B0F0"/>
              </a:solidFill>
            </a:rPr>
            <a:pPr algn="r"/>
            <a:t>4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24</xdr:col>
      <xdr:colOff>517924</xdr:colOff>
      <xdr:row>32</xdr:row>
      <xdr:rowOff>24996</xdr:rowOff>
    </xdr:from>
    <xdr:to>
      <xdr:col>25</xdr:col>
      <xdr:colOff>356481</xdr:colOff>
      <xdr:row>33</xdr:row>
      <xdr:rowOff>123531</xdr:rowOff>
    </xdr:to>
    <xdr:sp macro="" textlink="$H$30">
      <xdr:nvSpPr>
        <xdr:cNvPr id="116" name="TextBox 115"/>
        <xdr:cNvSpPr txBox="1"/>
      </xdr:nvSpPr>
      <xdr:spPr>
        <a:xfrm>
          <a:off x="15276071" y="6165820"/>
          <a:ext cx="443675" cy="3002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787613EF-CBD0-41DF-9B25-A2EFE545D2C5}" type="TxLink">
            <a:rPr lang="en-US" sz="1100" baseline="0">
              <a:solidFill>
                <a:srgbClr val="FF0000"/>
              </a:solidFill>
            </a:rPr>
            <a:pPr/>
            <a:t>3</a:t>
          </a:fld>
          <a:endParaRPr lang="en-US" sz="1100" baseline="300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470818</xdr:colOff>
      <xdr:row>27</xdr:row>
      <xdr:rowOff>33360</xdr:rowOff>
    </xdr:from>
    <xdr:to>
      <xdr:col>25</xdr:col>
      <xdr:colOff>309375</xdr:colOff>
      <xdr:row>28</xdr:row>
      <xdr:rowOff>131895</xdr:rowOff>
    </xdr:to>
    <xdr:sp macro="" textlink="$F$30">
      <xdr:nvSpPr>
        <xdr:cNvPr id="117" name="TextBox 116"/>
        <xdr:cNvSpPr txBox="1"/>
      </xdr:nvSpPr>
      <xdr:spPr>
        <a:xfrm>
          <a:off x="15320293" y="5195910"/>
          <a:ext cx="448157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C968DEE7-FB1D-471C-9F15-AB9633969699}" type="TxLink">
            <a:rPr lang="en-US" sz="1100" baseline="0">
              <a:solidFill>
                <a:schemeClr val="tx1"/>
              </a:solidFill>
            </a:rPr>
            <a:pPr/>
            <a:t>1</a:t>
          </a:fld>
          <a:endParaRPr lang="en-US" sz="1100" baseline="300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223346</xdr:colOff>
      <xdr:row>38</xdr:row>
      <xdr:rowOff>0</xdr:rowOff>
    </xdr:from>
    <xdr:to>
      <xdr:col>26</xdr:col>
      <xdr:colOff>224934</xdr:colOff>
      <xdr:row>38</xdr:row>
      <xdr:rowOff>1588</xdr:rowOff>
    </xdr:to>
    <xdr:sp macro="" textlink="">
      <xdr:nvSpPr>
        <xdr:cNvPr id="118" name="shapeFcrit"/>
        <xdr:cNvSpPr/>
      </xdr:nvSpPr>
      <xdr:spPr>
        <a:xfrm>
          <a:off x="16292021" y="7305675"/>
          <a:ext cx="1588" cy="1588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11317</xdr:colOff>
      <xdr:row>33</xdr:row>
      <xdr:rowOff>76499</xdr:rowOff>
    </xdr:from>
    <xdr:to>
      <xdr:col>24</xdr:col>
      <xdr:colOff>589085</xdr:colOff>
      <xdr:row>34</xdr:row>
      <xdr:rowOff>171243</xdr:rowOff>
    </xdr:to>
    <xdr:sp macro="" textlink="">
      <xdr:nvSpPr>
        <xdr:cNvPr id="119" name="TextBox 118"/>
        <xdr:cNvSpPr txBox="1"/>
      </xdr:nvSpPr>
      <xdr:spPr>
        <a:xfrm>
          <a:off x="14860792" y="6410624"/>
          <a:ext cx="577768" cy="2947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>
              <a:solidFill>
                <a:srgbClr val="00B0F0"/>
              </a:solidFill>
            </a:rPr>
            <a:t>PIE</a:t>
          </a:r>
        </a:p>
        <a:p>
          <a:pPr algn="r"/>
          <a:endParaRPr lang="en-US">
            <a:solidFill>
              <a:srgbClr val="00B0F0"/>
            </a:solidFill>
          </a:endParaRPr>
        </a:p>
      </xdr:txBody>
    </xdr:sp>
    <xdr:clientData/>
  </xdr:twoCellAnchor>
  <xdr:twoCellAnchor>
    <xdr:from>
      <xdr:col>24</xdr:col>
      <xdr:colOff>529864</xdr:colOff>
      <xdr:row>36</xdr:row>
      <xdr:rowOff>69827</xdr:rowOff>
    </xdr:from>
    <xdr:to>
      <xdr:col>25</xdr:col>
      <xdr:colOff>389288</xdr:colOff>
      <xdr:row>38</xdr:row>
      <xdr:rowOff>29099</xdr:rowOff>
    </xdr:to>
    <xdr:sp macro="" textlink="">
      <xdr:nvSpPr>
        <xdr:cNvPr id="120" name="TextBox 119"/>
        <xdr:cNvSpPr txBox="1"/>
      </xdr:nvSpPr>
      <xdr:spPr>
        <a:xfrm>
          <a:off x="15379339" y="6994502"/>
          <a:ext cx="469024" cy="3402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US">
              <a:solidFill>
                <a:srgbClr val="00B0F0"/>
              </a:solidFill>
            </a:rPr>
            <a:t>MSE</a:t>
          </a:r>
        </a:p>
      </xdr:txBody>
    </xdr:sp>
    <xdr:clientData/>
  </xdr:twoCellAnchor>
  <xdr:twoCellAnchor>
    <xdr:from>
      <xdr:col>24</xdr:col>
      <xdr:colOff>105320</xdr:colOff>
      <xdr:row>36</xdr:row>
      <xdr:rowOff>69826</xdr:rowOff>
    </xdr:from>
    <xdr:to>
      <xdr:col>24</xdr:col>
      <xdr:colOff>574344</xdr:colOff>
      <xdr:row>38</xdr:row>
      <xdr:rowOff>29098</xdr:rowOff>
    </xdr:to>
    <xdr:sp macro="" textlink="">
      <xdr:nvSpPr>
        <xdr:cNvPr id="121" name="TextBox 120"/>
        <xdr:cNvSpPr txBox="1"/>
      </xdr:nvSpPr>
      <xdr:spPr>
        <a:xfrm>
          <a:off x="14954795" y="6994501"/>
          <a:ext cx="469024" cy="3402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r"/>
          <a:r>
            <a:rPr lang="en-US">
              <a:solidFill>
                <a:srgbClr val="FF0000"/>
              </a:solidFill>
            </a:rPr>
            <a:t>MSR</a:t>
          </a:r>
        </a:p>
      </xdr:txBody>
    </xdr:sp>
    <xdr:clientData/>
  </xdr:twoCellAnchor>
  <xdr:twoCellAnchor>
    <xdr:from>
      <xdr:col>31</xdr:col>
      <xdr:colOff>145701</xdr:colOff>
      <xdr:row>27</xdr:row>
      <xdr:rowOff>154910</xdr:rowOff>
    </xdr:from>
    <xdr:to>
      <xdr:col>31</xdr:col>
      <xdr:colOff>387489</xdr:colOff>
      <xdr:row>33</xdr:row>
      <xdr:rowOff>2717</xdr:rowOff>
    </xdr:to>
    <xdr:sp macro="" textlink="">
      <xdr:nvSpPr>
        <xdr:cNvPr id="129" name="TextBox 128"/>
        <xdr:cNvSpPr txBox="1"/>
      </xdr:nvSpPr>
      <xdr:spPr>
        <a:xfrm rot="16200000">
          <a:off x="18873579" y="5706257"/>
          <a:ext cx="1019382" cy="2417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parameters</a:t>
          </a:r>
        </a:p>
      </xdr:txBody>
    </xdr:sp>
    <xdr:clientData/>
  </xdr:twoCellAnchor>
  <xdr:twoCellAnchor>
    <xdr:from>
      <xdr:col>34</xdr:col>
      <xdr:colOff>324070</xdr:colOff>
      <xdr:row>40</xdr:row>
      <xdr:rowOff>165381</xdr:rowOff>
    </xdr:from>
    <xdr:to>
      <xdr:col>35</xdr:col>
      <xdr:colOff>258128</xdr:colOff>
      <xdr:row>42</xdr:row>
      <xdr:rowOff>106766</xdr:rowOff>
    </xdr:to>
    <xdr:sp macro="" textlink="">
      <xdr:nvSpPr>
        <xdr:cNvPr id="130" name="TextBox 129"/>
        <xdr:cNvSpPr txBox="1"/>
      </xdr:nvSpPr>
      <xdr:spPr>
        <a:xfrm>
          <a:off x="21269545" y="7852056"/>
          <a:ext cx="543658" cy="3223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df</a:t>
          </a:r>
        </a:p>
      </xdr:txBody>
    </xdr:sp>
    <xdr:clientData/>
  </xdr:twoCellAnchor>
  <xdr:twoCellAnchor>
    <xdr:from>
      <xdr:col>32</xdr:col>
      <xdr:colOff>349809</xdr:colOff>
      <xdr:row>38</xdr:row>
      <xdr:rowOff>14654</xdr:rowOff>
    </xdr:from>
    <xdr:to>
      <xdr:col>33</xdr:col>
      <xdr:colOff>276542</xdr:colOff>
      <xdr:row>40</xdr:row>
      <xdr:rowOff>43962</xdr:rowOff>
    </xdr:to>
    <xdr:sp macro="" textlink="">
      <xdr:nvSpPr>
        <xdr:cNvPr id="131" name="TextBox 130"/>
        <xdr:cNvSpPr txBox="1"/>
      </xdr:nvSpPr>
      <xdr:spPr>
        <a:xfrm>
          <a:off x="20076084" y="7320329"/>
          <a:ext cx="536333" cy="4103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sz="1400" b="1"/>
            <a:t>F</a:t>
          </a:r>
        </a:p>
      </xdr:txBody>
    </xdr:sp>
    <xdr:clientData/>
  </xdr:twoCellAnchor>
  <xdr:twoCellAnchor>
    <xdr:from>
      <xdr:col>32</xdr:col>
      <xdr:colOff>351509</xdr:colOff>
      <xdr:row>39</xdr:row>
      <xdr:rowOff>175845</xdr:rowOff>
    </xdr:from>
    <xdr:to>
      <xdr:col>33</xdr:col>
      <xdr:colOff>375920</xdr:colOff>
      <xdr:row>41</xdr:row>
      <xdr:rowOff>81281</xdr:rowOff>
    </xdr:to>
    <xdr:sp macro="" textlink="">
      <xdr:nvSpPr>
        <xdr:cNvPr id="132" name="TextBox 131"/>
        <xdr:cNvSpPr txBox="1"/>
      </xdr:nvSpPr>
      <xdr:spPr>
        <a:xfrm>
          <a:off x="20077784" y="7672020"/>
          <a:ext cx="634011" cy="2864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i="1"/>
            <a:t>p</a:t>
          </a:r>
        </a:p>
      </xdr:txBody>
    </xdr:sp>
    <xdr:clientData/>
  </xdr:twoCellAnchor>
  <xdr:twoCellAnchor>
    <xdr:from>
      <xdr:col>33</xdr:col>
      <xdr:colOff>508000</xdr:colOff>
      <xdr:row>38</xdr:row>
      <xdr:rowOff>60961</xdr:rowOff>
    </xdr:from>
    <xdr:to>
      <xdr:col>35</xdr:col>
      <xdr:colOff>402775</xdr:colOff>
      <xdr:row>40</xdr:row>
      <xdr:rowOff>118147</xdr:rowOff>
    </xdr:to>
    <xdr:sp macro="" textlink="">
      <xdr:nvSpPr>
        <xdr:cNvPr id="133" name="TextBox 132"/>
        <xdr:cNvSpPr txBox="1"/>
      </xdr:nvSpPr>
      <xdr:spPr>
        <a:xfrm>
          <a:off x="20843875" y="7366636"/>
          <a:ext cx="1113975" cy="4381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baseline="0"/>
            <a:t>N - </a:t>
          </a:r>
          <a:r>
            <a:rPr lang="en-US" baseline="30000"/>
            <a:t>#</a:t>
          </a:r>
          <a:r>
            <a:rPr lang="en-US" i="1" baseline="0"/>
            <a:t>pars</a:t>
          </a:r>
          <a:r>
            <a:rPr lang="en-US" baseline="0"/>
            <a:t>(R)</a:t>
          </a:r>
          <a:endParaRPr lang="en-US" baseline="-25000"/>
        </a:p>
      </xdr:txBody>
    </xdr:sp>
    <xdr:clientData/>
  </xdr:twoCellAnchor>
  <xdr:twoCellAnchor>
    <xdr:from>
      <xdr:col>32</xdr:col>
      <xdr:colOff>528320</xdr:colOff>
      <xdr:row>38</xdr:row>
      <xdr:rowOff>141604</xdr:rowOff>
    </xdr:from>
    <xdr:to>
      <xdr:col>34</xdr:col>
      <xdr:colOff>264160</xdr:colOff>
      <xdr:row>40</xdr:row>
      <xdr:rowOff>49639</xdr:rowOff>
    </xdr:to>
    <xdr:sp macro="" textlink="">
      <xdr:nvSpPr>
        <xdr:cNvPr id="134" name="TextBox 133"/>
        <xdr:cNvSpPr txBox="1"/>
      </xdr:nvSpPr>
      <xdr:spPr>
        <a:xfrm>
          <a:off x="20254595" y="7447279"/>
          <a:ext cx="955040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i="1">
              <a:solidFill>
                <a:srgbClr val="FF0000"/>
              </a:solidFill>
            </a:rPr>
            <a:t>df</a:t>
          </a:r>
          <a:r>
            <a:rPr lang="en-US">
              <a:solidFill>
                <a:srgbClr val="FF0000"/>
              </a:solidFill>
            </a:rPr>
            <a:t>(R)-</a:t>
          </a:r>
          <a:r>
            <a:rPr lang="en-US" i="1">
              <a:solidFill>
                <a:srgbClr val="FF0000"/>
              </a:solidFill>
            </a:rPr>
            <a:t>df</a:t>
          </a:r>
          <a:r>
            <a:rPr lang="en-US">
              <a:solidFill>
                <a:srgbClr val="FF0000"/>
              </a:solidFill>
            </a:rPr>
            <a:t>(F)</a:t>
          </a:r>
        </a:p>
      </xdr:txBody>
    </xdr:sp>
    <xdr:clientData/>
  </xdr:twoCellAnchor>
  <xdr:twoCellAnchor>
    <xdr:from>
      <xdr:col>30</xdr:col>
      <xdr:colOff>338731</xdr:colOff>
      <xdr:row>32</xdr:row>
      <xdr:rowOff>37973</xdr:rowOff>
    </xdr:from>
    <xdr:to>
      <xdr:col>31</xdr:col>
      <xdr:colOff>177289</xdr:colOff>
      <xdr:row>33</xdr:row>
      <xdr:rowOff>136508</xdr:rowOff>
    </xdr:to>
    <xdr:sp macro="" textlink="$G$30">
      <xdr:nvSpPr>
        <xdr:cNvPr id="135" name="TextBox 134"/>
        <xdr:cNvSpPr txBox="1"/>
      </xdr:nvSpPr>
      <xdr:spPr>
        <a:xfrm>
          <a:off x="18845806" y="6172073"/>
          <a:ext cx="448158" cy="298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1C8BADDE-D413-4881-9B81-366B805EBDBD}" type="TxLink">
            <a:rPr lang="en-US" sz="1100" baseline="0">
              <a:solidFill>
                <a:srgbClr val="00B0F0"/>
              </a:solidFill>
            </a:rPr>
            <a:pPr algn="r"/>
            <a:t>4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31</xdr:col>
      <xdr:colOff>517924</xdr:colOff>
      <xdr:row>32</xdr:row>
      <xdr:rowOff>24996</xdr:rowOff>
    </xdr:from>
    <xdr:to>
      <xdr:col>32</xdr:col>
      <xdr:colOff>356481</xdr:colOff>
      <xdr:row>33</xdr:row>
      <xdr:rowOff>123531</xdr:rowOff>
    </xdr:to>
    <xdr:sp macro="" textlink="$H$30">
      <xdr:nvSpPr>
        <xdr:cNvPr id="136" name="TextBox 135"/>
        <xdr:cNvSpPr txBox="1"/>
      </xdr:nvSpPr>
      <xdr:spPr>
        <a:xfrm>
          <a:off x="19634599" y="6159096"/>
          <a:ext cx="448157" cy="298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787613EF-CBD0-41DF-9B25-A2EFE545D2C5}" type="TxLink">
            <a:rPr lang="en-US" sz="1100" baseline="0">
              <a:solidFill>
                <a:srgbClr val="FF0000"/>
              </a:solidFill>
            </a:rPr>
            <a:pPr/>
            <a:t>3</a:t>
          </a:fld>
          <a:endParaRPr lang="en-US" sz="1100" baseline="30000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470818</xdr:colOff>
      <xdr:row>27</xdr:row>
      <xdr:rowOff>33360</xdr:rowOff>
    </xdr:from>
    <xdr:to>
      <xdr:col>32</xdr:col>
      <xdr:colOff>309375</xdr:colOff>
      <xdr:row>28</xdr:row>
      <xdr:rowOff>131895</xdr:rowOff>
    </xdr:to>
    <xdr:sp macro="" textlink="$F$30">
      <xdr:nvSpPr>
        <xdr:cNvPr id="137" name="TextBox 136"/>
        <xdr:cNvSpPr txBox="1"/>
      </xdr:nvSpPr>
      <xdr:spPr>
        <a:xfrm>
          <a:off x="19587493" y="5195910"/>
          <a:ext cx="448157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C968DEE7-FB1D-471C-9F15-AB9633969699}" type="TxLink">
            <a:rPr lang="en-US" sz="1100" baseline="0">
              <a:solidFill>
                <a:schemeClr val="tx1"/>
              </a:solidFill>
            </a:rPr>
            <a:pPr/>
            <a:t>1</a:t>
          </a:fld>
          <a:endParaRPr lang="en-US" sz="1100" baseline="30000">
            <a:solidFill>
              <a:schemeClr val="tx1"/>
            </a:solidFill>
          </a:endParaRPr>
        </a:p>
      </xdr:txBody>
    </xdr:sp>
    <xdr:clientData/>
  </xdr:twoCellAnchor>
  <xdr:twoCellAnchor>
    <xdr:from>
      <xdr:col>33</xdr:col>
      <xdr:colOff>223346</xdr:colOff>
      <xdr:row>38</xdr:row>
      <xdr:rowOff>0</xdr:rowOff>
    </xdr:from>
    <xdr:to>
      <xdr:col>33</xdr:col>
      <xdr:colOff>224934</xdr:colOff>
      <xdr:row>38</xdr:row>
      <xdr:rowOff>1588</xdr:rowOff>
    </xdr:to>
    <xdr:sp macro="" textlink="">
      <xdr:nvSpPr>
        <xdr:cNvPr id="138" name="shapeFcrit"/>
        <xdr:cNvSpPr/>
      </xdr:nvSpPr>
      <xdr:spPr>
        <a:xfrm>
          <a:off x="20559221" y="7305675"/>
          <a:ext cx="1588" cy="1588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243840</xdr:colOff>
      <xdr:row>5</xdr:row>
      <xdr:rowOff>152400</xdr:rowOff>
    </xdr:from>
    <xdr:to>
      <xdr:col>35</xdr:col>
      <xdr:colOff>426720</xdr:colOff>
      <xdr:row>7</xdr:row>
      <xdr:rowOff>99060</xdr:rowOff>
    </xdr:to>
    <xdr:pic>
      <xdr:nvPicPr>
        <xdr:cNvPr id="146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1189315" y="1114425"/>
          <a:ext cx="792480" cy="327660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20320</xdr:colOff>
      <xdr:row>22</xdr:row>
      <xdr:rowOff>60960</xdr:rowOff>
    </xdr:from>
    <xdr:to>
      <xdr:col>32</xdr:col>
      <xdr:colOff>233680</xdr:colOff>
      <xdr:row>24</xdr:row>
      <xdr:rowOff>7620</xdr:rowOff>
    </xdr:to>
    <xdr:pic>
      <xdr:nvPicPr>
        <xdr:cNvPr id="147" name="Picture 12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136995" y="4261485"/>
          <a:ext cx="822960" cy="327660"/>
        </a:xfrm>
        <a:prstGeom prst="rect">
          <a:avLst/>
        </a:prstGeom>
        <a:noFill/>
      </xdr:spPr>
    </xdr:pic>
    <xdr:clientData/>
  </xdr:twoCellAnchor>
  <xdr:twoCellAnchor>
    <xdr:from>
      <xdr:col>32</xdr:col>
      <xdr:colOff>436880</xdr:colOff>
      <xdr:row>10</xdr:row>
      <xdr:rowOff>142240</xdr:rowOff>
    </xdr:from>
    <xdr:to>
      <xdr:col>34</xdr:col>
      <xdr:colOff>78740</xdr:colOff>
      <xdr:row>12</xdr:row>
      <xdr:rowOff>88900</xdr:rowOff>
    </xdr:to>
    <xdr:pic>
      <xdr:nvPicPr>
        <xdr:cNvPr id="148" name="Picture 12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0163155" y="2056765"/>
          <a:ext cx="861060" cy="327660"/>
        </a:xfrm>
        <a:prstGeom prst="rect">
          <a:avLst/>
        </a:prstGeom>
        <a:noFill/>
      </xdr:spPr>
    </xdr:pic>
    <xdr:clientData/>
  </xdr:twoCellAnchor>
  <xdr:twoCellAnchor>
    <xdr:from>
      <xdr:col>32</xdr:col>
      <xdr:colOff>20320</xdr:colOff>
      <xdr:row>14</xdr:row>
      <xdr:rowOff>142240</xdr:rowOff>
    </xdr:from>
    <xdr:to>
      <xdr:col>32</xdr:col>
      <xdr:colOff>264160</xdr:colOff>
      <xdr:row>16</xdr:row>
      <xdr:rowOff>142240</xdr:rowOff>
    </xdr:to>
    <xdr:pic>
      <xdr:nvPicPr>
        <xdr:cNvPr id="149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746595" y="2818765"/>
          <a:ext cx="243840" cy="381000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264160</xdr:colOff>
      <xdr:row>14</xdr:row>
      <xdr:rowOff>142240</xdr:rowOff>
    </xdr:from>
    <xdr:to>
      <xdr:col>31</xdr:col>
      <xdr:colOff>508000</xdr:colOff>
      <xdr:row>16</xdr:row>
      <xdr:rowOff>142240</xdr:rowOff>
    </xdr:to>
    <xdr:pic>
      <xdr:nvPicPr>
        <xdr:cNvPr id="150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380835" y="2818765"/>
          <a:ext cx="243840" cy="381000"/>
        </a:xfrm>
        <a:prstGeom prst="rect">
          <a:avLst/>
        </a:prstGeom>
        <a:noFill/>
      </xdr:spPr>
    </xdr:pic>
    <xdr:clientData/>
  </xdr:twoCellAnchor>
  <xdr:twoCellAnchor>
    <xdr:from>
      <xdr:col>32</xdr:col>
      <xdr:colOff>396240</xdr:colOff>
      <xdr:row>17</xdr:row>
      <xdr:rowOff>30480</xdr:rowOff>
    </xdr:from>
    <xdr:to>
      <xdr:col>33</xdr:col>
      <xdr:colOff>76200</xdr:colOff>
      <xdr:row>19</xdr:row>
      <xdr:rowOff>7620</xdr:rowOff>
    </xdr:to>
    <xdr:pic>
      <xdr:nvPicPr>
        <xdr:cNvPr id="151" name="Picture 13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0122515" y="3278505"/>
          <a:ext cx="289560" cy="358140"/>
        </a:xfrm>
        <a:prstGeom prst="rect">
          <a:avLst/>
        </a:prstGeom>
        <a:noFill/>
      </xdr:spPr>
    </xdr:pic>
    <xdr:clientData/>
  </xdr:twoCellAnchor>
  <xdr:twoCellAnchor>
    <xdr:from>
      <xdr:col>34</xdr:col>
      <xdr:colOff>50800</xdr:colOff>
      <xdr:row>12</xdr:row>
      <xdr:rowOff>81280</xdr:rowOff>
    </xdr:from>
    <xdr:to>
      <xdr:col>34</xdr:col>
      <xdr:colOff>294640</xdr:colOff>
      <xdr:row>14</xdr:row>
      <xdr:rowOff>58420</xdr:rowOff>
    </xdr:to>
    <xdr:pic>
      <xdr:nvPicPr>
        <xdr:cNvPr id="152" name="Picture 136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0996275" y="2376805"/>
          <a:ext cx="243840" cy="358140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274320</xdr:colOff>
      <xdr:row>12</xdr:row>
      <xdr:rowOff>111760</xdr:rowOff>
    </xdr:from>
    <xdr:to>
      <xdr:col>31</xdr:col>
      <xdr:colOff>518160</xdr:colOff>
      <xdr:row>14</xdr:row>
      <xdr:rowOff>88900</xdr:rowOff>
    </xdr:to>
    <xdr:pic>
      <xdr:nvPicPr>
        <xdr:cNvPr id="153" name="Picture 137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390995" y="2407285"/>
          <a:ext cx="243840" cy="358140"/>
        </a:xfrm>
        <a:prstGeom prst="rect">
          <a:avLst/>
        </a:prstGeom>
        <a:noFill/>
      </xdr:spPr>
    </xdr:pic>
    <xdr:clientData/>
  </xdr:twoCellAnchor>
  <xdr:twoCellAnchor>
    <xdr:from>
      <xdr:col>34</xdr:col>
      <xdr:colOff>274320</xdr:colOff>
      <xdr:row>26</xdr:row>
      <xdr:rowOff>152400</xdr:rowOff>
    </xdr:from>
    <xdr:to>
      <xdr:col>35</xdr:col>
      <xdr:colOff>403860</xdr:colOff>
      <xdr:row>28</xdr:row>
      <xdr:rowOff>99060</xdr:rowOff>
    </xdr:to>
    <xdr:pic>
      <xdr:nvPicPr>
        <xdr:cNvPr id="154" name="Picture 138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1219795" y="5124450"/>
          <a:ext cx="739140" cy="327660"/>
        </a:xfrm>
        <a:prstGeom prst="rect">
          <a:avLst/>
        </a:prstGeom>
        <a:noFill/>
      </xdr:spPr>
    </xdr:pic>
    <xdr:clientData/>
  </xdr:twoCellAnchor>
  <xdr:twoCellAnchor>
    <xdr:from>
      <xdr:col>31</xdr:col>
      <xdr:colOff>30480</xdr:colOff>
      <xdr:row>43</xdr:row>
      <xdr:rowOff>50800</xdr:rowOff>
    </xdr:from>
    <xdr:to>
      <xdr:col>32</xdr:col>
      <xdr:colOff>160020</xdr:colOff>
      <xdr:row>44</xdr:row>
      <xdr:rowOff>180340</xdr:rowOff>
    </xdr:to>
    <xdr:pic>
      <xdr:nvPicPr>
        <xdr:cNvPr id="155" name="Picture 139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147155" y="8308975"/>
          <a:ext cx="739140" cy="320040"/>
        </a:xfrm>
        <a:prstGeom prst="rect">
          <a:avLst/>
        </a:prstGeom>
        <a:noFill/>
      </xdr:spPr>
    </xdr:pic>
    <xdr:clientData/>
  </xdr:twoCellAnchor>
  <xdr:twoCellAnchor>
    <xdr:from>
      <xdr:col>32</xdr:col>
      <xdr:colOff>548640</xdr:colOff>
      <xdr:row>31</xdr:row>
      <xdr:rowOff>172720</xdr:rowOff>
    </xdr:from>
    <xdr:to>
      <xdr:col>34</xdr:col>
      <xdr:colOff>68580</xdr:colOff>
      <xdr:row>33</xdr:row>
      <xdr:rowOff>101600</xdr:rowOff>
    </xdr:to>
    <xdr:pic>
      <xdr:nvPicPr>
        <xdr:cNvPr id="156" name="Picture 140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0274915" y="6106795"/>
          <a:ext cx="739140" cy="328930"/>
        </a:xfrm>
        <a:prstGeom prst="rect">
          <a:avLst/>
        </a:prstGeom>
        <a:noFill/>
      </xdr:spPr>
    </xdr:pic>
    <xdr:clientData/>
  </xdr:twoCellAnchor>
  <xdr:twoCellAnchor>
    <xdr:from>
      <xdr:col>17</xdr:col>
      <xdr:colOff>490711</xdr:colOff>
      <xdr:row>32</xdr:row>
      <xdr:rowOff>30442</xdr:rowOff>
    </xdr:from>
    <xdr:to>
      <xdr:col>18</xdr:col>
      <xdr:colOff>329268</xdr:colOff>
      <xdr:row>33</xdr:row>
      <xdr:rowOff>128977</xdr:rowOff>
    </xdr:to>
    <xdr:sp macro="" textlink="$H$30">
      <xdr:nvSpPr>
        <xdr:cNvPr id="157" name="TextBox 156"/>
        <xdr:cNvSpPr txBox="1"/>
      </xdr:nvSpPr>
      <xdr:spPr>
        <a:xfrm>
          <a:off x="11072986" y="6164542"/>
          <a:ext cx="448157" cy="298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787613EF-CBD0-41DF-9B25-A2EFE545D2C5}" type="TxLink">
            <a:rPr lang="en-US" sz="1100" baseline="0">
              <a:solidFill>
                <a:srgbClr val="FF0000"/>
              </a:solidFill>
            </a:rPr>
            <a:pPr/>
            <a:t>3</a:t>
          </a:fld>
          <a:endParaRPr lang="en-US" sz="1100" baseline="300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533395</xdr:colOff>
      <xdr:row>42</xdr:row>
      <xdr:rowOff>152400</xdr:rowOff>
    </xdr:from>
    <xdr:to>
      <xdr:col>18</xdr:col>
      <xdr:colOff>304800</xdr:colOff>
      <xdr:row>44</xdr:row>
      <xdr:rowOff>30480</xdr:rowOff>
    </xdr:to>
    <xdr:sp macro="" textlink="">
      <xdr:nvSpPr>
        <xdr:cNvPr id="158" name="TextBox 157"/>
        <xdr:cNvSpPr txBox="1"/>
      </xdr:nvSpPr>
      <xdr:spPr>
        <a:xfrm>
          <a:off x="10506070" y="8220075"/>
          <a:ext cx="990605" cy="2590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i="1">
              <a:solidFill>
                <a:srgbClr val="00B0F0"/>
              </a:solidFill>
            </a:rPr>
            <a:t>Full Model</a:t>
          </a:r>
        </a:p>
      </xdr:txBody>
    </xdr:sp>
    <xdr:clientData/>
  </xdr:twoCellAnchor>
  <xdr:twoCellAnchor>
    <xdr:from>
      <xdr:col>18</xdr:col>
      <xdr:colOff>579118</xdr:colOff>
      <xdr:row>32</xdr:row>
      <xdr:rowOff>34852</xdr:rowOff>
    </xdr:from>
    <xdr:to>
      <xdr:col>21</xdr:col>
      <xdr:colOff>132079</xdr:colOff>
      <xdr:row>33</xdr:row>
      <xdr:rowOff>101600</xdr:rowOff>
    </xdr:to>
    <xdr:sp macro="" textlink="">
      <xdr:nvSpPr>
        <xdr:cNvPr id="159" name="TextBox 158"/>
        <xdr:cNvSpPr txBox="1"/>
      </xdr:nvSpPr>
      <xdr:spPr>
        <a:xfrm>
          <a:off x="11770993" y="6168952"/>
          <a:ext cx="1381761" cy="26677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50" i="1">
              <a:solidFill>
                <a:srgbClr val="00B0F0"/>
              </a:solidFill>
            </a:rPr>
            <a:t>G</a:t>
          </a:r>
          <a:r>
            <a:rPr lang="en-US" sz="1050" i="1">
              <a:solidFill>
                <a:srgbClr val="FF0000"/>
              </a:solidFill>
            </a:rPr>
            <a:t>ain/</a:t>
          </a:r>
          <a:r>
            <a:rPr lang="en-US" sz="1050" i="1">
              <a:solidFill>
                <a:schemeClr val="tx1"/>
              </a:solidFill>
            </a:rPr>
            <a:t>L</a:t>
          </a:r>
          <a:r>
            <a:rPr lang="en-US" sz="1050" i="1">
              <a:solidFill>
                <a:srgbClr val="FF0000"/>
              </a:solidFill>
            </a:rPr>
            <a:t>oss</a:t>
          </a:r>
        </a:p>
      </xdr:txBody>
    </xdr:sp>
    <xdr:clientData/>
  </xdr:twoCellAnchor>
  <xdr:twoCellAnchor>
    <xdr:from>
      <xdr:col>19</xdr:col>
      <xdr:colOff>538480</xdr:colOff>
      <xdr:row>27</xdr:row>
      <xdr:rowOff>20320</xdr:rowOff>
    </xdr:from>
    <xdr:to>
      <xdr:col>21</xdr:col>
      <xdr:colOff>537063</xdr:colOff>
      <xdr:row>28</xdr:row>
      <xdr:rowOff>107184</xdr:rowOff>
    </xdr:to>
    <xdr:sp macro="" textlink="">
      <xdr:nvSpPr>
        <xdr:cNvPr id="160" name="TextBox 159"/>
        <xdr:cNvSpPr txBox="1"/>
      </xdr:nvSpPr>
      <xdr:spPr>
        <a:xfrm>
          <a:off x="12339955" y="5182870"/>
          <a:ext cx="1217783" cy="2773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i="1"/>
            <a:t>Restricted</a:t>
          </a:r>
          <a:r>
            <a:rPr lang="en-US" sz="1050" i="1" baseline="0"/>
            <a:t>  Model</a:t>
          </a:r>
          <a:endParaRPr lang="en-US" sz="1050" i="1"/>
        </a:p>
      </xdr:txBody>
    </xdr:sp>
    <xdr:clientData/>
  </xdr:twoCellAnchor>
  <xdr:twoCellAnchor>
    <xdr:from>
      <xdr:col>17</xdr:col>
      <xdr:colOff>151675</xdr:colOff>
      <xdr:row>28</xdr:row>
      <xdr:rowOff>32659</xdr:rowOff>
    </xdr:from>
    <xdr:to>
      <xdr:col>17</xdr:col>
      <xdr:colOff>474060</xdr:colOff>
      <xdr:row>32</xdr:row>
      <xdr:rowOff>168419</xdr:rowOff>
    </xdr:to>
    <xdr:sp macro="" textlink="">
      <xdr:nvSpPr>
        <xdr:cNvPr id="161" name="TextBox 160"/>
        <xdr:cNvSpPr txBox="1"/>
      </xdr:nvSpPr>
      <xdr:spPr>
        <a:xfrm rot="16200000">
          <a:off x="10436738" y="5682921"/>
          <a:ext cx="916810" cy="3223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parameters</a:t>
          </a:r>
        </a:p>
      </xdr:txBody>
    </xdr:sp>
    <xdr:clientData/>
  </xdr:twoCellAnchor>
  <xdr:twoCellAnchor>
    <xdr:from>
      <xdr:col>18</xdr:col>
      <xdr:colOff>208291</xdr:colOff>
      <xdr:row>38</xdr:row>
      <xdr:rowOff>14654</xdr:rowOff>
    </xdr:from>
    <xdr:to>
      <xdr:col>19</xdr:col>
      <xdr:colOff>135024</xdr:colOff>
      <xdr:row>40</xdr:row>
      <xdr:rowOff>43962</xdr:rowOff>
    </xdr:to>
    <xdr:sp macro="" textlink="$F$33">
      <xdr:nvSpPr>
        <xdr:cNvPr id="162" name="TextBox 161"/>
        <xdr:cNvSpPr txBox="1"/>
      </xdr:nvSpPr>
      <xdr:spPr>
        <a:xfrm>
          <a:off x="11400166" y="7320329"/>
          <a:ext cx="536333" cy="4103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r"/>
          <a:fld id="{AD1AEA49-8C7C-487D-BC44-BCE4090D5160}" type="TxLink">
            <a:rPr lang="en-US" sz="1100" b="1" baseline="0"/>
            <a:pPr algn="r"/>
            <a:t>3.28</a:t>
          </a:fld>
          <a:endParaRPr lang="en-US" sz="1100" b="1" baseline="30000"/>
        </a:p>
      </xdr:txBody>
    </xdr:sp>
    <xdr:clientData/>
  </xdr:twoCellAnchor>
  <xdr:twoCellAnchor>
    <xdr:from>
      <xdr:col>21</xdr:col>
      <xdr:colOff>74318</xdr:colOff>
      <xdr:row>38</xdr:row>
      <xdr:rowOff>175641</xdr:rowOff>
    </xdr:from>
    <xdr:to>
      <xdr:col>21</xdr:col>
      <xdr:colOff>522475</xdr:colOff>
      <xdr:row>40</xdr:row>
      <xdr:rowOff>83676</xdr:rowOff>
    </xdr:to>
    <xdr:sp macro="" textlink="dfT">
      <xdr:nvSpPr>
        <xdr:cNvPr id="163" name="TextBox 162"/>
        <xdr:cNvSpPr txBox="1"/>
      </xdr:nvSpPr>
      <xdr:spPr>
        <a:xfrm>
          <a:off x="13094993" y="7481316"/>
          <a:ext cx="448157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E0A83D1F-F130-46F6-A208-82AA18AEBFD0}" type="TxLink">
            <a:rPr lang="en-US" sz="1100" baseline="0">
              <a:solidFill>
                <a:schemeClr val="tx1"/>
              </a:solidFill>
            </a:rPr>
            <a:pPr/>
            <a:t>23</a:t>
          </a:fld>
          <a:endParaRPr lang="en-US" sz="1100" baseline="300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304593</xdr:colOff>
      <xdr:row>41</xdr:row>
      <xdr:rowOff>39566</xdr:rowOff>
    </xdr:from>
    <xdr:to>
      <xdr:col>21</xdr:col>
      <xdr:colOff>62805</xdr:colOff>
      <xdr:row>42</xdr:row>
      <xdr:rowOff>90854</xdr:rowOff>
    </xdr:to>
    <xdr:sp macro="" textlink="">
      <xdr:nvSpPr>
        <xdr:cNvPr id="164" name="TextBox 163"/>
        <xdr:cNvSpPr txBox="1"/>
      </xdr:nvSpPr>
      <xdr:spPr>
        <a:xfrm>
          <a:off x="12715668" y="7916741"/>
          <a:ext cx="367812" cy="2417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df</a:t>
          </a:r>
        </a:p>
      </xdr:txBody>
    </xdr:sp>
    <xdr:clientData/>
  </xdr:twoCellAnchor>
  <xdr:twoCellAnchor>
    <xdr:from>
      <xdr:col>19</xdr:col>
      <xdr:colOff>337460</xdr:colOff>
      <xdr:row>41</xdr:row>
      <xdr:rowOff>142981</xdr:rowOff>
    </xdr:from>
    <xdr:to>
      <xdr:col>20</xdr:col>
      <xdr:colOff>176018</xdr:colOff>
      <xdr:row>43</xdr:row>
      <xdr:rowOff>51016</xdr:rowOff>
    </xdr:to>
    <xdr:sp macro="" textlink="dfE">
      <xdr:nvSpPr>
        <xdr:cNvPr id="165" name="TextBox 164"/>
        <xdr:cNvSpPr txBox="1"/>
      </xdr:nvSpPr>
      <xdr:spPr>
        <a:xfrm>
          <a:off x="12138935" y="8020156"/>
          <a:ext cx="448158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44B202D1-1B45-4AB8-8710-6067C51C1AD5}" type="TxLink">
            <a:rPr lang="en-US" sz="1100" baseline="0">
              <a:solidFill>
                <a:srgbClr val="00B0F0"/>
              </a:solidFill>
            </a:rPr>
            <a:pPr/>
            <a:t>20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19</xdr:col>
      <xdr:colOff>400684</xdr:colOff>
      <xdr:row>38</xdr:row>
      <xdr:rowOff>172085</xdr:rowOff>
    </xdr:from>
    <xdr:to>
      <xdr:col>20</xdr:col>
      <xdr:colOff>239242</xdr:colOff>
      <xdr:row>40</xdr:row>
      <xdr:rowOff>80120</xdr:rowOff>
    </xdr:to>
    <xdr:sp macro="" textlink="dfR">
      <xdr:nvSpPr>
        <xdr:cNvPr id="166" name="TextBox 165"/>
        <xdr:cNvSpPr txBox="1"/>
      </xdr:nvSpPr>
      <xdr:spPr>
        <a:xfrm>
          <a:off x="12202159" y="7477760"/>
          <a:ext cx="448158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46025A7A-EA58-4959-9141-4641FB4CA0B2}" type="TxLink">
            <a:rPr lang="en-US" sz="1100" baseline="0">
              <a:solidFill>
                <a:srgbClr val="FF0000"/>
              </a:solidFill>
            </a:rPr>
            <a:pPr/>
            <a:t>3</a:t>
          </a:fld>
          <a:endParaRPr lang="en-US" sz="1100" baseline="300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338731</xdr:colOff>
      <xdr:row>32</xdr:row>
      <xdr:rowOff>32534</xdr:rowOff>
    </xdr:from>
    <xdr:to>
      <xdr:col>17</xdr:col>
      <xdr:colOff>177289</xdr:colOff>
      <xdr:row>33</xdr:row>
      <xdr:rowOff>131069</xdr:rowOff>
    </xdr:to>
    <xdr:sp macro="" textlink="$G$30">
      <xdr:nvSpPr>
        <xdr:cNvPr id="167" name="TextBox 166"/>
        <xdr:cNvSpPr txBox="1"/>
      </xdr:nvSpPr>
      <xdr:spPr>
        <a:xfrm>
          <a:off x="10311406" y="6166634"/>
          <a:ext cx="448158" cy="298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1C8BADDE-D413-4881-9B81-366B805EBDBD}" type="TxLink">
            <a:rPr lang="en-US" sz="1100" baseline="0">
              <a:solidFill>
                <a:srgbClr val="00B0F0"/>
              </a:solidFill>
            </a:rPr>
            <a:pPr algn="r"/>
            <a:t>4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17</xdr:col>
      <xdr:colOff>470816</xdr:colOff>
      <xdr:row>27</xdr:row>
      <xdr:rowOff>33361</xdr:rowOff>
    </xdr:from>
    <xdr:to>
      <xdr:col>18</xdr:col>
      <xdr:colOff>309373</xdr:colOff>
      <xdr:row>28</xdr:row>
      <xdr:rowOff>131896</xdr:rowOff>
    </xdr:to>
    <xdr:sp macro="" textlink="$F$30">
      <xdr:nvSpPr>
        <xdr:cNvPr id="168" name="TextBox 167"/>
        <xdr:cNvSpPr txBox="1"/>
      </xdr:nvSpPr>
      <xdr:spPr>
        <a:xfrm>
          <a:off x="11053091" y="5195911"/>
          <a:ext cx="448157" cy="289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C968DEE7-FB1D-471C-9F15-AB9633969699}" type="TxLink">
            <a:rPr lang="en-US" sz="1100" baseline="0">
              <a:solidFill>
                <a:schemeClr val="tx1"/>
              </a:solidFill>
            </a:rPr>
            <a:pPr/>
            <a:t>1</a:t>
          </a:fld>
          <a:endParaRPr lang="en-US" sz="1100" baseline="300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223346</xdr:colOff>
      <xdr:row>38</xdr:row>
      <xdr:rowOff>0</xdr:rowOff>
    </xdr:from>
    <xdr:to>
      <xdr:col>19</xdr:col>
      <xdr:colOff>224934</xdr:colOff>
      <xdr:row>38</xdr:row>
      <xdr:rowOff>1588</xdr:rowOff>
    </xdr:to>
    <xdr:sp macro="" textlink="">
      <xdr:nvSpPr>
        <xdr:cNvPr id="169" name="shapeFcrit"/>
        <xdr:cNvSpPr/>
      </xdr:nvSpPr>
      <xdr:spPr>
        <a:xfrm>
          <a:off x="12024821" y="7305675"/>
          <a:ext cx="1588" cy="1588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11317</xdr:colOff>
      <xdr:row>33</xdr:row>
      <xdr:rowOff>76499</xdr:rowOff>
    </xdr:from>
    <xdr:to>
      <xdr:col>17</xdr:col>
      <xdr:colOff>589085</xdr:colOff>
      <xdr:row>34</xdr:row>
      <xdr:rowOff>171243</xdr:rowOff>
    </xdr:to>
    <xdr:sp macro="" textlink="$F$35">
      <xdr:nvSpPr>
        <xdr:cNvPr id="170" name="TextBox 169"/>
        <xdr:cNvSpPr txBox="1"/>
      </xdr:nvSpPr>
      <xdr:spPr>
        <a:xfrm>
          <a:off x="10593592" y="6410624"/>
          <a:ext cx="577768" cy="2947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94C21A61-2447-40F7-9A21-86DF2A77F860}" type="TxLink">
            <a:rPr lang="en-US" sz="1100" baseline="0">
              <a:solidFill>
                <a:srgbClr val="00B0F0"/>
              </a:solidFill>
            </a:rPr>
            <a:pPr algn="r"/>
            <a:t>49%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17</xdr:col>
      <xdr:colOff>165193</xdr:colOff>
      <xdr:row>36</xdr:row>
      <xdr:rowOff>80712</xdr:rowOff>
    </xdr:from>
    <xdr:to>
      <xdr:col>18</xdr:col>
      <xdr:colOff>24617</xdr:colOff>
      <xdr:row>38</xdr:row>
      <xdr:rowOff>39984</xdr:rowOff>
    </xdr:to>
    <xdr:sp macro="" textlink="$H$32">
      <xdr:nvSpPr>
        <xdr:cNvPr id="171" name="TextBox 170"/>
        <xdr:cNvSpPr txBox="1"/>
      </xdr:nvSpPr>
      <xdr:spPr>
        <a:xfrm>
          <a:off x="10747468" y="7005387"/>
          <a:ext cx="469024" cy="3402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fld id="{9E4B70B2-B0BB-46CC-9AD2-79974809DD84}" type="TxLink">
            <a:rPr lang="en-US" sz="1100" baseline="0">
              <a:solidFill>
                <a:srgbClr val="FF0000"/>
              </a:solidFill>
            </a:rPr>
            <a:pPr/>
            <a:t>33.77777778</a:t>
          </a:fld>
          <a:endParaRPr lang="en-US" sz="1100" baseline="300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515995</xdr:colOff>
      <xdr:row>36</xdr:row>
      <xdr:rowOff>89542</xdr:rowOff>
    </xdr:from>
    <xdr:to>
      <xdr:col>18</xdr:col>
      <xdr:colOff>378198</xdr:colOff>
      <xdr:row>38</xdr:row>
      <xdr:rowOff>48814</xdr:rowOff>
    </xdr:to>
    <xdr:sp macro="" textlink="$G$32">
      <xdr:nvSpPr>
        <xdr:cNvPr id="172" name="TextBox 171"/>
        <xdr:cNvSpPr txBox="1"/>
      </xdr:nvSpPr>
      <xdr:spPr>
        <a:xfrm>
          <a:off x="11098270" y="7014217"/>
          <a:ext cx="471803" cy="3402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fld id="{E615403E-9F70-417F-860B-0EC4E4EDAC04}" type="TxLink">
            <a:rPr lang="en-US" sz="1100" baseline="0">
              <a:solidFill>
                <a:srgbClr val="00B0F0"/>
              </a:solidFill>
            </a:rPr>
            <a:pPr/>
            <a:t>10.3</a:t>
          </a:fld>
          <a:endParaRPr lang="en-US" sz="1100" baseline="30000">
            <a:solidFill>
              <a:srgbClr val="00B0F0"/>
            </a:solidFill>
          </a:endParaRPr>
        </a:p>
      </xdr:txBody>
    </xdr:sp>
    <xdr:clientData/>
  </xdr:twoCellAnchor>
  <xdr:twoCellAnchor>
    <xdr:from>
      <xdr:col>19</xdr:col>
      <xdr:colOff>532189</xdr:colOff>
      <xdr:row>33</xdr:row>
      <xdr:rowOff>72016</xdr:rowOff>
    </xdr:from>
    <xdr:to>
      <xdr:col>20</xdr:col>
      <xdr:colOff>426632</xdr:colOff>
      <xdr:row>34</xdr:row>
      <xdr:rowOff>158677</xdr:rowOff>
    </xdr:to>
    <xdr:sp macro="" textlink="$F$36">
      <xdr:nvSpPr>
        <xdr:cNvPr id="173" name="TextBox 172"/>
        <xdr:cNvSpPr txBox="1"/>
      </xdr:nvSpPr>
      <xdr:spPr>
        <a:xfrm>
          <a:off x="12333664" y="6406141"/>
          <a:ext cx="504043" cy="2866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r"/>
          <a:fld id="{D4B67A23-50AD-4079-B720-813F2EEC1B6F}" type="TxLink">
            <a:rPr lang="en-US" sz="1100" baseline="0"/>
            <a:pPr algn="r"/>
            <a:t>33%</a:t>
          </a:fld>
          <a:endParaRPr lang="en-US" sz="1100" baseline="30000"/>
        </a:p>
      </xdr:txBody>
    </xdr:sp>
    <xdr:clientData/>
  </xdr:twoCellAnchor>
  <xdr:twoCellAnchor>
    <xdr:from>
      <xdr:col>32</xdr:col>
      <xdr:colOff>27940</xdr:colOff>
      <xdr:row>35</xdr:row>
      <xdr:rowOff>162560</xdr:rowOff>
    </xdr:from>
    <xdr:to>
      <xdr:col>32</xdr:col>
      <xdr:colOff>396421</xdr:colOff>
      <xdr:row>37</xdr:row>
      <xdr:rowOff>170180</xdr:rowOff>
    </xdr:to>
    <xdr:pic>
      <xdr:nvPicPr>
        <xdr:cNvPr id="181" name="Picture 14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839940" y="6925310"/>
          <a:ext cx="368481" cy="388620"/>
        </a:xfrm>
        <a:prstGeom prst="rect">
          <a:avLst/>
        </a:prstGeom>
        <a:noFill/>
      </xdr:spPr>
    </xdr:pic>
    <xdr:clientData/>
  </xdr:twoCellAnchor>
  <xdr:twoCellAnchor>
    <xdr:from>
      <xdr:col>31</xdr:col>
      <xdr:colOff>267788</xdr:colOff>
      <xdr:row>35</xdr:row>
      <xdr:rowOff>172720</xdr:rowOff>
    </xdr:from>
    <xdr:to>
      <xdr:col>31</xdr:col>
      <xdr:colOff>564968</xdr:colOff>
      <xdr:row>37</xdr:row>
      <xdr:rowOff>180340</xdr:rowOff>
    </xdr:to>
    <xdr:pic>
      <xdr:nvPicPr>
        <xdr:cNvPr id="182" name="Picture 14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9467467" y="6935470"/>
          <a:ext cx="297180" cy="388620"/>
        </a:xfrm>
        <a:prstGeom prst="rect">
          <a:avLst/>
        </a:prstGeom>
        <a:noFill/>
      </xdr:spPr>
    </xdr:pic>
    <xdr:clientData/>
  </xdr:twoCellAnchor>
  <xdr:twoCellAnchor>
    <xdr:from>
      <xdr:col>17</xdr:col>
      <xdr:colOff>1598</xdr:colOff>
      <xdr:row>7</xdr:row>
      <xdr:rowOff>79243</xdr:rowOff>
    </xdr:from>
    <xdr:to>
      <xdr:col>21</xdr:col>
      <xdr:colOff>323504</xdr:colOff>
      <xdr:row>21</xdr:row>
      <xdr:rowOff>183355</xdr:rowOff>
    </xdr:to>
    <xdr:grpSp>
      <xdr:nvGrpSpPr>
        <xdr:cNvPr id="192" name="Group 191"/>
        <xdr:cNvGrpSpPr/>
      </xdr:nvGrpSpPr>
      <xdr:grpSpPr>
        <a:xfrm>
          <a:off x="10628777" y="1426350"/>
          <a:ext cx="2771191" cy="2771112"/>
          <a:chOff x="3182802" y="2043444"/>
          <a:chExt cx="2778395" cy="2771112"/>
        </a:xfrm>
      </xdr:grpSpPr>
      <xdr:sp macro="" textlink="">
        <xdr:nvSpPr>
          <xdr:cNvPr id="193" name="shapeSSE"/>
          <xdr:cNvSpPr/>
        </xdr:nvSpPr>
        <xdr:spPr>
          <a:xfrm>
            <a:off x="3182802" y="2991763"/>
            <a:ext cx="1829492" cy="1822793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194" name="shapeMSR"/>
          <xdr:cNvSpPr/>
        </xdr:nvSpPr>
        <xdr:spPr>
          <a:xfrm>
            <a:off x="3383234" y="3875801"/>
            <a:ext cx="740828" cy="738107"/>
          </a:xfrm>
          <a:prstGeom prst="rect">
            <a:avLst/>
          </a:prstGeom>
          <a:noFill/>
          <a:ln>
            <a:solidFill>
              <a:schemeClr val="tx1"/>
            </a:solidFill>
            <a:prstDash val="sys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195" name="shapeSST"/>
          <xdr:cNvSpPr/>
        </xdr:nvSpPr>
        <xdr:spPr>
          <a:xfrm>
            <a:off x="3723885" y="2043444"/>
            <a:ext cx="2237312" cy="2226427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196" name="shapeSSR"/>
          <xdr:cNvSpPr/>
        </xdr:nvSpPr>
        <xdr:spPr>
          <a:xfrm>
            <a:off x="3723885" y="2991760"/>
            <a:ext cx="1286603" cy="1278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grpSp>
        <xdr:nvGrpSpPr>
          <xdr:cNvPr id="197" name="Group 196"/>
          <xdr:cNvGrpSpPr/>
        </xdr:nvGrpSpPr>
        <xdr:grpSpPr>
          <a:xfrm>
            <a:off x="3725073" y="3875801"/>
            <a:ext cx="400491" cy="394070"/>
            <a:chOff x="0" y="0"/>
            <a:chExt cx="397770" cy="397770"/>
          </a:xfrm>
        </xdr:grpSpPr>
        <xdr:sp macro="" textlink="">
          <xdr:nvSpPr>
            <xdr:cNvPr id="198" name="shapeMSE"/>
            <xdr:cNvSpPr/>
          </xdr:nvSpPr>
          <xdr:spPr>
            <a:xfrm>
              <a:off x="0" y="0"/>
              <a:ext cx="397766" cy="397766"/>
            </a:xfrm>
            <a:prstGeom prst="rect">
              <a:avLst/>
            </a:prstGeom>
            <a:noFill/>
            <a:ln>
              <a:solidFill>
                <a:schemeClr val="bg1"/>
              </a:solidFill>
              <a:prstDash val="solid"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199" name="shapeMSE"/>
            <xdr:cNvSpPr/>
          </xdr:nvSpPr>
          <xdr:spPr>
            <a:xfrm>
              <a:off x="4" y="4"/>
              <a:ext cx="397766" cy="397766"/>
            </a:xfrm>
            <a:prstGeom prst="rect">
              <a:avLst/>
            </a:prstGeom>
            <a:noFill/>
            <a:ln>
              <a:solidFill>
                <a:srgbClr val="FF0000"/>
              </a:solidFill>
              <a:prstDash val="sysDash"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24</xdr:col>
      <xdr:colOff>13932</xdr:colOff>
      <xdr:row>7</xdr:row>
      <xdr:rowOff>87366</xdr:rowOff>
    </xdr:from>
    <xdr:to>
      <xdr:col>28</xdr:col>
      <xdr:colOff>335837</xdr:colOff>
      <xdr:row>22</xdr:row>
      <xdr:rowOff>978</xdr:rowOff>
    </xdr:to>
    <xdr:grpSp>
      <xdr:nvGrpSpPr>
        <xdr:cNvPr id="200" name="Group 199"/>
        <xdr:cNvGrpSpPr/>
      </xdr:nvGrpSpPr>
      <xdr:grpSpPr>
        <a:xfrm>
          <a:off x="14927361" y="1434473"/>
          <a:ext cx="2771190" cy="2771112"/>
          <a:chOff x="3182802" y="2043444"/>
          <a:chExt cx="2778395" cy="2771112"/>
        </a:xfrm>
      </xdr:grpSpPr>
      <xdr:sp macro="" textlink="">
        <xdr:nvSpPr>
          <xdr:cNvPr id="201" name="shapeSSE"/>
          <xdr:cNvSpPr/>
        </xdr:nvSpPr>
        <xdr:spPr>
          <a:xfrm>
            <a:off x="3182802" y="2991763"/>
            <a:ext cx="1829492" cy="1822793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202" name="shapeMSR"/>
          <xdr:cNvSpPr/>
        </xdr:nvSpPr>
        <xdr:spPr>
          <a:xfrm>
            <a:off x="3383234" y="3875801"/>
            <a:ext cx="740828" cy="738107"/>
          </a:xfrm>
          <a:prstGeom prst="rect">
            <a:avLst/>
          </a:prstGeom>
          <a:noFill/>
          <a:ln>
            <a:solidFill>
              <a:schemeClr val="tx1"/>
            </a:solidFill>
            <a:prstDash val="sys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203" name="shapeSST"/>
          <xdr:cNvSpPr/>
        </xdr:nvSpPr>
        <xdr:spPr>
          <a:xfrm>
            <a:off x="3723885" y="2043444"/>
            <a:ext cx="2237312" cy="2226427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204" name="shapeSSR"/>
          <xdr:cNvSpPr/>
        </xdr:nvSpPr>
        <xdr:spPr>
          <a:xfrm>
            <a:off x="3723885" y="2991760"/>
            <a:ext cx="1286603" cy="1278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grpSp>
        <xdr:nvGrpSpPr>
          <xdr:cNvPr id="205" name="Group 204"/>
          <xdr:cNvGrpSpPr/>
        </xdr:nvGrpSpPr>
        <xdr:grpSpPr>
          <a:xfrm>
            <a:off x="3725073" y="3875801"/>
            <a:ext cx="400491" cy="394070"/>
            <a:chOff x="0" y="0"/>
            <a:chExt cx="397770" cy="397770"/>
          </a:xfrm>
        </xdr:grpSpPr>
        <xdr:sp macro="" textlink="">
          <xdr:nvSpPr>
            <xdr:cNvPr id="206" name="shapeMSE"/>
            <xdr:cNvSpPr/>
          </xdr:nvSpPr>
          <xdr:spPr>
            <a:xfrm>
              <a:off x="0" y="0"/>
              <a:ext cx="397766" cy="397766"/>
            </a:xfrm>
            <a:prstGeom prst="rect">
              <a:avLst/>
            </a:prstGeom>
            <a:noFill/>
            <a:ln>
              <a:solidFill>
                <a:schemeClr val="bg1"/>
              </a:solidFill>
              <a:prstDash val="solid"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207" name="shapeMSE"/>
            <xdr:cNvSpPr/>
          </xdr:nvSpPr>
          <xdr:spPr>
            <a:xfrm>
              <a:off x="4" y="4"/>
              <a:ext cx="397766" cy="397766"/>
            </a:xfrm>
            <a:prstGeom prst="rect">
              <a:avLst/>
            </a:prstGeom>
            <a:noFill/>
            <a:ln>
              <a:solidFill>
                <a:srgbClr val="00B0F0"/>
              </a:solidFill>
              <a:prstDash val="sysDash"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31</xdr:col>
      <xdr:colOff>9450</xdr:colOff>
      <xdr:row>7</xdr:row>
      <xdr:rowOff>94091</xdr:rowOff>
    </xdr:from>
    <xdr:to>
      <xdr:col>35</xdr:col>
      <xdr:colOff>331356</xdr:colOff>
      <xdr:row>22</xdr:row>
      <xdr:rowOff>7703</xdr:rowOff>
    </xdr:to>
    <xdr:grpSp>
      <xdr:nvGrpSpPr>
        <xdr:cNvPr id="208" name="Group 207"/>
        <xdr:cNvGrpSpPr/>
      </xdr:nvGrpSpPr>
      <xdr:grpSpPr>
        <a:xfrm>
          <a:off x="19209129" y="1441198"/>
          <a:ext cx="2771191" cy="2771112"/>
          <a:chOff x="3182802" y="2043444"/>
          <a:chExt cx="2778395" cy="2771112"/>
        </a:xfrm>
      </xdr:grpSpPr>
      <xdr:sp macro="" textlink="">
        <xdr:nvSpPr>
          <xdr:cNvPr id="209" name="shapeSSE"/>
          <xdr:cNvSpPr/>
        </xdr:nvSpPr>
        <xdr:spPr>
          <a:xfrm>
            <a:off x="3182802" y="2991763"/>
            <a:ext cx="1829492" cy="1822793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210" name="shapeMSR"/>
          <xdr:cNvSpPr/>
        </xdr:nvSpPr>
        <xdr:spPr>
          <a:xfrm>
            <a:off x="3383234" y="3875801"/>
            <a:ext cx="740828" cy="738107"/>
          </a:xfrm>
          <a:prstGeom prst="rect">
            <a:avLst/>
          </a:prstGeom>
          <a:noFill/>
          <a:ln>
            <a:solidFill>
              <a:schemeClr val="tx1"/>
            </a:solidFill>
            <a:prstDash val="sys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211" name="shapeSST"/>
          <xdr:cNvSpPr/>
        </xdr:nvSpPr>
        <xdr:spPr>
          <a:xfrm>
            <a:off x="3723885" y="2043444"/>
            <a:ext cx="2237312" cy="2226427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212" name="shapeSSR"/>
          <xdr:cNvSpPr/>
        </xdr:nvSpPr>
        <xdr:spPr>
          <a:xfrm>
            <a:off x="3723885" y="2991760"/>
            <a:ext cx="1286603" cy="1278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grpSp>
        <xdr:nvGrpSpPr>
          <xdr:cNvPr id="213" name="Group 212"/>
          <xdr:cNvGrpSpPr/>
        </xdr:nvGrpSpPr>
        <xdr:grpSpPr>
          <a:xfrm>
            <a:off x="3725073" y="3875801"/>
            <a:ext cx="400491" cy="394070"/>
            <a:chOff x="0" y="0"/>
            <a:chExt cx="397770" cy="397770"/>
          </a:xfrm>
        </xdr:grpSpPr>
        <xdr:sp macro="" textlink="">
          <xdr:nvSpPr>
            <xdr:cNvPr id="214" name="shapeMSE"/>
            <xdr:cNvSpPr/>
          </xdr:nvSpPr>
          <xdr:spPr>
            <a:xfrm>
              <a:off x="0" y="0"/>
              <a:ext cx="397766" cy="397766"/>
            </a:xfrm>
            <a:prstGeom prst="rect">
              <a:avLst/>
            </a:prstGeom>
            <a:noFill/>
            <a:ln>
              <a:solidFill>
                <a:schemeClr val="bg1"/>
              </a:solidFill>
              <a:prstDash val="solid"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215" name="shapeMSE"/>
            <xdr:cNvSpPr/>
          </xdr:nvSpPr>
          <xdr:spPr>
            <a:xfrm>
              <a:off x="4" y="4"/>
              <a:ext cx="397766" cy="397766"/>
            </a:xfrm>
            <a:prstGeom prst="rect">
              <a:avLst/>
            </a:prstGeom>
            <a:noFill/>
            <a:ln>
              <a:solidFill>
                <a:srgbClr val="00B0F0"/>
              </a:solidFill>
              <a:prstDash val="sysDash"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30</xdr:col>
      <xdr:colOff>313765</xdr:colOff>
      <xdr:row>28</xdr:row>
      <xdr:rowOff>112059</xdr:rowOff>
    </xdr:from>
    <xdr:to>
      <xdr:col>35</xdr:col>
      <xdr:colOff>30553</xdr:colOff>
      <xdr:row>42</xdr:row>
      <xdr:rowOff>160142</xdr:rowOff>
    </xdr:to>
    <xdr:grpSp>
      <xdr:nvGrpSpPr>
        <xdr:cNvPr id="216" name="Group 215"/>
        <xdr:cNvGrpSpPr/>
      </xdr:nvGrpSpPr>
      <xdr:grpSpPr>
        <a:xfrm>
          <a:off x="18901122" y="5473273"/>
          <a:ext cx="2778395" cy="2783119"/>
          <a:chOff x="3182802" y="2043444"/>
          <a:chExt cx="2778395" cy="2771112"/>
        </a:xfrm>
      </xdr:grpSpPr>
      <xdr:sp macro="" textlink="">
        <xdr:nvSpPr>
          <xdr:cNvPr id="217" name="shapeSSE"/>
          <xdr:cNvSpPr/>
        </xdr:nvSpPr>
        <xdr:spPr>
          <a:xfrm>
            <a:off x="3182802" y="2991763"/>
            <a:ext cx="1829492" cy="1822793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218" name="shapeMSR"/>
          <xdr:cNvSpPr/>
        </xdr:nvSpPr>
        <xdr:spPr>
          <a:xfrm>
            <a:off x="3383234" y="3875801"/>
            <a:ext cx="740828" cy="738107"/>
          </a:xfrm>
          <a:prstGeom prst="rect">
            <a:avLst/>
          </a:prstGeom>
          <a:noFill/>
          <a:ln>
            <a:solidFill>
              <a:schemeClr val="tx1"/>
            </a:solidFill>
            <a:prstDash val="sys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219" name="shapeSST"/>
          <xdr:cNvSpPr/>
        </xdr:nvSpPr>
        <xdr:spPr>
          <a:xfrm>
            <a:off x="3723885" y="2043444"/>
            <a:ext cx="2237312" cy="2226427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220" name="shapeSSR"/>
          <xdr:cNvSpPr/>
        </xdr:nvSpPr>
        <xdr:spPr>
          <a:xfrm>
            <a:off x="3723885" y="2991760"/>
            <a:ext cx="1286603" cy="1278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grpSp>
        <xdr:nvGrpSpPr>
          <xdr:cNvPr id="221" name="Group 220"/>
          <xdr:cNvGrpSpPr/>
        </xdr:nvGrpSpPr>
        <xdr:grpSpPr>
          <a:xfrm>
            <a:off x="3725073" y="3875801"/>
            <a:ext cx="400491" cy="394070"/>
            <a:chOff x="0" y="0"/>
            <a:chExt cx="397770" cy="397770"/>
          </a:xfrm>
        </xdr:grpSpPr>
        <xdr:sp macro="" textlink="">
          <xdr:nvSpPr>
            <xdr:cNvPr id="222" name="shapeMSE"/>
            <xdr:cNvSpPr/>
          </xdr:nvSpPr>
          <xdr:spPr>
            <a:xfrm>
              <a:off x="0" y="0"/>
              <a:ext cx="397766" cy="397766"/>
            </a:xfrm>
            <a:prstGeom prst="rect">
              <a:avLst/>
            </a:prstGeom>
            <a:noFill/>
            <a:ln>
              <a:solidFill>
                <a:schemeClr val="bg1"/>
              </a:solidFill>
              <a:prstDash val="solid"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223" name="shapeMSE"/>
            <xdr:cNvSpPr/>
          </xdr:nvSpPr>
          <xdr:spPr>
            <a:xfrm>
              <a:off x="4" y="4"/>
              <a:ext cx="397766" cy="397766"/>
            </a:xfrm>
            <a:prstGeom prst="rect">
              <a:avLst/>
            </a:prstGeom>
            <a:noFill/>
            <a:ln>
              <a:solidFill>
                <a:srgbClr val="00B0F0"/>
              </a:solidFill>
              <a:prstDash val="sysDash"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23</xdr:col>
      <xdr:colOff>589431</xdr:colOff>
      <xdr:row>28</xdr:row>
      <xdr:rowOff>118784</xdr:rowOff>
    </xdr:from>
    <xdr:to>
      <xdr:col>28</xdr:col>
      <xdr:colOff>306218</xdr:colOff>
      <xdr:row>42</xdr:row>
      <xdr:rowOff>166867</xdr:rowOff>
    </xdr:to>
    <xdr:grpSp>
      <xdr:nvGrpSpPr>
        <xdr:cNvPr id="224" name="Group 223"/>
        <xdr:cNvGrpSpPr/>
      </xdr:nvGrpSpPr>
      <xdr:grpSpPr>
        <a:xfrm>
          <a:off x="14890538" y="5479998"/>
          <a:ext cx="2778394" cy="2783119"/>
          <a:chOff x="3182802" y="2043444"/>
          <a:chExt cx="2778395" cy="2771112"/>
        </a:xfrm>
      </xdr:grpSpPr>
      <xdr:sp macro="" textlink="">
        <xdr:nvSpPr>
          <xdr:cNvPr id="225" name="shapeSSE"/>
          <xdr:cNvSpPr/>
        </xdr:nvSpPr>
        <xdr:spPr>
          <a:xfrm>
            <a:off x="3182802" y="2991763"/>
            <a:ext cx="1829492" cy="1822793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226" name="shapeMSR"/>
          <xdr:cNvSpPr/>
        </xdr:nvSpPr>
        <xdr:spPr>
          <a:xfrm>
            <a:off x="3383234" y="3875801"/>
            <a:ext cx="740828" cy="738107"/>
          </a:xfrm>
          <a:prstGeom prst="rect">
            <a:avLst/>
          </a:prstGeom>
          <a:noFill/>
          <a:ln>
            <a:solidFill>
              <a:schemeClr val="tx1"/>
            </a:solidFill>
            <a:prstDash val="sys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227" name="shapeSST"/>
          <xdr:cNvSpPr/>
        </xdr:nvSpPr>
        <xdr:spPr>
          <a:xfrm>
            <a:off x="3723885" y="2043444"/>
            <a:ext cx="2237312" cy="2226427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228" name="shapeSSR"/>
          <xdr:cNvSpPr/>
        </xdr:nvSpPr>
        <xdr:spPr>
          <a:xfrm>
            <a:off x="3723885" y="2991760"/>
            <a:ext cx="1286603" cy="1278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grpSp>
        <xdr:nvGrpSpPr>
          <xdr:cNvPr id="229" name="Group 228"/>
          <xdr:cNvGrpSpPr/>
        </xdr:nvGrpSpPr>
        <xdr:grpSpPr>
          <a:xfrm>
            <a:off x="3725073" y="3875801"/>
            <a:ext cx="400491" cy="394070"/>
            <a:chOff x="0" y="0"/>
            <a:chExt cx="397770" cy="397770"/>
          </a:xfrm>
        </xdr:grpSpPr>
        <xdr:sp macro="" textlink="">
          <xdr:nvSpPr>
            <xdr:cNvPr id="230" name="shapeMSE"/>
            <xdr:cNvSpPr/>
          </xdr:nvSpPr>
          <xdr:spPr>
            <a:xfrm>
              <a:off x="0" y="0"/>
              <a:ext cx="397766" cy="397766"/>
            </a:xfrm>
            <a:prstGeom prst="rect">
              <a:avLst/>
            </a:prstGeom>
            <a:noFill/>
            <a:ln>
              <a:solidFill>
                <a:schemeClr val="bg1"/>
              </a:solidFill>
              <a:prstDash val="solid"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231" name="shapeMSE"/>
            <xdr:cNvSpPr/>
          </xdr:nvSpPr>
          <xdr:spPr>
            <a:xfrm>
              <a:off x="4" y="4"/>
              <a:ext cx="397766" cy="397766"/>
            </a:xfrm>
            <a:prstGeom prst="rect">
              <a:avLst/>
            </a:prstGeom>
            <a:noFill/>
            <a:ln>
              <a:solidFill>
                <a:srgbClr val="00B0F0"/>
              </a:solidFill>
              <a:prstDash val="sysDash"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17</xdr:col>
      <xdr:colOff>13447</xdr:colOff>
      <xdr:row>28</xdr:row>
      <xdr:rowOff>103094</xdr:rowOff>
    </xdr:from>
    <xdr:to>
      <xdr:col>21</xdr:col>
      <xdr:colOff>335353</xdr:colOff>
      <xdr:row>42</xdr:row>
      <xdr:rowOff>151177</xdr:rowOff>
    </xdr:to>
    <xdr:grpSp>
      <xdr:nvGrpSpPr>
        <xdr:cNvPr id="232" name="Group 231"/>
        <xdr:cNvGrpSpPr/>
      </xdr:nvGrpSpPr>
      <xdr:grpSpPr>
        <a:xfrm>
          <a:off x="10640626" y="5464308"/>
          <a:ext cx="2771191" cy="2783119"/>
          <a:chOff x="3182802" y="2043444"/>
          <a:chExt cx="2778395" cy="2771112"/>
        </a:xfrm>
      </xdr:grpSpPr>
      <xdr:sp macro="" textlink="">
        <xdr:nvSpPr>
          <xdr:cNvPr id="233" name="shapeSSE"/>
          <xdr:cNvSpPr/>
        </xdr:nvSpPr>
        <xdr:spPr>
          <a:xfrm>
            <a:off x="3182802" y="2991763"/>
            <a:ext cx="1829492" cy="1822793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234" name="shapeMSR"/>
          <xdr:cNvSpPr/>
        </xdr:nvSpPr>
        <xdr:spPr>
          <a:xfrm>
            <a:off x="3383234" y="3875801"/>
            <a:ext cx="740828" cy="738107"/>
          </a:xfrm>
          <a:prstGeom prst="rect">
            <a:avLst/>
          </a:prstGeom>
          <a:noFill/>
          <a:ln>
            <a:solidFill>
              <a:schemeClr val="tx1"/>
            </a:solidFill>
            <a:prstDash val="sysDash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235" name="shapeSST"/>
          <xdr:cNvSpPr/>
        </xdr:nvSpPr>
        <xdr:spPr>
          <a:xfrm>
            <a:off x="3723885" y="2043444"/>
            <a:ext cx="2237312" cy="2226427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236" name="shapeSSR"/>
          <xdr:cNvSpPr/>
        </xdr:nvSpPr>
        <xdr:spPr>
          <a:xfrm>
            <a:off x="3723885" y="2991760"/>
            <a:ext cx="1286603" cy="1278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grpSp>
        <xdr:nvGrpSpPr>
          <xdr:cNvPr id="237" name="Group 236"/>
          <xdr:cNvGrpSpPr/>
        </xdr:nvGrpSpPr>
        <xdr:grpSpPr>
          <a:xfrm>
            <a:off x="3725073" y="3875801"/>
            <a:ext cx="400491" cy="394070"/>
            <a:chOff x="0" y="0"/>
            <a:chExt cx="397770" cy="397770"/>
          </a:xfrm>
        </xdr:grpSpPr>
        <xdr:sp macro="" textlink="">
          <xdr:nvSpPr>
            <xdr:cNvPr id="238" name="shapeMSE"/>
            <xdr:cNvSpPr/>
          </xdr:nvSpPr>
          <xdr:spPr>
            <a:xfrm>
              <a:off x="0" y="0"/>
              <a:ext cx="397766" cy="397766"/>
            </a:xfrm>
            <a:prstGeom prst="rect">
              <a:avLst/>
            </a:prstGeom>
            <a:noFill/>
            <a:ln>
              <a:solidFill>
                <a:schemeClr val="bg1"/>
              </a:solidFill>
              <a:prstDash val="solid"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239" name="shapeMSE"/>
            <xdr:cNvSpPr/>
          </xdr:nvSpPr>
          <xdr:spPr>
            <a:xfrm>
              <a:off x="4" y="4"/>
              <a:ext cx="397766" cy="397766"/>
            </a:xfrm>
            <a:prstGeom prst="rect">
              <a:avLst/>
            </a:prstGeom>
            <a:noFill/>
            <a:ln>
              <a:solidFill>
                <a:srgbClr val="00B0F0"/>
              </a:solidFill>
              <a:prstDash val="sysDash"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</xdr:grpSp>
    </xdr:grpSp>
    <xdr:clientData/>
  </xdr:twoCellAnchor>
  <xdr:oneCellAnchor>
    <xdr:from>
      <xdr:col>30</xdr:col>
      <xdr:colOff>24653</xdr:colOff>
      <xdr:row>5</xdr:row>
      <xdr:rowOff>47063</xdr:rowOff>
    </xdr:from>
    <xdr:ext cx="914400" cy="4238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0" name="TextBox 239"/>
            <xdr:cNvSpPr txBox="1"/>
          </xdr:nvSpPr>
          <xdr:spPr>
            <a:xfrm>
              <a:off x="18413506" y="1010769"/>
              <a:ext cx="914400" cy="423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𝑆𝑆𝑅</m:t>
                        </m:r>
                      </m:num>
                      <m:den>
                        <m:r>
                          <a:rPr lang="en-US" sz="1100" b="0" i="1">
                            <a:solidFill>
                              <a:srgbClr val="00B0F0"/>
                            </a:solidFill>
                            <a:latin typeface="Cambria Math"/>
                          </a:rPr>
                          <m:t>𝑆𝑆𝑇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0" name="TextBox 239"/>
            <xdr:cNvSpPr txBox="1"/>
          </xdr:nvSpPr>
          <xdr:spPr>
            <a:xfrm>
              <a:off x="18413506" y="1010769"/>
              <a:ext cx="914400" cy="423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𝑆𝑆𝑅/</a:t>
              </a:r>
              <a:r>
                <a:rPr lang="en-US" sz="1100" b="0" i="0">
                  <a:solidFill>
                    <a:srgbClr val="00B0F0"/>
                  </a:solidFill>
                  <a:latin typeface="Cambria Math"/>
                </a:rPr>
                <a:t>𝑆𝑆𝑇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479611</xdr:colOff>
      <xdr:row>5</xdr:row>
      <xdr:rowOff>64993</xdr:rowOff>
    </xdr:from>
    <xdr:ext cx="914400" cy="4238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1" name="TextBox 240"/>
            <xdr:cNvSpPr txBox="1"/>
          </xdr:nvSpPr>
          <xdr:spPr>
            <a:xfrm>
              <a:off x="17658229" y="1028699"/>
              <a:ext cx="914400" cy="423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𝑆𝑆𝑅</m:t>
                        </m:r>
                      </m:num>
                      <m:den>
                        <m:r>
                          <a:rPr lang="en-US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𝑆𝑆𝐸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1" name="TextBox 240"/>
            <xdr:cNvSpPr txBox="1"/>
          </xdr:nvSpPr>
          <xdr:spPr>
            <a:xfrm>
              <a:off x="17658229" y="1028699"/>
              <a:ext cx="914400" cy="423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𝑆𝑆𝑅/</a:t>
              </a:r>
              <a:r>
                <a:rPr lang="en-US" sz="1100" b="0" i="0">
                  <a:solidFill>
                    <a:srgbClr val="FF0000"/>
                  </a:solidFill>
                  <a:latin typeface="Cambria Math"/>
                </a:rPr>
                <a:t>𝑆𝑆𝐸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430305</xdr:colOff>
      <xdr:row>9</xdr:row>
      <xdr:rowOff>4481</xdr:rowOff>
    </xdr:from>
    <xdr:ext cx="914400" cy="4380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2" name="TextBox 241"/>
            <xdr:cNvSpPr txBox="1"/>
          </xdr:nvSpPr>
          <xdr:spPr>
            <a:xfrm>
              <a:off x="17608923" y="1730187"/>
              <a:ext cx="914400" cy="438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𝑆𝑆𝑅</m:t>
                        </m:r>
                      </m:num>
                      <m:den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𝑑𝑓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𝑅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2" name="TextBox 241"/>
            <xdr:cNvSpPr txBox="1"/>
          </xdr:nvSpPr>
          <xdr:spPr>
            <a:xfrm>
              <a:off x="17608923" y="1730187"/>
              <a:ext cx="914400" cy="438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𝑆𝑆𝑅/〖𝑑𝑓〗_𝑅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425823</xdr:colOff>
      <xdr:row>12</xdr:row>
      <xdr:rowOff>179293</xdr:rowOff>
    </xdr:from>
    <xdr:ext cx="914400" cy="4380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3" name="TextBox 242"/>
            <xdr:cNvSpPr txBox="1"/>
          </xdr:nvSpPr>
          <xdr:spPr>
            <a:xfrm>
              <a:off x="17604441" y="2476499"/>
              <a:ext cx="914400" cy="438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𝑆𝑆𝐸</m:t>
                        </m:r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𝑑𝑓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𝑅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43" name="TextBox 242"/>
            <xdr:cNvSpPr txBox="1"/>
          </xdr:nvSpPr>
          <xdr:spPr>
            <a:xfrm>
              <a:off x="17604441" y="2476499"/>
              <a:ext cx="914400" cy="438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solidFill>
                    <a:srgbClr val="FF0000"/>
                  </a:solidFill>
                  <a:latin typeface="Cambria Math"/>
                </a:rPr>
                <a:t>𝑆𝑆𝐸/〖𝑑𝑓〗_𝑅 </a:t>
              </a:r>
              <a:endParaRPr 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29</xdr:col>
      <xdr:colOff>0</xdr:colOff>
      <xdr:row>16</xdr:row>
      <xdr:rowOff>0</xdr:rowOff>
    </xdr:from>
    <xdr:ext cx="914400" cy="4092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4" name="TextBox 243"/>
            <xdr:cNvSpPr txBox="1"/>
          </xdr:nvSpPr>
          <xdr:spPr>
            <a:xfrm>
              <a:off x="17783735" y="3059206"/>
              <a:ext cx="914400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𝑀𝑆𝑅</m:t>
                        </m:r>
                      </m:num>
                      <m:den>
                        <m:r>
                          <a:rPr lang="en-US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𝑀𝑆𝐸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4" name="TextBox 243"/>
            <xdr:cNvSpPr txBox="1"/>
          </xdr:nvSpPr>
          <xdr:spPr>
            <a:xfrm>
              <a:off x="17783735" y="3059206"/>
              <a:ext cx="914400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𝑀𝑆𝑅/</a:t>
              </a:r>
              <a:r>
                <a:rPr lang="en-US" sz="1100" b="0" i="0">
                  <a:solidFill>
                    <a:srgbClr val="FF0000"/>
                  </a:solidFill>
                  <a:latin typeface="Cambria Math"/>
                </a:rPr>
                <a:t>𝑀𝑆𝐸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solidFill>
            <a:schemeClr val="bg1">
              <a:lumMod val="75000"/>
            </a:schemeClr>
          </a:solidFill>
          <a:tailEnd type="stealth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47"/>
  <sheetViews>
    <sheetView tabSelected="1" zoomScale="73" zoomScaleNormal="73" workbookViewId="0">
      <selection sqref="A1:D26"/>
    </sheetView>
  </sheetViews>
  <sheetFormatPr defaultRowHeight="15" x14ac:dyDescent="0.25"/>
  <cols>
    <col min="1" max="2" width="9.5703125" bestFit="1" customWidth="1"/>
    <col min="3" max="3" width="9.28515625" bestFit="1" customWidth="1"/>
    <col min="5" max="5" width="11.42578125" customWidth="1"/>
    <col min="16" max="38" width="9.140625" style="16"/>
  </cols>
  <sheetData>
    <row r="1" spans="1:37" x14ac:dyDescent="0.25">
      <c r="B1" t="s">
        <v>3</v>
      </c>
      <c r="C1" t="s">
        <v>4</v>
      </c>
      <c r="D1" t="s">
        <v>5</v>
      </c>
      <c r="F1" s="19" t="s">
        <v>12</v>
      </c>
    </row>
    <row r="2" spans="1:37" x14ac:dyDescent="0.25">
      <c r="B2" s="12" t="s">
        <v>0</v>
      </c>
      <c r="C2" s="12" t="s">
        <v>1</v>
      </c>
      <c r="D2" s="12" t="s">
        <v>2</v>
      </c>
      <c r="E2" s="12"/>
      <c r="F2" s="12" t="s">
        <v>15</v>
      </c>
      <c r="G2" s="12" t="s">
        <v>16</v>
      </c>
    </row>
    <row r="3" spans="1:37" x14ac:dyDescent="0.25">
      <c r="A3">
        <v>1</v>
      </c>
      <c r="B3" s="13">
        <v>21</v>
      </c>
      <c r="C3" s="13">
        <v>3.5</v>
      </c>
      <c r="D3" s="13" t="s">
        <v>6</v>
      </c>
      <c r="F3" s="1">
        <f t="shared" ref="F3:F26" si="0">(B3-MeanAT)^2</f>
        <v>1.7777777777777746</v>
      </c>
      <c r="G3" s="1">
        <f t="shared" ref="G3:G10" si="1">(B3-MeanW)^2</f>
        <v>1</v>
      </c>
    </row>
    <row r="4" spans="1:37" x14ac:dyDescent="0.25">
      <c r="A4">
        <v>2</v>
      </c>
      <c r="B4" s="13">
        <v>22</v>
      </c>
      <c r="C4" s="13">
        <v>2.9</v>
      </c>
      <c r="D4" s="13" t="s">
        <v>6</v>
      </c>
      <c r="F4" s="1">
        <f t="shared" si="0"/>
        <v>0.11111111111111033</v>
      </c>
      <c r="G4" s="1">
        <f t="shared" si="1"/>
        <v>0</v>
      </c>
    </row>
    <row r="5" spans="1:37" ht="15.75" thickBot="1" x14ac:dyDescent="0.3">
      <c r="A5">
        <v>3</v>
      </c>
      <c r="B5" s="13">
        <v>26</v>
      </c>
      <c r="C5" s="13">
        <v>3.8</v>
      </c>
      <c r="D5" s="13" t="s">
        <v>6</v>
      </c>
      <c r="F5" s="1">
        <f t="shared" si="0"/>
        <v>13.444444444444454</v>
      </c>
      <c r="G5" s="1">
        <f t="shared" si="1"/>
        <v>16</v>
      </c>
      <c r="I5" s="16"/>
      <c r="J5" s="16"/>
      <c r="K5" s="16"/>
      <c r="L5" s="16"/>
      <c r="M5" s="16"/>
    </row>
    <row r="6" spans="1:37" x14ac:dyDescent="0.25">
      <c r="A6">
        <v>4</v>
      </c>
      <c r="B6" s="13">
        <v>23</v>
      </c>
      <c r="C6" s="13">
        <v>2.8</v>
      </c>
      <c r="D6" s="13" t="s">
        <v>6</v>
      </c>
      <c r="F6" s="1">
        <f t="shared" si="0"/>
        <v>0.44444444444444603</v>
      </c>
      <c r="G6" s="1">
        <f t="shared" si="1"/>
        <v>1</v>
      </c>
      <c r="I6" s="16"/>
      <c r="J6" s="16"/>
      <c r="K6" s="16"/>
      <c r="L6" s="16"/>
      <c r="M6" s="16"/>
      <c r="Q6" s="26"/>
      <c r="R6" s="27"/>
      <c r="S6" s="27"/>
      <c r="T6" s="27"/>
      <c r="U6" s="27"/>
      <c r="V6" s="27"/>
      <c r="W6" s="28"/>
      <c r="X6" s="26"/>
      <c r="Y6" s="27"/>
      <c r="Z6" s="27"/>
      <c r="AA6" s="27"/>
      <c r="AB6" s="27"/>
      <c r="AC6" s="27"/>
      <c r="AD6" s="28"/>
      <c r="AE6" s="26"/>
      <c r="AF6" s="27"/>
      <c r="AG6" s="27"/>
      <c r="AH6" s="27"/>
      <c r="AI6" s="27"/>
      <c r="AJ6" s="27"/>
      <c r="AK6" s="28"/>
    </row>
    <row r="7" spans="1:37" x14ac:dyDescent="0.25">
      <c r="A7">
        <v>5</v>
      </c>
      <c r="B7" s="13">
        <v>21</v>
      </c>
      <c r="C7" s="13">
        <v>3.6</v>
      </c>
      <c r="D7" s="13" t="s">
        <v>6</v>
      </c>
      <c r="F7" s="1">
        <f t="shared" si="0"/>
        <v>1.7777777777777746</v>
      </c>
      <c r="G7" s="1">
        <f t="shared" si="1"/>
        <v>1</v>
      </c>
      <c r="I7" s="16"/>
      <c r="J7" s="16"/>
      <c r="K7" s="16"/>
      <c r="L7" s="16"/>
      <c r="M7" s="16"/>
      <c r="N7" s="16"/>
      <c r="O7" s="16"/>
      <c r="Q7" s="29"/>
      <c r="R7" s="30"/>
      <c r="S7" s="30"/>
      <c r="T7" s="30"/>
      <c r="U7" s="30"/>
      <c r="V7" s="30"/>
      <c r="W7" s="31"/>
      <c r="X7" s="29"/>
      <c r="Y7" s="30"/>
      <c r="Z7" s="30"/>
      <c r="AA7" s="30"/>
      <c r="AB7" s="30"/>
      <c r="AC7" s="30"/>
      <c r="AD7" s="31"/>
      <c r="AE7" s="29"/>
      <c r="AF7" s="30"/>
      <c r="AG7" s="30"/>
      <c r="AH7" s="30"/>
      <c r="AI7" s="30"/>
      <c r="AJ7" s="30"/>
      <c r="AK7" s="31"/>
    </row>
    <row r="8" spans="1:37" x14ac:dyDescent="0.25">
      <c r="A8">
        <v>6</v>
      </c>
      <c r="B8" s="13">
        <v>26</v>
      </c>
      <c r="C8" s="13">
        <v>3.1</v>
      </c>
      <c r="D8" s="13" t="s">
        <v>6</v>
      </c>
      <c r="F8" s="1">
        <f t="shared" si="0"/>
        <v>13.444444444444454</v>
      </c>
      <c r="G8" s="1">
        <f t="shared" si="1"/>
        <v>16</v>
      </c>
      <c r="I8" s="16"/>
      <c r="J8" s="16"/>
      <c r="K8" s="16"/>
      <c r="L8" s="16"/>
      <c r="M8" s="16"/>
      <c r="N8" s="16"/>
      <c r="O8" s="16"/>
      <c r="Q8" s="29"/>
      <c r="R8" s="30"/>
      <c r="S8" s="30"/>
      <c r="T8" s="30"/>
      <c r="U8" s="30"/>
      <c r="V8" s="30"/>
      <c r="W8" s="31"/>
      <c r="X8" s="29"/>
      <c r="Y8" s="30"/>
      <c r="Z8" s="30"/>
      <c r="AA8" s="30"/>
      <c r="AB8" s="30"/>
      <c r="AC8" s="30"/>
      <c r="AD8" s="31"/>
      <c r="AE8" s="29"/>
      <c r="AF8" s="30"/>
      <c r="AG8" s="30"/>
      <c r="AH8" s="30"/>
      <c r="AI8" s="30"/>
      <c r="AJ8" s="30"/>
      <c r="AK8" s="31"/>
    </row>
    <row r="9" spans="1:37" x14ac:dyDescent="0.25">
      <c r="A9">
        <v>7</v>
      </c>
      <c r="B9" s="13">
        <v>19</v>
      </c>
      <c r="C9" s="13">
        <v>3.2</v>
      </c>
      <c r="D9" s="13" t="s">
        <v>6</v>
      </c>
      <c r="F9" s="1">
        <f t="shared" si="0"/>
        <v>11.111111111111104</v>
      </c>
      <c r="G9" s="1">
        <f t="shared" si="1"/>
        <v>9</v>
      </c>
      <c r="I9" s="16"/>
      <c r="J9" s="16"/>
      <c r="K9" s="16"/>
      <c r="L9" s="16"/>
      <c r="M9" s="16"/>
      <c r="N9" s="16"/>
      <c r="O9" s="16"/>
      <c r="Q9" s="29"/>
      <c r="R9" s="30"/>
      <c r="S9" s="30"/>
      <c r="T9" s="30"/>
      <c r="U9" s="30"/>
      <c r="V9" s="30"/>
      <c r="W9" s="31"/>
      <c r="X9" s="29"/>
      <c r="Y9" s="30"/>
      <c r="Z9" s="30"/>
      <c r="AA9" s="30"/>
      <c r="AB9" s="30"/>
      <c r="AC9" s="30"/>
      <c r="AD9" s="31"/>
      <c r="AE9" s="29"/>
      <c r="AF9" s="30"/>
      <c r="AG9" s="30"/>
      <c r="AH9" s="30"/>
      <c r="AI9" s="30"/>
      <c r="AJ9" s="30"/>
      <c r="AK9" s="31"/>
    </row>
    <row r="10" spans="1:37" x14ac:dyDescent="0.25">
      <c r="A10">
        <v>8</v>
      </c>
      <c r="B10" s="13">
        <v>18</v>
      </c>
      <c r="C10" s="13">
        <v>2.4</v>
      </c>
      <c r="D10" s="13" t="s">
        <v>6</v>
      </c>
      <c r="F10" s="1">
        <f t="shared" si="0"/>
        <v>18.777777777777768</v>
      </c>
      <c r="G10" s="1">
        <f t="shared" si="1"/>
        <v>16</v>
      </c>
      <c r="I10" s="16"/>
      <c r="J10" s="16"/>
      <c r="K10" s="16"/>
      <c r="L10" s="16"/>
      <c r="M10" s="16"/>
      <c r="N10" s="16"/>
      <c r="O10" s="16"/>
      <c r="Q10" s="29"/>
      <c r="R10" s="30"/>
      <c r="S10" s="30"/>
      <c r="T10" s="30"/>
      <c r="U10" s="30"/>
      <c r="V10" s="30"/>
      <c r="W10" s="31"/>
      <c r="X10" s="29"/>
      <c r="Y10" s="30"/>
      <c r="Z10" s="30"/>
      <c r="AA10" s="30"/>
      <c r="AB10" s="30"/>
      <c r="AC10" s="30"/>
      <c r="AD10" s="31"/>
      <c r="AE10" s="29"/>
      <c r="AF10" s="30"/>
      <c r="AG10" s="30"/>
      <c r="AH10" s="30"/>
      <c r="AI10" s="30"/>
      <c r="AJ10" s="30"/>
      <c r="AK10" s="31"/>
    </row>
    <row r="11" spans="1:37" x14ac:dyDescent="0.25">
      <c r="A11">
        <v>9</v>
      </c>
      <c r="B11" s="14">
        <v>24</v>
      </c>
      <c r="C11" s="14">
        <v>3.5</v>
      </c>
      <c r="D11" s="14" t="s">
        <v>1</v>
      </c>
      <c r="F11" s="1">
        <f t="shared" si="0"/>
        <v>2.7777777777777817</v>
      </c>
      <c r="G11" s="1">
        <f t="shared" ref="G11:G18" si="2">(B11-MeanB)^2</f>
        <v>16</v>
      </c>
      <c r="I11" s="16"/>
      <c r="J11" s="16"/>
      <c r="K11" s="16"/>
      <c r="L11" s="16"/>
      <c r="M11" s="16"/>
      <c r="N11" s="16"/>
      <c r="O11" s="16"/>
      <c r="Q11" s="29"/>
      <c r="R11" s="30"/>
      <c r="S11" s="30"/>
      <c r="T11" s="30"/>
      <c r="U11" s="30"/>
      <c r="V11" s="30"/>
      <c r="W11" s="31"/>
      <c r="X11" s="29"/>
      <c r="Y11" s="30"/>
      <c r="Z11" s="30"/>
      <c r="AA11" s="30"/>
      <c r="AB11" s="30"/>
      <c r="AC11" s="30"/>
      <c r="AD11" s="31"/>
      <c r="AE11" s="29"/>
      <c r="AF11" s="30"/>
      <c r="AG11" s="30"/>
      <c r="AH11" s="30"/>
      <c r="AI11" s="30"/>
      <c r="AJ11" s="30"/>
      <c r="AK11" s="31"/>
    </row>
    <row r="12" spans="1:37" x14ac:dyDescent="0.25">
      <c r="A12">
        <v>10</v>
      </c>
      <c r="B12" s="14">
        <v>18</v>
      </c>
      <c r="C12" s="14">
        <v>3.1</v>
      </c>
      <c r="D12" s="14" t="s">
        <v>1</v>
      </c>
      <c r="F12" s="1">
        <f t="shared" si="0"/>
        <v>18.777777777777768</v>
      </c>
      <c r="G12" s="1">
        <f t="shared" si="2"/>
        <v>4</v>
      </c>
      <c r="I12" s="16"/>
      <c r="J12" s="16"/>
      <c r="K12" s="16"/>
      <c r="L12" s="16"/>
      <c r="M12" s="16"/>
      <c r="N12" s="16"/>
      <c r="O12" s="16"/>
      <c r="Q12" s="29"/>
      <c r="R12" s="30"/>
      <c r="S12" s="30"/>
      <c r="T12" s="30"/>
      <c r="U12" s="30"/>
      <c r="V12" s="30"/>
      <c r="W12" s="31"/>
      <c r="X12" s="29"/>
      <c r="Y12" s="30"/>
      <c r="Z12" s="30"/>
      <c r="AA12" s="30"/>
      <c r="AB12" s="30"/>
      <c r="AC12" s="30"/>
      <c r="AD12" s="31"/>
      <c r="AE12" s="29"/>
      <c r="AF12" s="30"/>
      <c r="AG12" s="30"/>
      <c r="AH12" s="30"/>
      <c r="AI12" s="30"/>
      <c r="AJ12" s="30"/>
      <c r="AK12" s="31"/>
    </row>
    <row r="13" spans="1:37" x14ac:dyDescent="0.25">
      <c r="A13">
        <v>11</v>
      </c>
      <c r="B13" s="14">
        <v>19</v>
      </c>
      <c r="C13" s="14">
        <v>2.9</v>
      </c>
      <c r="D13" s="14" t="s">
        <v>1</v>
      </c>
      <c r="F13" s="1">
        <f t="shared" si="0"/>
        <v>11.111111111111104</v>
      </c>
      <c r="G13" s="1">
        <f t="shared" si="2"/>
        <v>1</v>
      </c>
      <c r="I13" s="16"/>
      <c r="J13" s="16"/>
      <c r="K13" s="16"/>
      <c r="L13" s="16"/>
      <c r="M13" s="16"/>
      <c r="N13" s="16"/>
      <c r="O13" s="16"/>
      <c r="Q13" s="29"/>
      <c r="R13" s="30"/>
      <c r="S13" s="30"/>
      <c r="T13" s="30"/>
      <c r="U13" s="30"/>
      <c r="V13" s="30"/>
      <c r="W13" s="31"/>
      <c r="X13" s="29"/>
      <c r="Y13" s="30"/>
      <c r="Z13" s="30"/>
      <c r="AA13" s="30"/>
      <c r="AB13" s="30"/>
      <c r="AC13" s="30"/>
      <c r="AD13" s="31"/>
      <c r="AE13" s="29"/>
      <c r="AF13" s="30"/>
      <c r="AG13" s="30"/>
      <c r="AH13" s="30"/>
      <c r="AI13" s="30"/>
      <c r="AJ13" s="30"/>
      <c r="AK13" s="31"/>
    </row>
    <row r="14" spans="1:37" x14ac:dyDescent="0.25">
      <c r="A14">
        <v>12</v>
      </c>
      <c r="B14" s="14">
        <v>25</v>
      </c>
      <c r="C14" s="14">
        <v>2.5</v>
      </c>
      <c r="D14" s="14" t="s">
        <v>1</v>
      </c>
      <c r="F14" s="1">
        <f t="shared" si="0"/>
        <v>7.1111111111111178</v>
      </c>
      <c r="G14" s="1">
        <f t="shared" si="2"/>
        <v>25</v>
      </c>
      <c r="I14" s="16"/>
      <c r="J14" s="16"/>
      <c r="K14" s="16"/>
      <c r="L14" s="16"/>
      <c r="M14" s="16"/>
      <c r="N14" s="16"/>
      <c r="O14" s="16"/>
      <c r="Q14" s="29"/>
      <c r="R14" s="30"/>
      <c r="S14" s="30"/>
      <c r="T14" s="30"/>
      <c r="U14" s="30"/>
      <c r="V14" s="30"/>
      <c r="W14" s="31"/>
      <c r="X14" s="29"/>
      <c r="Y14" s="30"/>
      <c r="Z14" s="30"/>
      <c r="AA14" s="30"/>
      <c r="AB14" s="30"/>
      <c r="AC14" s="30"/>
      <c r="AD14" s="31"/>
      <c r="AE14" s="29"/>
      <c r="AF14" s="30"/>
      <c r="AG14" s="30"/>
      <c r="AH14" s="30"/>
      <c r="AI14" s="30"/>
      <c r="AJ14" s="30"/>
      <c r="AK14" s="31"/>
    </row>
    <row r="15" spans="1:37" x14ac:dyDescent="0.25">
      <c r="A15">
        <v>13</v>
      </c>
      <c r="B15" s="14">
        <v>19</v>
      </c>
      <c r="C15" s="14">
        <v>3.5</v>
      </c>
      <c r="D15" s="14" t="s">
        <v>1</v>
      </c>
      <c r="F15" s="1">
        <f t="shared" si="0"/>
        <v>11.111111111111104</v>
      </c>
      <c r="G15" s="1">
        <f t="shared" si="2"/>
        <v>1</v>
      </c>
      <c r="I15" s="16"/>
      <c r="J15" s="16"/>
      <c r="K15" s="16"/>
      <c r="L15" s="16"/>
      <c r="M15" s="16"/>
      <c r="N15" s="16"/>
      <c r="O15" s="16"/>
      <c r="Q15" s="29"/>
      <c r="R15" s="30"/>
      <c r="S15" s="30"/>
      <c r="T15" s="30"/>
      <c r="U15" s="30"/>
      <c r="V15" s="30"/>
      <c r="W15" s="31"/>
      <c r="X15" s="29"/>
      <c r="Y15" s="30"/>
      <c r="Z15" s="30"/>
      <c r="AA15" s="30"/>
      <c r="AB15" s="30"/>
      <c r="AC15" s="30"/>
      <c r="AD15" s="31"/>
      <c r="AE15" s="29"/>
      <c r="AF15" s="30"/>
      <c r="AG15" s="30"/>
      <c r="AH15" s="30"/>
      <c r="AI15" s="30"/>
      <c r="AJ15" s="30"/>
      <c r="AK15" s="31"/>
    </row>
    <row r="16" spans="1:37" x14ac:dyDescent="0.25">
      <c r="A16">
        <v>14</v>
      </c>
      <c r="B16" s="14">
        <v>20</v>
      </c>
      <c r="C16" s="14">
        <v>3.1</v>
      </c>
      <c r="D16" s="14" t="s">
        <v>1</v>
      </c>
      <c r="F16" s="1">
        <f t="shared" si="0"/>
        <v>5.4444444444444393</v>
      </c>
      <c r="G16" s="1">
        <f t="shared" si="2"/>
        <v>0</v>
      </c>
      <c r="I16" s="16"/>
      <c r="J16" s="16"/>
      <c r="K16" s="16"/>
      <c r="L16" s="16"/>
      <c r="M16" s="16"/>
      <c r="N16" s="16"/>
      <c r="O16" s="16"/>
      <c r="Q16" s="29"/>
      <c r="R16" s="30"/>
      <c r="S16" s="30"/>
      <c r="T16" s="30"/>
      <c r="U16" s="30"/>
      <c r="V16" s="30"/>
      <c r="W16" s="31"/>
      <c r="X16" s="29"/>
      <c r="Y16" s="30"/>
      <c r="Z16" s="30"/>
      <c r="AA16" s="30"/>
      <c r="AB16" s="30"/>
      <c r="AC16" s="30"/>
      <c r="AD16" s="31"/>
      <c r="AE16" s="29"/>
      <c r="AF16" s="30"/>
      <c r="AG16" s="30"/>
      <c r="AH16" s="30"/>
      <c r="AI16" s="30"/>
      <c r="AJ16" s="30"/>
      <c r="AK16" s="31"/>
    </row>
    <row r="17" spans="1:37" x14ac:dyDescent="0.25">
      <c r="A17">
        <v>15</v>
      </c>
      <c r="B17" s="14">
        <v>14</v>
      </c>
      <c r="C17" s="14">
        <v>2.9</v>
      </c>
      <c r="D17" s="14" t="s">
        <v>1</v>
      </c>
      <c r="F17" s="1">
        <f t="shared" si="0"/>
        <v>69.444444444444429</v>
      </c>
      <c r="G17" s="1">
        <f t="shared" si="2"/>
        <v>36</v>
      </c>
      <c r="I17" s="16"/>
      <c r="J17" s="16"/>
      <c r="K17" s="16"/>
      <c r="L17" s="16"/>
      <c r="M17" s="16"/>
      <c r="N17" s="16"/>
      <c r="O17" s="16"/>
      <c r="Q17" s="29"/>
      <c r="R17" s="30"/>
      <c r="S17" s="30"/>
      <c r="T17" s="30"/>
      <c r="U17" s="30"/>
      <c r="V17" s="30"/>
      <c r="W17" s="31"/>
      <c r="X17" s="29"/>
      <c r="Y17" s="30"/>
      <c r="Z17" s="30"/>
      <c r="AA17" s="30"/>
      <c r="AB17" s="30"/>
      <c r="AC17" s="30"/>
      <c r="AD17" s="31"/>
      <c r="AE17" s="29"/>
      <c r="AF17" s="30"/>
      <c r="AG17" s="30"/>
      <c r="AH17" s="30"/>
      <c r="AI17" s="30"/>
      <c r="AJ17" s="30"/>
      <c r="AK17" s="31"/>
    </row>
    <row r="18" spans="1:37" x14ac:dyDescent="0.25">
      <c r="A18">
        <v>16</v>
      </c>
      <c r="B18" s="14">
        <v>21</v>
      </c>
      <c r="C18" s="14">
        <v>2.6</v>
      </c>
      <c r="D18" s="14" t="s">
        <v>1</v>
      </c>
      <c r="F18" s="1">
        <f t="shared" si="0"/>
        <v>1.7777777777777746</v>
      </c>
      <c r="G18" s="1">
        <f t="shared" si="2"/>
        <v>1</v>
      </c>
      <c r="I18" s="16"/>
      <c r="J18" s="16"/>
      <c r="K18" s="16"/>
      <c r="L18" s="16"/>
      <c r="M18" s="16"/>
      <c r="N18" s="16"/>
      <c r="O18" s="16"/>
      <c r="Q18" s="29"/>
      <c r="R18" s="30"/>
      <c r="S18" s="30"/>
      <c r="T18" s="30"/>
      <c r="U18" s="30"/>
      <c r="V18" s="30"/>
      <c r="W18" s="31"/>
      <c r="X18" s="29"/>
      <c r="Y18" s="30"/>
      <c r="Z18" s="30"/>
      <c r="AA18" s="30"/>
      <c r="AB18" s="30"/>
      <c r="AC18" s="30"/>
      <c r="AD18" s="31"/>
      <c r="AE18" s="29"/>
      <c r="AF18" s="30"/>
      <c r="AG18" s="30"/>
      <c r="AH18" s="30"/>
      <c r="AI18" s="30"/>
      <c r="AJ18" s="30"/>
      <c r="AK18" s="31"/>
    </row>
    <row r="19" spans="1:37" x14ac:dyDescent="0.25">
      <c r="A19">
        <v>17</v>
      </c>
      <c r="B19" s="15">
        <v>29</v>
      </c>
      <c r="C19" s="15">
        <v>2.8</v>
      </c>
      <c r="D19" s="15" t="s">
        <v>0</v>
      </c>
      <c r="F19" s="1">
        <f t="shared" si="0"/>
        <v>44.444444444444457</v>
      </c>
      <c r="G19" s="1">
        <f t="shared" ref="G19:G26" si="3">(B19-MeanA)^2</f>
        <v>16</v>
      </c>
      <c r="I19" s="16"/>
      <c r="J19" s="23"/>
      <c r="K19" s="16"/>
      <c r="L19" s="24"/>
      <c r="M19" s="16"/>
      <c r="N19" s="16"/>
      <c r="O19" s="16"/>
      <c r="Q19" s="32"/>
      <c r="R19" s="30"/>
      <c r="S19" s="33"/>
      <c r="T19" s="30"/>
      <c r="U19" s="30"/>
      <c r="V19" s="30"/>
      <c r="W19" s="31"/>
      <c r="X19" s="32"/>
      <c r="Y19" s="30"/>
      <c r="Z19" s="33"/>
      <c r="AA19" s="30"/>
      <c r="AB19" s="30"/>
      <c r="AC19" s="30"/>
      <c r="AD19" s="31"/>
      <c r="AE19" s="29"/>
      <c r="AF19" s="30"/>
      <c r="AG19" s="33"/>
      <c r="AH19" s="30"/>
      <c r="AI19" s="30"/>
      <c r="AJ19" s="30"/>
      <c r="AK19" s="31"/>
    </row>
    <row r="20" spans="1:37" x14ac:dyDescent="0.25">
      <c r="A20">
        <v>18</v>
      </c>
      <c r="B20" s="15">
        <v>27</v>
      </c>
      <c r="C20" s="15">
        <v>3.2</v>
      </c>
      <c r="D20" s="15" t="s">
        <v>0</v>
      </c>
      <c r="F20" s="1">
        <f t="shared" si="0"/>
        <v>21.777777777777789</v>
      </c>
      <c r="G20" s="1">
        <f t="shared" si="3"/>
        <v>4</v>
      </c>
      <c r="I20" s="16"/>
      <c r="J20" s="16"/>
      <c r="K20" s="16"/>
      <c r="L20" s="16"/>
      <c r="M20" s="16"/>
      <c r="N20" s="16"/>
      <c r="O20" s="16"/>
      <c r="Q20" s="29"/>
      <c r="R20" s="30"/>
      <c r="S20" s="30"/>
      <c r="T20" s="30"/>
      <c r="U20" s="30"/>
      <c r="V20" s="30"/>
      <c r="W20" s="31"/>
      <c r="X20" s="29"/>
      <c r="Y20" s="30"/>
      <c r="Z20" s="30"/>
      <c r="AA20" s="30"/>
      <c r="AB20" s="30"/>
      <c r="AC20" s="30"/>
      <c r="AD20" s="31"/>
      <c r="AE20" s="29"/>
      <c r="AF20" s="30"/>
      <c r="AG20" s="30"/>
      <c r="AH20" s="30"/>
      <c r="AI20" s="30"/>
      <c r="AJ20" s="30"/>
      <c r="AK20" s="31"/>
    </row>
    <row r="21" spans="1:37" x14ac:dyDescent="0.25">
      <c r="A21">
        <v>19</v>
      </c>
      <c r="B21" s="15">
        <v>28</v>
      </c>
      <c r="C21" s="15">
        <v>3.5</v>
      </c>
      <c r="D21" s="15" t="s">
        <v>0</v>
      </c>
      <c r="F21" s="1">
        <f t="shared" si="0"/>
        <v>32.111111111111121</v>
      </c>
      <c r="G21" s="1">
        <f t="shared" si="3"/>
        <v>9</v>
      </c>
      <c r="I21" s="16"/>
      <c r="J21" s="16"/>
      <c r="K21" s="16"/>
      <c r="L21" s="16"/>
      <c r="M21" s="16"/>
      <c r="N21" s="16"/>
      <c r="O21" s="16"/>
      <c r="Q21" s="29"/>
      <c r="R21" s="30"/>
      <c r="S21" s="30"/>
      <c r="T21" s="30"/>
      <c r="U21" s="30"/>
      <c r="V21" s="30"/>
      <c r="W21" s="31"/>
      <c r="X21" s="29"/>
      <c r="Y21" s="30"/>
      <c r="Z21" s="30"/>
      <c r="AA21" s="30"/>
      <c r="AB21" s="30"/>
      <c r="AC21" s="30"/>
      <c r="AD21" s="31"/>
      <c r="AE21" s="29"/>
      <c r="AF21" s="30"/>
      <c r="AG21" s="30"/>
      <c r="AH21" s="30"/>
      <c r="AI21" s="30"/>
      <c r="AJ21" s="30"/>
      <c r="AK21" s="31"/>
    </row>
    <row r="22" spans="1:37" x14ac:dyDescent="0.25">
      <c r="A22">
        <v>20</v>
      </c>
      <c r="B22" s="15">
        <v>23</v>
      </c>
      <c r="C22" s="15">
        <v>3.9</v>
      </c>
      <c r="D22" s="15" t="s">
        <v>0</v>
      </c>
      <c r="F22" s="1">
        <f t="shared" si="0"/>
        <v>0.44444444444444603</v>
      </c>
      <c r="G22" s="1">
        <f t="shared" si="3"/>
        <v>4</v>
      </c>
      <c r="I22" s="16"/>
      <c r="J22" s="16"/>
      <c r="K22" s="16"/>
      <c r="L22" s="25"/>
      <c r="M22" s="16"/>
      <c r="N22" s="16"/>
      <c r="O22" s="16"/>
      <c r="Q22" s="29"/>
      <c r="R22" s="30"/>
      <c r="S22" s="34"/>
      <c r="T22" s="30"/>
      <c r="U22" s="30"/>
      <c r="V22" s="30"/>
      <c r="W22" s="31"/>
      <c r="X22" s="29"/>
      <c r="Y22" s="30"/>
      <c r="Z22" s="34"/>
      <c r="AA22" s="30"/>
      <c r="AB22" s="30"/>
      <c r="AC22" s="30"/>
      <c r="AD22" s="31"/>
      <c r="AE22" s="29"/>
      <c r="AF22" s="30"/>
      <c r="AG22" s="34"/>
      <c r="AH22" s="30"/>
      <c r="AI22" s="30"/>
      <c r="AJ22" s="30"/>
      <c r="AK22" s="31"/>
    </row>
    <row r="23" spans="1:37" x14ac:dyDescent="0.25">
      <c r="A23">
        <v>21</v>
      </c>
      <c r="B23" s="15">
        <v>25</v>
      </c>
      <c r="C23" s="15">
        <v>3.8</v>
      </c>
      <c r="D23" s="15" t="s">
        <v>0</v>
      </c>
      <c r="F23" s="1">
        <f t="shared" si="0"/>
        <v>7.1111111111111178</v>
      </c>
      <c r="G23" s="1">
        <f t="shared" si="3"/>
        <v>0</v>
      </c>
      <c r="I23" s="16"/>
      <c r="J23" s="16"/>
      <c r="K23" s="16"/>
      <c r="L23" s="16"/>
      <c r="M23" s="16"/>
      <c r="N23" s="16"/>
      <c r="O23" s="16"/>
      <c r="Q23" s="29"/>
      <c r="R23" s="30"/>
      <c r="S23" s="30"/>
      <c r="T23" s="30"/>
      <c r="U23" s="30"/>
      <c r="V23" s="30"/>
      <c r="W23" s="31"/>
      <c r="X23" s="29"/>
      <c r="Y23" s="30"/>
      <c r="Z23" s="30"/>
      <c r="AA23" s="30"/>
      <c r="AB23" s="30"/>
      <c r="AC23" s="30"/>
      <c r="AD23" s="31"/>
      <c r="AE23" s="29"/>
      <c r="AF23" s="30"/>
      <c r="AG23" s="30"/>
      <c r="AH23" s="30"/>
      <c r="AI23" s="30"/>
      <c r="AJ23" s="30"/>
      <c r="AK23" s="31"/>
    </row>
    <row r="24" spans="1:37" x14ac:dyDescent="0.25">
      <c r="A24">
        <v>22</v>
      </c>
      <c r="B24" s="15">
        <v>25</v>
      </c>
      <c r="C24" s="15">
        <v>3.1</v>
      </c>
      <c r="D24" s="15" t="s">
        <v>0</v>
      </c>
      <c r="F24" s="1">
        <f t="shared" si="0"/>
        <v>7.1111111111111178</v>
      </c>
      <c r="G24" s="1">
        <f t="shared" si="3"/>
        <v>0</v>
      </c>
      <c r="I24" s="16"/>
      <c r="J24" s="16"/>
      <c r="K24" s="16"/>
      <c r="L24" s="16"/>
      <c r="M24" s="16"/>
      <c r="N24" s="16"/>
      <c r="O24" s="16"/>
      <c r="Q24" s="29"/>
      <c r="R24" s="30"/>
      <c r="S24" s="30"/>
      <c r="T24" s="30"/>
      <c r="U24" s="30"/>
      <c r="V24" s="30"/>
      <c r="W24" s="31"/>
      <c r="X24" s="29"/>
      <c r="Y24" s="30"/>
      <c r="Z24" s="30"/>
      <c r="AA24" s="30"/>
      <c r="AB24" s="30"/>
      <c r="AC24" s="30"/>
      <c r="AD24" s="31"/>
      <c r="AE24" s="29"/>
      <c r="AF24" s="30"/>
      <c r="AG24" s="30"/>
      <c r="AH24" s="30"/>
      <c r="AI24" s="30"/>
      <c r="AJ24" s="30"/>
      <c r="AK24" s="31"/>
    </row>
    <row r="25" spans="1:37" x14ac:dyDescent="0.25">
      <c r="A25">
        <v>23</v>
      </c>
      <c r="B25" s="15">
        <v>23</v>
      </c>
      <c r="C25" s="15">
        <v>3.2</v>
      </c>
      <c r="D25" s="15" t="s">
        <v>0</v>
      </c>
      <c r="F25" s="1">
        <f t="shared" si="0"/>
        <v>0.44444444444444603</v>
      </c>
      <c r="G25" s="1">
        <f t="shared" si="3"/>
        <v>4</v>
      </c>
      <c r="I25" s="16"/>
      <c r="J25" s="16"/>
      <c r="K25" s="16"/>
      <c r="L25" s="16"/>
      <c r="M25" s="16"/>
      <c r="N25" s="16"/>
      <c r="O25" s="16"/>
      <c r="Q25" s="29"/>
      <c r="R25" s="30"/>
      <c r="S25" s="30"/>
      <c r="T25" s="30"/>
      <c r="U25" s="30"/>
      <c r="V25" s="30"/>
      <c r="W25" s="31"/>
      <c r="X25" s="29"/>
      <c r="Y25" s="30"/>
      <c r="Z25" s="30"/>
      <c r="AA25" s="30"/>
      <c r="AB25" s="30"/>
      <c r="AC25" s="30"/>
      <c r="AD25" s="31"/>
      <c r="AE25" s="29"/>
      <c r="AF25" s="30"/>
      <c r="AG25" s="30"/>
      <c r="AH25" s="30"/>
      <c r="AI25" s="30"/>
      <c r="AJ25" s="30"/>
      <c r="AK25" s="31"/>
    </row>
    <row r="26" spans="1:37" ht="15.75" thickBot="1" x14ac:dyDescent="0.3">
      <c r="A26">
        <v>24</v>
      </c>
      <c r="B26" s="15">
        <v>20</v>
      </c>
      <c r="C26" s="15">
        <v>2.8</v>
      </c>
      <c r="D26" s="15" t="s">
        <v>0</v>
      </c>
      <c r="F26" s="1">
        <f t="shared" si="0"/>
        <v>5.4444444444444393</v>
      </c>
      <c r="G26" s="1">
        <f t="shared" si="3"/>
        <v>25</v>
      </c>
      <c r="I26" s="16"/>
      <c r="J26" s="16"/>
      <c r="K26" s="16"/>
      <c r="L26" s="16"/>
      <c r="M26" s="16"/>
      <c r="N26" s="16"/>
      <c r="O26" s="16"/>
      <c r="Q26" s="35"/>
      <c r="R26" s="36"/>
      <c r="S26" s="36"/>
      <c r="T26" s="36"/>
      <c r="U26" s="36"/>
      <c r="V26" s="36"/>
      <c r="W26" s="37"/>
      <c r="X26" s="35"/>
      <c r="Y26" s="36"/>
      <c r="Z26" s="36"/>
      <c r="AA26" s="36"/>
      <c r="AB26" s="36"/>
      <c r="AC26" s="36"/>
      <c r="AD26" s="37"/>
      <c r="AE26" s="35"/>
      <c r="AF26" s="36"/>
      <c r="AG26" s="36"/>
      <c r="AH26" s="36"/>
      <c r="AI26" s="36"/>
      <c r="AJ26" s="36"/>
      <c r="AK26" s="37"/>
    </row>
    <row r="27" spans="1:37" x14ac:dyDescent="0.25">
      <c r="A27" s="2" t="s">
        <v>8</v>
      </c>
      <c r="B27" s="1">
        <f>AVERAGE(B3:B26)</f>
        <v>22.333333333333332</v>
      </c>
      <c r="C27" s="1">
        <f>AVERAGE(C3:C26)</f>
        <v>3.1541666666666668</v>
      </c>
      <c r="I27" s="16"/>
      <c r="J27" s="16"/>
      <c r="K27" s="16"/>
      <c r="L27" s="16"/>
      <c r="M27" s="16"/>
      <c r="N27" s="16"/>
      <c r="O27" s="16"/>
      <c r="Q27" s="26"/>
      <c r="R27" s="27"/>
      <c r="S27" s="27"/>
      <c r="T27" s="27"/>
      <c r="U27" s="27"/>
      <c r="V27" s="27"/>
      <c r="W27" s="28"/>
      <c r="X27" s="26"/>
      <c r="Y27" s="27"/>
      <c r="Z27" s="27"/>
      <c r="AA27" s="27"/>
      <c r="AB27" s="27"/>
      <c r="AC27" s="27"/>
      <c r="AD27" s="28"/>
      <c r="AE27" s="26"/>
      <c r="AF27" s="27"/>
      <c r="AG27" s="27"/>
      <c r="AH27" s="27"/>
      <c r="AI27" s="27"/>
      <c r="AJ27" s="27"/>
      <c r="AK27" s="28"/>
    </row>
    <row r="28" spans="1:37" x14ac:dyDescent="0.25">
      <c r="A28" s="2" t="s">
        <v>9</v>
      </c>
      <c r="B28" s="1">
        <f>VAR(B3:B26)</f>
        <v>13.362318840579736</v>
      </c>
      <c r="C28" s="1">
        <f>VAR(C3:C26)</f>
        <v>0.17215579710144963</v>
      </c>
      <c r="F28" t="s">
        <v>14</v>
      </c>
      <c r="G28" t="s">
        <v>17</v>
      </c>
      <c r="H28" t="s">
        <v>18</v>
      </c>
      <c r="Q28" s="29"/>
      <c r="R28" s="30"/>
      <c r="S28" s="30"/>
      <c r="T28" s="30"/>
      <c r="U28" s="30"/>
      <c r="V28" s="30"/>
      <c r="W28" s="31"/>
      <c r="X28" s="29"/>
      <c r="Y28" s="30"/>
      <c r="Z28" s="30"/>
      <c r="AA28" s="30"/>
      <c r="AB28" s="30"/>
      <c r="AC28" s="30"/>
      <c r="AD28" s="31"/>
      <c r="AE28" s="29"/>
      <c r="AF28" s="30"/>
      <c r="AG28" s="30"/>
      <c r="AH28" s="30"/>
      <c r="AI28" s="30"/>
      <c r="AJ28" s="30"/>
      <c r="AK28" s="31"/>
    </row>
    <row r="29" spans="1:37" x14ac:dyDescent="0.25">
      <c r="A29" s="2" t="s">
        <v>10</v>
      </c>
      <c r="B29" s="1">
        <f>STDEV(B3:B26)</f>
        <v>3.6554505660150483</v>
      </c>
      <c r="C29" s="1">
        <f>STDEV(C3:C26)</f>
        <v>0.41491661463654311</v>
      </c>
      <c r="E29" t="s">
        <v>13</v>
      </c>
      <c r="F29" s="20">
        <f>SUM(F3:F26)</f>
        <v>307.33333333333343</v>
      </c>
      <c r="G29" s="20">
        <f>SUM(G3:G26)</f>
        <v>206</v>
      </c>
      <c r="H29" s="20">
        <f>F29-G29</f>
        <v>101.33333333333343</v>
      </c>
      <c r="M29" t="s">
        <v>22</v>
      </c>
      <c r="N29" t="s">
        <v>23</v>
      </c>
      <c r="Q29" s="29"/>
      <c r="R29" s="30"/>
      <c r="S29" s="30"/>
      <c r="T29" s="30"/>
      <c r="U29" s="30"/>
      <c r="V29" s="30"/>
      <c r="W29" s="31"/>
      <c r="X29" s="29"/>
      <c r="Y29" s="30"/>
      <c r="Z29" s="30"/>
      <c r="AA29" s="30"/>
      <c r="AB29" s="30"/>
      <c r="AC29" s="30"/>
      <c r="AD29" s="31"/>
      <c r="AE29" s="29"/>
      <c r="AF29" s="30"/>
      <c r="AG29" s="30"/>
      <c r="AH29" s="30"/>
      <c r="AI29" s="30"/>
      <c r="AJ29" s="30"/>
      <c r="AK29" s="31"/>
    </row>
    <row r="30" spans="1:37" x14ac:dyDescent="0.25">
      <c r="E30" t="s">
        <v>20</v>
      </c>
      <c r="F30">
        <v>1</v>
      </c>
      <c r="G30">
        <v>4</v>
      </c>
      <c r="H30">
        <v>3</v>
      </c>
      <c r="J30" t="s">
        <v>11</v>
      </c>
      <c r="K30" t="s">
        <v>14</v>
      </c>
      <c r="L30" t="e">
        <f ca="1">UDF_SetSize("shapeSST",M30,M30)</f>
        <v>#NAME?</v>
      </c>
      <c r="M30" s="1">
        <f>SQRT(vSST)*N30</f>
        <v>175.30925056406278</v>
      </c>
      <c r="N30">
        <v>10</v>
      </c>
      <c r="Q30" s="29"/>
      <c r="R30" s="30"/>
      <c r="S30" s="30"/>
      <c r="T30" s="30"/>
      <c r="U30" s="30"/>
      <c r="V30" s="30"/>
      <c r="W30" s="31"/>
      <c r="X30" s="29"/>
      <c r="Y30" s="30"/>
      <c r="Z30" s="30"/>
      <c r="AA30" s="30"/>
      <c r="AB30" s="30"/>
      <c r="AC30" s="30"/>
      <c r="AD30" s="31"/>
      <c r="AE30" s="29"/>
      <c r="AF30" s="30"/>
      <c r="AG30" s="30"/>
      <c r="AH30" s="30"/>
      <c r="AI30" s="30"/>
      <c r="AJ30" s="30"/>
      <c r="AK30" s="31"/>
    </row>
    <row r="31" spans="1:37" ht="15.75" thickBot="1" x14ac:dyDescent="0.3">
      <c r="A31" s="3" t="s">
        <v>7</v>
      </c>
      <c r="E31" t="s">
        <v>19</v>
      </c>
      <c r="F31">
        <v>23</v>
      </c>
      <c r="G31">
        <v>20</v>
      </c>
      <c r="H31">
        <v>3</v>
      </c>
      <c r="J31" t="s">
        <v>24</v>
      </c>
      <c r="K31" t="s">
        <v>17</v>
      </c>
      <c r="L31" t="e">
        <f ca="1">UDF_SetSize("shapeSSE",M31,M31)</f>
        <v>#NAME?</v>
      </c>
      <c r="M31" s="1">
        <f>SQRT(vSSE)*N30</f>
        <v>143.52700094407322</v>
      </c>
      <c r="Q31" s="29"/>
      <c r="R31" s="30"/>
      <c r="S31" s="30"/>
      <c r="T31" s="30"/>
      <c r="U31" s="30"/>
      <c r="V31" s="30"/>
      <c r="W31" s="31"/>
      <c r="X31" s="29"/>
      <c r="Y31" s="30"/>
      <c r="Z31" s="30"/>
      <c r="AA31" s="30"/>
      <c r="AB31" s="30"/>
      <c r="AC31" s="30"/>
      <c r="AD31" s="31"/>
      <c r="AE31" s="29"/>
      <c r="AF31" s="30"/>
      <c r="AG31" s="30"/>
      <c r="AH31" s="30"/>
      <c r="AI31" s="30"/>
      <c r="AJ31" s="30"/>
      <c r="AK31" s="31"/>
    </row>
    <row r="32" spans="1:37" ht="15.75" thickBot="1" x14ac:dyDescent="0.3">
      <c r="A32" s="17">
        <f>CORREL(B3:B26,C3:C26)</f>
        <v>0.24557394765748367</v>
      </c>
      <c r="B32" s="4" t="s">
        <v>3</v>
      </c>
      <c r="C32" s="5" t="s">
        <v>4</v>
      </c>
      <c r="D32" t="s">
        <v>5</v>
      </c>
      <c r="E32" t="s">
        <v>21</v>
      </c>
      <c r="F32" s="21">
        <f>vSST/dfT</f>
        <v>13.362318840579714</v>
      </c>
      <c r="G32" s="21">
        <f>vSSE/dfE</f>
        <v>10.3</v>
      </c>
      <c r="H32" s="21">
        <f>vSSR/dfR</f>
        <v>33.777777777777807</v>
      </c>
      <c r="J32" t="s">
        <v>25</v>
      </c>
      <c r="K32" t="s">
        <v>18</v>
      </c>
      <c r="L32" t="e">
        <f ca="1">UDF_SetSize("shapeSSR",M32,M32)</f>
        <v>#NAME?</v>
      </c>
      <c r="M32" s="1">
        <f>SQRT(vSSR)*N30</f>
        <v>100.66445913694338</v>
      </c>
      <c r="Q32" s="29"/>
      <c r="R32" s="30"/>
      <c r="S32" s="30"/>
      <c r="T32" s="30"/>
      <c r="U32" s="30"/>
      <c r="V32" s="30"/>
      <c r="W32" s="31"/>
      <c r="X32" s="29"/>
      <c r="Y32" s="30"/>
      <c r="Z32" s="30"/>
      <c r="AA32" s="30"/>
      <c r="AB32" s="30"/>
      <c r="AC32" s="30"/>
      <c r="AD32" s="31"/>
      <c r="AE32" s="29"/>
      <c r="AF32" s="30"/>
      <c r="AG32" s="30"/>
      <c r="AH32" s="30"/>
      <c r="AI32" s="30"/>
      <c r="AJ32" s="30"/>
      <c r="AK32" s="31"/>
    </row>
    <row r="33" spans="1:37" ht="15.75" thickBot="1" x14ac:dyDescent="0.3">
      <c r="A33" s="18">
        <f>CORREL(B3:B10,C3:C10)</f>
        <v>0.43235813365877035</v>
      </c>
      <c r="B33" s="8">
        <f>AVERAGE(B3:B10)</f>
        <v>22</v>
      </c>
      <c r="C33" s="9">
        <f>AVERAGE(C3:C10)</f>
        <v>3.1625000000000001</v>
      </c>
      <c r="D33" s="6" t="s">
        <v>6</v>
      </c>
      <c r="E33" t="s">
        <v>30</v>
      </c>
      <c r="F33" s="1">
        <f>H32/G32</f>
        <v>3.2793959007551265</v>
      </c>
      <c r="Q33" s="29"/>
      <c r="R33" s="30"/>
      <c r="S33" s="30"/>
      <c r="T33" s="30"/>
      <c r="U33" s="30"/>
      <c r="V33" s="30"/>
      <c r="W33" s="31"/>
      <c r="X33" s="29"/>
      <c r="Y33" s="30"/>
      <c r="Z33" s="30"/>
      <c r="AA33" s="30"/>
      <c r="AB33" s="30"/>
      <c r="AC33" s="30"/>
      <c r="AD33" s="31"/>
      <c r="AE33" s="29"/>
      <c r="AF33" s="30"/>
      <c r="AG33" s="30"/>
      <c r="AI33" s="30"/>
      <c r="AJ33" s="30"/>
      <c r="AK33" s="31"/>
    </row>
    <row r="34" spans="1:37" ht="15.75" thickBot="1" x14ac:dyDescent="0.3">
      <c r="A34" s="18">
        <f>CORREL(B11:B18,C11:C18)</f>
        <v>-0.10081542190649237</v>
      </c>
      <c r="B34" s="8">
        <f>AVERAGE(B11:B18)</f>
        <v>20</v>
      </c>
      <c r="C34" s="9">
        <f>AVERAGE(C11:C18)</f>
        <v>3.0125000000000002</v>
      </c>
      <c r="D34" s="6" t="s">
        <v>1</v>
      </c>
      <c r="E34" t="s">
        <v>31</v>
      </c>
      <c r="F34" s="39">
        <f>FDIST(F33,dfR,dfE)</f>
        <v>4.2235279973919404E-2</v>
      </c>
      <c r="Q34" s="29"/>
      <c r="R34" s="30"/>
      <c r="S34" s="30"/>
      <c r="T34" s="30"/>
      <c r="U34" s="30"/>
      <c r="V34" s="30"/>
      <c r="W34" s="31"/>
      <c r="X34" s="29"/>
      <c r="Y34" s="30"/>
      <c r="Z34" s="30"/>
      <c r="AA34" s="30"/>
      <c r="AB34" s="30"/>
      <c r="AC34" s="30"/>
      <c r="AD34" s="31"/>
      <c r="AE34" s="29"/>
      <c r="AF34" s="30"/>
      <c r="AG34" s="30"/>
      <c r="AH34" s="30"/>
      <c r="AI34" s="30"/>
      <c r="AJ34" s="30"/>
      <c r="AK34" s="31"/>
    </row>
    <row r="35" spans="1:37" ht="15.75" thickBot="1" x14ac:dyDescent="0.3">
      <c r="A35" s="18">
        <f>CORREL(B19:B26,C19:C26)</f>
        <v>-1.155143428263586E-2</v>
      </c>
      <c r="B35" s="10">
        <f>AVERAGE(B19:B26)</f>
        <v>25</v>
      </c>
      <c r="C35" s="11">
        <f>AVERAGE(C19:C26)</f>
        <v>3.2875000000000001</v>
      </c>
      <c r="D35" s="7" t="s">
        <v>0</v>
      </c>
      <c r="E35" t="s">
        <v>32</v>
      </c>
      <c r="F35" s="22">
        <f>vSSR/vSSE</f>
        <v>0.49190938511326909</v>
      </c>
      <c r="J35" t="s">
        <v>26</v>
      </c>
      <c r="K35" t="s">
        <v>14</v>
      </c>
      <c r="L35" t="e">
        <f ca="1">UDF_SetSize("shapeMST",M35,M35)</f>
        <v>#NAME?</v>
      </c>
      <c r="M35">
        <f>SQRT(F32)*N35</f>
        <v>36.554505660150454</v>
      </c>
      <c r="N35">
        <v>10</v>
      </c>
      <c r="Q35" s="29"/>
      <c r="R35" s="30"/>
      <c r="S35" s="30"/>
      <c r="T35" s="30"/>
      <c r="U35" s="30"/>
      <c r="V35" s="30"/>
      <c r="W35" s="31"/>
      <c r="X35" s="29"/>
      <c r="Y35" s="30"/>
      <c r="Z35" s="30"/>
      <c r="AA35" s="30"/>
      <c r="AB35" s="30"/>
      <c r="AC35" s="30"/>
      <c r="AD35" s="31"/>
      <c r="AE35" s="29"/>
      <c r="AF35" s="30"/>
      <c r="AG35" s="30"/>
      <c r="AH35" s="30"/>
      <c r="AI35" s="30"/>
      <c r="AJ35" s="30"/>
      <c r="AK35" s="31"/>
    </row>
    <row r="36" spans="1:37" x14ac:dyDescent="0.25">
      <c r="E36" t="s">
        <v>33</v>
      </c>
      <c r="F36" s="22">
        <f>vSSR/vSST</f>
        <v>0.32971800433839499</v>
      </c>
      <c r="J36" t="s">
        <v>27</v>
      </c>
      <c r="K36" t="s">
        <v>17</v>
      </c>
      <c r="L36" t="e">
        <f ca="1">UDF_SetSize("shapeMSE",M36,M36)</f>
        <v>#NAME?</v>
      </c>
      <c r="M36">
        <f>SQRT(G32)*N35</f>
        <v>32.093613071762427</v>
      </c>
      <c r="Q36" s="29"/>
      <c r="R36" s="30"/>
      <c r="S36" s="30"/>
      <c r="T36" s="30"/>
      <c r="U36" s="30"/>
      <c r="V36" s="30"/>
      <c r="W36" s="31"/>
      <c r="X36" s="29"/>
      <c r="Y36" s="30"/>
      <c r="Z36" s="30"/>
      <c r="AA36" s="30"/>
      <c r="AB36" s="30"/>
      <c r="AC36" s="30"/>
      <c r="AD36" s="31"/>
      <c r="AE36" s="29"/>
      <c r="AF36" s="30"/>
      <c r="AG36" s="30"/>
      <c r="AH36" s="30"/>
      <c r="AI36" s="30"/>
      <c r="AJ36" s="30"/>
      <c r="AK36" s="31"/>
    </row>
    <row r="37" spans="1:37" x14ac:dyDescent="0.25">
      <c r="J37" t="s">
        <v>28</v>
      </c>
      <c r="K37" t="s">
        <v>18</v>
      </c>
      <c r="L37" t="e">
        <f ca="1">UDF_SetSize("shapeMSR",M37,M37)</f>
        <v>#NAME?</v>
      </c>
      <c r="M37">
        <f>SQRT(H32)*N35</f>
        <v>58.118652580542339</v>
      </c>
      <c r="Q37" s="29"/>
      <c r="R37" s="30"/>
      <c r="S37" s="30"/>
      <c r="T37" s="30"/>
      <c r="U37" s="30"/>
      <c r="V37" s="30"/>
      <c r="W37" s="31"/>
      <c r="X37" s="29"/>
      <c r="Y37" s="30"/>
      <c r="Z37" s="30"/>
      <c r="AA37" s="30"/>
      <c r="AC37" s="30"/>
      <c r="AD37" s="31"/>
      <c r="AE37" s="29"/>
      <c r="AG37" s="30"/>
      <c r="AH37" s="30"/>
      <c r="AI37" s="30"/>
      <c r="AJ37" s="30"/>
      <c r="AK37" s="31"/>
    </row>
    <row r="38" spans="1:37" x14ac:dyDescent="0.25">
      <c r="Q38" s="29"/>
      <c r="R38" s="30"/>
      <c r="S38" s="30"/>
      <c r="T38" s="30"/>
      <c r="U38" s="30"/>
      <c r="V38" s="30"/>
      <c r="W38" s="31"/>
      <c r="X38" s="29"/>
      <c r="Y38" s="30"/>
      <c r="Z38" s="30"/>
      <c r="AA38" s="30"/>
      <c r="AB38" s="30"/>
      <c r="AC38" s="30"/>
      <c r="AD38" s="31"/>
      <c r="AE38" s="29"/>
      <c r="AF38" s="30"/>
      <c r="AH38" s="30"/>
      <c r="AI38" s="30"/>
      <c r="AJ38" s="30"/>
      <c r="AK38" s="31"/>
    </row>
    <row r="39" spans="1:37" x14ac:dyDescent="0.25">
      <c r="Q39" s="29"/>
      <c r="R39" s="30"/>
      <c r="S39" s="30"/>
      <c r="T39" s="30"/>
      <c r="U39" s="30"/>
      <c r="V39" s="30"/>
      <c r="W39" s="31"/>
      <c r="X39" s="29"/>
      <c r="Y39" s="30"/>
      <c r="Z39" s="30"/>
      <c r="AA39" s="30"/>
      <c r="AB39" s="30"/>
      <c r="AC39" s="30"/>
      <c r="AD39" s="31"/>
      <c r="AE39" s="29"/>
      <c r="AF39" s="30"/>
      <c r="AG39" s="30"/>
      <c r="AH39" s="30"/>
      <c r="AI39" s="30"/>
      <c r="AJ39" s="30"/>
      <c r="AK39" s="31"/>
    </row>
    <row r="40" spans="1:37" x14ac:dyDescent="0.25">
      <c r="J40" t="s">
        <v>29</v>
      </c>
      <c r="K40">
        <f>M37/M36</f>
        <v>1.8109102409437985</v>
      </c>
      <c r="Q40" s="32"/>
      <c r="R40" s="30"/>
      <c r="S40" s="33"/>
      <c r="T40" s="30"/>
      <c r="U40" s="30"/>
      <c r="V40" s="30"/>
      <c r="W40" s="31"/>
      <c r="X40" s="32"/>
      <c r="Y40" s="30"/>
      <c r="Z40" s="33"/>
      <c r="AA40" s="30"/>
      <c r="AB40" s="30"/>
      <c r="AC40" s="30"/>
      <c r="AD40" s="31"/>
      <c r="AE40" s="32"/>
      <c r="AF40" s="30"/>
      <c r="AG40" s="33"/>
      <c r="AH40" s="30"/>
      <c r="AI40" s="30"/>
      <c r="AJ40" s="30"/>
      <c r="AK40" s="31"/>
    </row>
    <row r="41" spans="1:37" x14ac:dyDescent="0.25">
      <c r="Q41" s="29"/>
      <c r="R41" s="30"/>
      <c r="S41" s="30"/>
      <c r="T41" s="30"/>
      <c r="U41" s="30"/>
      <c r="V41" s="30"/>
      <c r="W41" s="31"/>
      <c r="X41" s="29"/>
      <c r="Y41" s="30"/>
      <c r="Z41" s="30"/>
      <c r="AA41" s="30"/>
      <c r="AB41" s="30"/>
      <c r="AC41" s="30"/>
      <c r="AD41" s="31"/>
      <c r="AE41" s="29"/>
      <c r="AF41" s="30"/>
      <c r="AG41" s="30"/>
      <c r="AH41" s="30"/>
      <c r="AI41" s="30"/>
      <c r="AJ41" s="30"/>
      <c r="AK41" s="31"/>
    </row>
    <row r="42" spans="1:37" x14ac:dyDescent="0.25">
      <c r="Q42" s="29"/>
      <c r="R42" s="30"/>
      <c r="S42" s="30"/>
      <c r="T42" s="30"/>
      <c r="U42" s="30"/>
      <c r="V42" s="30"/>
      <c r="W42" s="31"/>
      <c r="X42" s="29"/>
      <c r="Y42" s="30"/>
      <c r="Z42" s="30"/>
      <c r="AA42" s="30"/>
      <c r="AB42" s="30"/>
      <c r="AC42" s="30"/>
      <c r="AD42" s="31"/>
      <c r="AE42" s="29"/>
      <c r="AF42" s="30"/>
      <c r="AG42" s="30"/>
      <c r="AH42" s="30"/>
      <c r="AI42" s="30"/>
      <c r="AJ42" s="30"/>
      <c r="AK42" s="31"/>
    </row>
    <row r="43" spans="1:37" x14ac:dyDescent="0.25">
      <c r="L43" t="s">
        <v>34</v>
      </c>
      <c r="M43" t="s">
        <v>34</v>
      </c>
      <c r="Q43" s="29"/>
      <c r="R43" s="30"/>
      <c r="S43" s="34"/>
      <c r="T43" s="30"/>
      <c r="U43" s="30"/>
      <c r="V43" s="30"/>
      <c r="W43" s="31"/>
      <c r="X43" s="29"/>
      <c r="Y43" s="30"/>
      <c r="Z43" s="34"/>
      <c r="AA43" s="30"/>
      <c r="AB43" s="30"/>
      <c r="AC43" s="30"/>
      <c r="AD43" s="31"/>
      <c r="AE43" s="29"/>
      <c r="AF43" s="30"/>
      <c r="AG43" s="34"/>
      <c r="AH43" s="30"/>
      <c r="AI43" s="30"/>
      <c r="AJ43" s="30"/>
      <c r="AK43" s="31"/>
    </row>
    <row r="44" spans="1:37" x14ac:dyDescent="0.25">
      <c r="J44" t="e">
        <f ca="1">UDF_SetSize("Fcrit05",K44,K44)</f>
        <v>#NAME?</v>
      </c>
      <c r="K44">
        <f>H32/F33*L44</f>
        <v>34.195999999999998</v>
      </c>
      <c r="L44">
        <v>3.32</v>
      </c>
      <c r="Q44" s="29"/>
      <c r="R44" s="30"/>
      <c r="S44" s="30"/>
      <c r="T44" s="30"/>
      <c r="U44" s="30"/>
      <c r="V44" s="30"/>
      <c r="W44" s="31"/>
      <c r="X44" s="29"/>
      <c r="Y44" s="30"/>
      <c r="Z44" s="30"/>
      <c r="AA44" s="30"/>
      <c r="AB44" s="30"/>
      <c r="AC44" s="30"/>
      <c r="AD44" s="31"/>
      <c r="AE44" s="29"/>
      <c r="AF44" s="30"/>
      <c r="AG44" s="30"/>
      <c r="AH44" s="30"/>
      <c r="AI44" s="30"/>
      <c r="AJ44" s="30"/>
      <c r="AK44" s="31"/>
    </row>
    <row r="45" spans="1:37" x14ac:dyDescent="0.25">
      <c r="J45" t="e">
        <f ca="1">UDF_SetSize("Fcrit01",K45,K45)</f>
        <v>#NAME?</v>
      </c>
      <c r="K45">
        <f>H32/F33*L45</f>
        <v>54.796000000000006</v>
      </c>
      <c r="L45">
        <v>5.32</v>
      </c>
      <c r="Q45" s="29"/>
      <c r="R45" s="30"/>
      <c r="S45" s="30"/>
      <c r="T45" s="30"/>
      <c r="U45" s="30"/>
      <c r="V45" s="30"/>
      <c r="W45" s="31"/>
      <c r="X45" s="29"/>
      <c r="Y45" s="30"/>
      <c r="Z45" s="30"/>
      <c r="AA45" s="30"/>
      <c r="AB45" s="30"/>
      <c r="AC45" s="30"/>
      <c r="AD45" s="31"/>
      <c r="AE45" s="29"/>
      <c r="AF45" s="30"/>
      <c r="AG45" s="30"/>
      <c r="AH45" s="30"/>
      <c r="AI45" s="30"/>
      <c r="AJ45" s="30"/>
      <c r="AK45" s="31"/>
    </row>
    <row r="46" spans="1:37" x14ac:dyDescent="0.25">
      <c r="Q46" s="29"/>
      <c r="R46" s="30"/>
      <c r="S46" s="30"/>
      <c r="T46" s="30"/>
      <c r="U46" s="30"/>
      <c r="V46" s="30"/>
      <c r="W46" s="31"/>
      <c r="X46" s="29"/>
      <c r="Y46" s="30"/>
      <c r="Z46" s="30"/>
      <c r="AA46" s="30"/>
      <c r="AB46" s="30"/>
      <c r="AC46" s="30"/>
      <c r="AD46" s="31"/>
      <c r="AE46" s="29"/>
      <c r="AF46" s="30"/>
      <c r="AG46" s="30"/>
      <c r="AH46" s="30"/>
      <c r="AI46" s="30"/>
      <c r="AJ46" s="30"/>
      <c r="AK46" s="31"/>
    </row>
    <row r="47" spans="1:37" ht="15.75" thickBot="1" x14ac:dyDescent="0.3">
      <c r="Q47" s="35"/>
      <c r="R47" s="36"/>
      <c r="S47" s="36"/>
      <c r="T47" s="36"/>
      <c r="U47" s="36"/>
      <c r="V47" s="36"/>
      <c r="W47" s="37"/>
      <c r="X47" s="35"/>
      <c r="Y47" s="36"/>
      <c r="Z47" s="36"/>
      <c r="AA47" s="36"/>
      <c r="AB47" s="36"/>
      <c r="AC47" s="36"/>
      <c r="AD47" s="37"/>
      <c r="AE47" s="35"/>
      <c r="AF47" s="36"/>
      <c r="AG47" s="36"/>
      <c r="AH47" s="36"/>
      <c r="AI47" s="36"/>
      <c r="AJ47" s="36"/>
      <c r="AK47" s="37"/>
    </row>
  </sheetData>
  <pageMargins left="0.7" right="0.7" top="0.75" bottom="0.75" header="0.3" footer="0.3"/>
  <pageSetup orientation="portrait" r:id="rId1"/>
  <ignoredErrors>
    <ignoredError sqref="A33:A35 B33:C3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4"/>
  <sheetViews>
    <sheetView topLeftCell="M1" zoomScale="70" zoomScaleNormal="70" workbookViewId="0"/>
  </sheetViews>
  <sheetFormatPr defaultRowHeight="15" x14ac:dyDescent="0.25"/>
  <cols>
    <col min="1" max="2" width="9.5703125" bestFit="1" customWidth="1"/>
    <col min="3" max="3" width="9.28515625" bestFit="1" customWidth="1"/>
    <col min="5" max="5" width="11.42578125" customWidth="1"/>
  </cols>
  <sheetData>
    <row r="1" spans="1:37" x14ac:dyDescent="0.25">
      <c r="B1" t="s">
        <v>3</v>
      </c>
      <c r="C1" t="s">
        <v>4</v>
      </c>
      <c r="D1" t="s">
        <v>5</v>
      </c>
      <c r="F1" s="19" t="s">
        <v>12</v>
      </c>
    </row>
    <row r="2" spans="1:37" x14ac:dyDescent="0.25">
      <c r="B2" s="12" t="s">
        <v>0</v>
      </c>
      <c r="C2" s="12" t="s">
        <v>1</v>
      </c>
      <c r="D2" s="12" t="s">
        <v>2</v>
      </c>
      <c r="E2" s="12"/>
      <c r="F2" s="12" t="s">
        <v>15</v>
      </c>
      <c r="G2" s="12" t="s">
        <v>16</v>
      </c>
    </row>
    <row r="3" spans="1:37" x14ac:dyDescent="0.25">
      <c r="A3">
        <v>1</v>
      </c>
      <c r="B3" s="13">
        <v>21</v>
      </c>
      <c r="C3" s="13">
        <v>3.5</v>
      </c>
      <c r="D3" s="13" t="s">
        <v>6</v>
      </c>
      <c r="F3" s="1">
        <f t="shared" ref="F3:F26" si="0">(B3-MeanAT)^2</f>
        <v>1.7777777777777746</v>
      </c>
      <c r="G3" s="1">
        <f t="shared" ref="G3:G10" si="1">(B3-MeanW)^2</f>
        <v>1</v>
      </c>
    </row>
    <row r="4" spans="1:37" x14ac:dyDescent="0.25">
      <c r="A4">
        <v>2</v>
      </c>
      <c r="B4" s="13">
        <v>22</v>
      </c>
      <c r="C4" s="13">
        <v>2.9</v>
      </c>
      <c r="D4" s="13" t="s">
        <v>6</v>
      </c>
      <c r="F4" s="1">
        <f t="shared" si="0"/>
        <v>0.11111111111111033</v>
      </c>
      <c r="G4" s="1">
        <f t="shared" si="1"/>
        <v>0</v>
      </c>
      <c r="S4" s="16"/>
      <c r="T4" s="16"/>
      <c r="U4" s="16"/>
      <c r="V4" s="16"/>
      <c r="W4" s="16"/>
      <c r="AE4" s="16"/>
      <c r="AF4" s="16"/>
      <c r="AG4" s="16"/>
    </row>
    <row r="5" spans="1:37" ht="15.75" thickBot="1" x14ac:dyDescent="0.3">
      <c r="A5">
        <v>3</v>
      </c>
      <c r="B5" s="13">
        <v>26</v>
      </c>
      <c r="C5" s="13">
        <v>3.8</v>
      </c>
      <c r="D5" s="13" t="s">
        <v>6</v>
      </c>
      <c r="F5" s="1">
        <f t="shared" si="0"/>
        <v>13.444444444444454</v>
      </c>
      <c r="G5" s="1">
        <f t="shared" si="1"/>
        <v>16</v>
      </c>
      <c r="I5" s="16"/>
      <c r="J5" s="16"/>
      <c r="K5" s="16"/>
      <c r="L5" s="16"/>
      <c r="M5" s="16"/>
      <c r="AH5" s="16"/>
      <c r="AI5" s="16"/>
      <c r="AJ5" s="16"/>
      <c r="AK5" s="16"/>
    </row>
    <row r="6" spans="1:37" x14ac:dyDescent="0.25">
      <c r="A6">
        <v>4</v>
      </c>
      <c r="B6" s="13">
        <v>23</v>
      </c>
      <c r="C6" s="13">
        <v>2.8</v>
      </c>
      <c r="D6" s="13" t="s">
        <v>6</v>
      </c>
      <c r="F6" s="1">
        <f t="shared" si="0"/>
        <v>0.44444444444444603</v>
      </c>
      <c r="G6" s="1">
        <f t="shared" si="1"/>
        <v>1</v>
      </c>
      <c r="I6" s="16"/>
      <c r="J6" s="16"/>
      <c r="K6" s="16"/>
      <c r="L6" s="16"/>
      <c r="M6" s="16"/>
      <c r="P6" s="16"/>
      <c r="Q6" s="26"/>
      <c r="R6" s="27"/>
      <c r="S6" s="27"/>
      <c r="T6" s="27"/>
      <c r="U6" s="27"/>
      <c r="V6" s="27"/>
      <c r="W6" s="28"/>
      <c r="X6" s="26"/>
      <c r="Y6" s="27"/>
      <c r="Z6" s="27"/>
      <c r="AA6" s="27"/>
      <c r="AB6" s="27"/>
      <c r="AC6" s="27"/>
      <c r="AD6" s="28"/>
      <c r="AE6" s="26"/>
      <c r="AF6" s="27"/>
      <c r="AG6" s="4"/>
      <c r="AH6" s="27"/>
      <c r="AI6" s="27"/>
      <c r="AJ6" s="27"/>
      <c r="AK6" s="28"/>
    </row>
    <row r="7" spans="1:37" x14ac:dyDescent="0.25">
      <c r="A7">
        <v>5</v>
      </c>
      <c r="B7" s="13">
        <v>21</v>
      </c>
      <c r="C7" s="13">
        <v>3.6</v>
      </c>
      <c r="D7" s="13" t="s">
        <v>6</v>
      </c>
      <c r="F7" s="1">
        <f t="shared" si="0"/>
        <v>1.7777777777777746</v>
      </c>
      <c r="G7" s="1">
        <f t="shared" si="1"/>
        <v>1</v>
      </c>
      <c r="I7" s="16"/>
      <c r="J7" s="16"/>
      <c r="K7" s="16"/>
      <c r="L7" s="16"/>
      <c r="M7" s="16"/>
      <c r="N7" s="16"/>
      <c r="O7" s="16"/>
      <c r="P7" s="16"/>
      <c r="Q7" s="29"/>
      <c r="R7" s="30"/>
      <c r="S7" s="30"/>
      <c r="T7" s="30"/>
      <c r="U7" s="30"/>
      <c r="V7" s="30"/>
      <c r="W7" s="31"/>
      <c r="X7" s="29"/>
      <c r="Y7" s="30"/>
      <c r="Z7" s="30"/>
      <c r="AA7" s="30"/>
      <c r="AB7" s="30"/>
      <c r="AC7" s="30"/>
      <c r="AD7" s="31"/>
      <c r="AE7" s="29"/>
      <c r="AF7" s="30"/>
      <c r="AG7" s="30"/>
      <c r="AH7" s="30"/>
      <c r="AI7" s="30"/>
      <c r="AJ7" s="30"/>
      <c r="AK7" s="31"/>
    </row>
    <row r="8" spans="1:37" x14ac:dyDescent="0.25">
      <c r="A8">
        <v>6</v>
      </c>
      <c r="B8" s="13">
        <v>26</v>
      </c>
      <c r="C8" s="13">
        <v>3.1</v>
      </c>
      <c r="D8" s="13" t="s">
        <v>6</v>
      </c>
      <c r="F8" s="1">
        <f t="shared" si="0"/>
        <v>13.444444444444454</v>
      </c>
      <c r="G8" s="1">
        <f t="shared" si="1"/>
        <v>16</v>
      </c>
      <c r="I8" s="16"/>
      <c r="J8" s="16"/>
      <c r="K8" s="16"/>
      <c r="L8" s="16"/>
      <c r="M8" s="16"/>
      <c r="N8" s="16"/>
      <c r="O8" s="16"/>
      <c r="P8" s="16"/>
      <c r="Q8" s="29"/>
      <c r="R8" s="30"/>
      <c r="S8" s="30"/>
      <c r="T8" s="30"/>
      <c r="U8" s="30"/>
      <c r="V8" s="30"/>
      <c r="W8" s="31"/>
      <c r="X8" s="29"/>
      <c r="Y8" s="30"/>
      <c r="Z8" s="30"/>
      <c r="AA8" s="30"/>
      <c r="AB8" s="30"/>
      <c r="AC8" s="30"/>
      <c r="AD8" s="31"/>
      <c r="AE8" s="29"/>
      <c r="AF8" s="30"/>
      <c r="AG8" s="30"/>
      <c r="AH8" s="30"/>
      <c r="AI8" s="30"/>
      <c r="AJ8" s="30"/>
      <c r="AK8" s="31"/>
    </row>
    <row r="9" spans="1:37" x14ac:dyDescent="0.25">
      <c r="A9">
        <v>7</v>
      </c>
      <c r="B9" s="13">
        <v>19</v>
      </c>
      <c r="C9" s="13">
        <v>3.2</v>
      </c>
      <c r="D9" s="13" t="s">
        <v>6</v>
      </c>
      <c r="F9" s="1">
        <f t="shared" si="0"/>
        <v>11.111111111111104</v>
      </c>
      <c r="G9" s="1">
        <f t="shared" si="1"/>
        <v>9</v>
      </c>
      <c r="I9" s="16"/>
      <c r="J9" s="16"/>
      <c r="K9" s="16"/>
      <c r="L9" s="16"/>
      <c r="M9" s="16"/>
      <c r="N9" s="16"/>
      <c r="O9" s="16"/>
      <c r="P9" s="16"/>
      <c r="Q9" s="29"/>
      <c r="R9" s="30"/>
      <c r="S9" s="30"/>
      <c r="T9" s="30"/>
      <c r="U9" s="30"/>
      <c r="V9" s="30"/>
      <c r="W9" s="31"/>
      <c r="X9" s="29"/>
      <c r="Y9" s="30"/>
      <c r="Z9" s="30"/>
      <c r="AA9" s="30"/>
      <c r="AB9" s="30"/>
      <c r="AC9" s="30"/>
      <c r="AD9" s="31"/>
      <c r="AE9" s="29"/>
      <c r="AF9" s="30"/>
      <c r="AG9" s="30"/>
      <c r="AH9" s="30"/>
      <c r="AI9" s="30"/>
      <c r="AJ9" s="30"/>
      <c r="AK9" s="31"/>
    </row>
    <row r="10" spans="1:37" x14ac:dyDescent="0.25">
      <c r="A10">
        <v>8</v>
      </c>
      <c r="B10" s="13">
        <v>18</v>
      </c>
      <c r="C10" s="13">
        <v>2.4</v>
      </c>
      <c r="D10" s="13" t="s">
        <v>6</v>
      </c>
      <c r="F10" s="1">
        <f t="shared" si="0"/>
        <v>18.777777777777768</v>
      </c>
      <c r="G10" s="1">
        <f t="shared" si="1"/>
        <v>16</v>
      </c>
      <c r="I10" s="16"/>
      <c r="J10" s="16"/>
      <c r="K10" s="16"/>
      <c r="L10" s="16"/>
      <c r="M10" s="16"/>
      <c r="N10" s="16"/>
      <c r="O10" s="16"/>
      <c r="P10" s="16"/>
      <c r="Q10" s="29"/>
      <c r="R10" s="30"/>
      <c r="S10" s="30"/>
      <c r="T10" s="30"/>
      <c r="U10" s="30"/>
      <c r="V10" s="30"/>
      <c r="W10" s="31"/>
      <c r="X10" s="29"/>
      <c r="Y10" s="30"/>
      <c r="Z10" s="30"/>
      <c r="AA10" s="30"/>
      <c r="AB10" s="30"/>
      <c r="AC10" s="30"/>
      <c r="AD10" s="31"/>
      <c r="AE10" s="29"/>
      <c r="AF10" s="30"/>
      <c r="AG10" s="30"/>
      <c r="AH10" s="30"/>
      <c r="AI10" s="30"/>
      <c r="AJ10" s="30"/>
      <c r="AK10" s="31"/>
    </row>
    <row r="11" spans="1:37" x14ac:dyDescent="0.25">
      <c r="A11">
        <v>9</v>
      </c>
      <c r="B11" s="14">
        <v>24</v>
      </c>
      <c r="C11" s="14">
        <v>3.5</v>
      </c>
      <c r="D11" s="14" t="s">
        <v>1</v>
      </c>
      <c r="F11" s="1">
        <f t="shared" si="0"/>
        <v>2.7777777777777817</v>
      </c>
      <c r="G11" s="1">
        <f t="shared" ref="G11:G18" si="2">(B11-MeanB)^2</f>
        <v>16</v>
      </c>
      <c r="I11" s="16"/>
      <c r="J11" s="16"/>
      <c r="K11" s="16"/>
      <c r="L11" s="16"/>
      <c r="M11" s="16"/>
      <c r="N11" s="16"/>
      <c r="O11" s="16"/>
      <c r="P11" s="16"/>
      <c r="Q11" s="29"/>
      <c r="R11" s="30"/>
      <c r="S11" s="30"/>
      <c r="T11" s="30"/>
      <c r="U11" s="30"/>
      <c r="V11" s="30"/>
      <c r="W11" s="31"/>
      <c r="X11" s="29"/>
      <c r="Y11" s="30"/>
      <c r="Z11" s="30"/>
      <c r="AA11" s="30"/>
      <c r="AB11" s="30"/>
      <c r="AC11" s="30"/>
      <c r="AD11" s="31"/>
      <c r="AE11" s="29"/>
      <c r="AF11" s="30"/>
      <c r="AG11" s="30"/>
      <c r="AH11" s="30"/>
      <c r="AI11" s="30"/>
      <c r="AJ11" s="30"/>
      <c r="AK11" s="31"/>
    </row>
    <row r="12" spans="1:37" x14ac:dyDescent="0.25">
      <c r="A12">
        <v>10</v>
      </c>
      <c r="B12" s="14">
        <v>18</v>
      </c>
      <c r="C12" s="14">
        <v>3.1</v>
      </c>
      <c r="D12" s="14" t="s">
        <v>1</v>
      </c>
      <c r="F12" s="1">
        <f t="shared" si="0"/>
        <v>18.777777777777768</v>
      </c>
      <c r="G12" s="1">
        <f t="shared" si="2"/>
        <v>4</v>
      </c>
      <c r="I12" s="16"/>
      <c r="J12" s="16"/>
      <c r="K12" s="16"/>
      <c r="L12" s="16"/>
      <c r="M12" s="16"/>
      <c r="N12" s="16"/>
      <c r="O12" s="16"/>
      <c r="P12" s="16"/>
      <c r="Q12" s="29"/>
      <c r="R12" s="30"/>
      <c r="S12" s="30"/>
      <c r="T12" s="30"/>
      <c r="U12" s="30"/>
      <c r="V12" s="30"/>
      <c r="W12" s="31"/>
      <c r="X12" s="29"/>
      <c r="Y12" s="30"/>
      <c r="Z12" s="30"/>
      <c r="AA12" s="30"/>
      <c r="AB12" s="30"/>
      <c r="AC12" s="30"/>
      <c r="AD12" s="31"/>
      <c r="AE12" s="29"/>
      <c r="AF12" s="30"/>
      <c r="AG12" s="30"/>
      <c r="AH12" s="38"/>
      <c r="AI12" s="30"/>
      <c r="AJ12" s="30"/>
      <c r="AK12" s="31"/>
    </row>
    <row r="13" spans="1:37" x14ac:dyDescent="0.25">
      <c r="A13">
        <v>11</v>
      </c>
      <c r="B13" s="14">
        <v>19</v>
      </c>
      <c r="C13" s="14">
        <v>2.9</v>
      </c>
      <c r="D13" s="14" t="s">
        <v>1</v>
      </c>
      <c r="F13" s="1">
        <f t="shared" si="0"/>
        <v>11.111111111111104</v>
      </c>
      <c r="G13" s="1">
        <f t="shared" si="2"/>
        <v>1</v>
      </c>
      <c r="I13" s="16"/>
      <c r="J13" s="16"/>
      <c r="K13" s="16"/>
      <c r="L13" s="16"/>
      <c r="M13" s="16"/>
      <c r="N13" s="16"/>
      <c r="O13" s="16"/>
      <c r="P13" s="16"/>
      <c r="Q13" s="29"/>
      <c r="R13" s="30"/>
      <c r="S13" s="30"/>
      <c r="T13" s="30"/>
      <c r="U13" s="30"/>
      <c r="V13" s="30"/>
      <c r="W13" s="31"/>
      <c r="X13" s="29"/>
      <c r="Y13" s="30"/>
      <c r="Z13" s="30"/>
      <c r="AA13" s="30"/>
      <c r="AB13" s="30"/>
      <c r="AC13" s="30"/>
      <c r="AD13" s="31"/>
      <c r="AE13" s="29"/>
      <c r="AF13" s="30"/>
      <c r="AG13" s="30"/>
      <c r="AH13" s="30"/>
      <c r="AI13" s="30"/>
      <c r="AJ13" s="30"/>
      <c r="AK13" s="31"/>
    </row>
    <row r="14" spans="1:37" x14ac:dyDescent="0.25">
      <c r="A14">
        <v>12</v>
      </c>
      <c r="B14" s="14">
        <v>25</v>
      </c>
      <c r="C14" s="14">
        <v>2.5</v>
      </c>
      <c r="D14" s="14" t="s">
        <v>1</v>
      </c>
      <c r="F14" s="1">
        <f t="shared" si="0"/>
        <v>7.1111111111111178</v>
      </c>
      <c r="G14" s="1">
        <f t="shared" si="2"/>
        <v>25</v>
      </c>
      <c r="I14" s="16"/>
      <c r="J14" s="16"/>
      <c r="K14" s="16"/>
      <c r="L14" s="16"/>
      <c r="M14" s="16"/>
      <c r="N14" s="16"/>
      <c r="O14" s="16"/>
      <c r="P14" s="16"/>
      <c r="Q14" s="29"/>
      <c r="R14" s="30"/>
      <c r="S14" s="30"/>
      <c r="T14" s="30"/>
      <c r="U14" s="30"/>
      <c r="V14" s="30"/>
      <c r="W14" s="31"/>
      <c r="X14" s="29"/>
      <c r="Y14" s="30"/>
      <c r="Z14" s="30"/>
      <c r="AA14" s="30"/>
      <c r="AB14" s="30"/>
      <c r="AC14" s="30"/>
      <c r="AD14" s="31"/>
      <c r="AE14" s="29"/>
      <c r="AF14" s="30"/>
      <c r="AG14" s="30"/>
      <c r="AH14" s="30"/>
      <c r="AI14" s="30"/>
      <c r="AJ14" s="30"/>
      <c r="AK14" s="31"/>
    </row>
    <row r="15" spans="1:37" x14ac:dyDescent="0.25">
      <c r="A15">
        <v>13</v>
      </c>
      <c r="B15" s="14">
        <v>19</v>
      </c>
      <c r="C15" s="14">
        <v>3.5</v>
      </c>
      <c r="D15" s="14" t="s">
        <v>1</v>
      </c>
      <c r="F15" s="1">
        <f t="shared" si="0"/>
        <v>11.111111111111104</v>
      </c>
      <c r="G15" s="1">
        <f t="shared" si="2"/>
        <v>1</v>
      </c>
      <c r="I15" s="16"/>
      <c r="J15" s="16"/>
      <c r="K15" s="16"/>
      <c r="L15" s="16"/>
      <c r="M15" s="16"/>
      <c r="N15" s="16"/>
      <c r="O15" s="16"/>
      <c r="P15" s="16"/>
      <c r="Q15" s="29"/>
      <c r="R15" s="30"/>
      <c r="S15" s="30"/>
      <c r="T15" s="30"/>
      <c r="U15" s="30"/>
      <c r="V15" s="30"/>
      <c r="W15" s="31"/>
      <c r="X15" s="29"/>
      <c r="Y15" s="30"/>
      <c r="Z15" s="30"/>
      <c r="AA15" s="30"/>
      <c r="AB15" s="30"/>
      <c r="AC15" s="30"/>
      <c r="AD15" s="31"/>
      <c r="AE15" s="29"/>
      <c r="AF15" s="30"/>
      <c r="AG15" s="30"/>
      <c r="AH15" s="30"/>
      <c r="AI15" s="38"/>
      <c r="AJ15" s="30"/>
      <c r="AK15" s="31"/>
    </row>
    <row r="16" spans="1:37" x14ac:dyDescent="0.25">
      <c r="A16">
        <v>14</v>
      </c>
      <c r="B16" s="14">
        <v>20</v>
      </c>
      <c r="C16" s="14">
        <v>3.1</v>
      </c>
      <c r="D16" s="14" t="s">
        <v>1</v>
      </c>
      <c r="F16" s="1">
        <f t="shared" si="0"/>
        <v>5.4444444444444393</v>
      </c>
      <c r="G16" s="1">
        <f t="shared" si="2"/>
        <v>0</v>
      </c>
      <c r="I16" s="16"/>
      <c r="J16" s="16"/>
      <c r="K16" s="16"/>
      <c r="L16" s="16"/>
      <c r="M16" s="16"/>
      <c r="N16" s="16"/>
      <c r="O16" s="16"/>
      <c r="P16" s="16"/>
      <c r="Q16" s="29"/>
      <c r="R16" s="30"/>
      <c r="S16" s="30"/>
      <c r="T16" s="30"/>
      <c r="U16" s="30"/>
      <c r="V16" s="30"/>
      <c r="W16" s="31"/>
      <c r="X16" s="29"/>
      <c r="Y16" s="30"/>
      <c r="Z16" s="30"/>
      <c r="AA16" s="30"/>
      <c r="AB16" s="30"/>
      <c r="AC16" s="30"/>
      <c r="AD16" s="31"/>
      <c r="AE16" s="29"/>
      <c r="AF16" s="30"/>
      <c r="AG16" s="30"/>
      <c r="AH16" s="30"/>
      <c r="AI16" s="30"/>
      <c r="AJ16" s="30"/>
      <c r="AK16" s="31"/>
    </row>
    <row r="17" spans="1:37" x14ac:dyDescent="0.25">
      <c r="A17">
        <v>15</v>
      </c>
      <c r="B17" s="14">
        <v>14</v>
      </c>
      <c r="C17" s="14">
        <v>2.9</v>
      </c>
      <c r="D17" s="14" t="s">
        <v>1</v>
      </c>
      <c r="F17" s="1">
        <f t="shared" si="0"/>
        <v>69.444444444444429</v>
      </c>
      <c r="G17" s="1">
        <f t="shared" si="2"/>
        <v>36</v>
      </c>
      <c r="I17" s="16"/>
      <c r="J17" s="16"/>
      <c r="K17" s="16"/>
      <c r="L17" s="16"/>
      <c r="M17" s="16"/>
      <c r="N17" s="16"/>
      <c r="O17" s="16"/>
      <c r="P17" s="16"/>
      <c r="Q17" s="29"/>
      <c r="R17" s="30"/>
      <c r="S17" s="30"/>
      <c r="T17" s="30"/>
      <c r="U17" s="30"/>
      <c r="V17" s="30"/>
      <c r="W17" s="31"/>
      <c r="X17" s="29"/>
      <c r="Y17" s="30"/>
      <c r="Z17" s="30"/>
      <c r="AA17" s="30"/>
      <c r="AB17" s="30"/>
      <c r="AC17" s="30"/>
      <c r="AD17" s="31"/>
      <c r="AE17" s="29"/>
      <c r="AF17" s="30"/>
      <c r="AG17" s="30"/>
      <c r="AH17" s="30"/>
      <c r="AI17" s="30"/>
      <c r="AJ17" s="30"/>
      <c r="AK17" s="31"/>
    </row>
    <row r="18" spans="1:37" x14ac:dyDescent="0.25">
      <c r="A18">
        <v>16</v>
      </c>
      <c r="B18" s="14">
        <v>21</v>
      </c>
      <c r="C18" s="14">
        <v>2.6</v>
      </c>
      <c r="D18" s="14" t="s">
        <v>1</v>
      </c>
      <c r="F18" s="1">
        <f t="shared" si="0"/>
        <v>1.7777777777777746</v>
      </c>
      <c r="G18" s="1">
        <f t="shared" si="2"/>
        <v>1</v>
      </c>
      <c r="I18" s="16"/>
      <c r="J18" s="16"/>
      <c r="K18" s="16"/>
      <c r="L18" s="16"/>
      <c r="M18" s="16"/>
      <c r="N18" s="16"/>
      <c r="O18" s="16"/>
      <c r="P18" s="16"/>
      <c r="Q18" s="29"/>
      <c r="R18" s="30"/>
      <c r="S18" s="30"/>
      <c r="T18" s="30"/>
      <c r="U18" s="30"/>
      <c r="V18" s="30"/>
      <c r="W18" s="31"/>
      <c r="X18" s="29"/>
      <c r="Y18" s="30"/>
      <c r="Z18" s="30"/>
      <c r="AA18" s="30"/>
      <c r="AB18" s="30"/>
      <c r="AC18" s="30"/>
      <c r="AD18" s="31"/>
      <c r="AE18" s="29"/>
      <c r="AF18" s="30"/>
      <c r="AG18" s="30"/>
      <c r="AH18" s="30"/>
      <c r="AI18" s="30"/>
      <c r="AJ18" s="30"/>
      <c r="AK18" s="31"/>
    </row>
    <row r="19" spans="1:37" x14ac:dyDescent="0.25">
      <c r="A19">
        <v>17</v>
      </c>
      <c r="B19" s="15">
        <v>29</v>
      </c>
      <c r="C19" s="15">
        <v>2.8</v>
      </c>
      <c r="D19" s="15" t="s">
        <v>0</v>
      </c>
      <c r="F19" s="1">
        <f t="shared" si="0"/>
        <v>44.444444444444457</v>
      </c>
      <c r="G19" s="1">
        <f t="shared" ref="G19:G26" si="3">(B19-MeanA)^2</f>
        <v>16</v>
      </c>
      <c r="I19" s="16"/>
      <c r="J19" s="23"/>
      <c r="K19" s="16"/>
      <c r="L19" s="24"/>
      <c r="M19" s="16"/>
      <c r="N19" s="16"/>
      <c r="O19" s="16"/>
      <c r="P19" s="16"/>
      <c r="Q19" s="32"/>
      <c r="R19" s="30"/>
      <c r="S19" s="33"/>
      <c r="T19" s="30"/>
      <c r="U19" s="30"/>
      <c r="V19" s="30"/>
      <c r="W19" s="31"/>
      <c r="X19" s="32"/>
      <c r="Y19" s="30"/>
      <c r="Z19" s="33"/>
      <c r="AA19" s="30"/>
      <c r="AB19" s="30"/>
      <c r="AC19" s="30"/>
      <c r="AD19" s="31"/>
      <c r="AE19" s="6"/>
      <c r="AF19" s="30"/>
      <c r="AG19" s="33"/>
      <c r="AH19" s="30"/>
      <c r="AI19" s="30"/>
      <c r="AJ19" s="30"/>
      <c r="AK19" s="31"/>
    </row>
    <row r="20" spans="1:37" x14ac:dyDescent="0.25">
      <c r="A20">
        <v>18</v>
      </c>
      <c r="B20" s="15">
        <v>27</v>
      </c>
      <c r="C20" s="15">
        <v>3.2</v>
      </c>
      <c r="D20" s="15" t="s">
        <v>0</v>
      </c>
      <c r="F20" s="1">
        <f t="shared" si="0"/>
        <v>21.777777777777789</v>
      </c>
      <c r="G20" s="1">
        <f t="shared" si="3"/>
        <v>4</v>
      </c>
      <c r="I20" s="16"/>
      <c r="J20" s="16"/>
      <c r="K20" s="16"/>
      <c r="L20" s="16"/>
      <c r="M20" s="16"/>
      <c r="N20" s="16"/>
      <c r="O20" s="16"/>
      <c r="P20" s="16"/>
      <c r="Q20" s="29"/>
      <c r="R20" s="30"/>
      <c r="S20" s="30"/>
      <c r="T20" s="30"/>
      <c r="U20" s="30"/>
      <c r="V20" s="30"/>
      <c r="W20" s="31"/>
      <c r="X20" s="29"/>
      <c r="Y20" s="30"/>
      <c r="Z20" s="30"/>
      <c r="AA20" s="30"/>
      <c r="AB20" s="30"/>
      <c r="AC20" s="30"/>
      <c r="AD20" s="31"/>
      <c r="AE20" s="29"/>
      <c r="AF20" s="30"/>
      <c r="AG20" s="30"/>
      <c r="AH20" s="30"/>
      <c r="AI20" s="30"/>
      <c r="AJ20" s="30"/>
      <c r="AK20" s="31"/>
    </row>
    <row r="21" spans="1:37" x14ac:dyDescent="0.25">
      <c r="A21">
        <v>19</v>
      </c>
      <c r="B21" s="15">
        <v>28</v>
      </c>
      <c r="C21" s="15">
        <v>3.5</v>
      </c>
      <c r="D21" s="15" t="s">
        <v>0</v>
      </c>
      <c r="F21" s="1">
        <f t="shared" si="0"/>
        <v>32.111111111111121</v>
      </c>
      <c r="G21" s="1">
        <f t="shared" si="3"/>
        <v>9</v>
      </c>
      <c r="I21" s="16"/>
      <c r="J21" s="16"/>
      <c r="K21" s="16"/>
      <c r="L21" s="16"/>
      <c r="M21" s="16"/>
      <c r="N21" s="16"/>
      <c r="O21" s="16"/>
      <c r="P21" s="16"/>
      <c r="Q21" s="29"/>
      <c r="R21" s="30"/>
      <c r="S21" s="30"/>
      <c r="T21" s="30"/>
      <c r="U21" s="30"/>
      <c r="V21" s="30"/>
      <c r="W21" s="31"/>
      <c r="X21" s="29"/>
      <c r="Y21" s="30"/>
      <c r="Z21" s="30"/>
      <c r="AA21" s="30"/>
      <c r="AB21" s="30"/>
      <c r="AC21" s="30"/>
      <c r="AD21" s="31"/>
      <c r="AE21" s="29"/>
      <c r="AF21" s="30"/>
      <c r="AG21" s="30"/>
      <c r="AH21" s="30"/>
      <c r="AI21" s="30"/>
      <c r="AJ21" s="30"/>
      <c r="AK21" s="31"/>
    </row>
    <row r="22" spans="1:37" x14ac:dyDescent="0.25">
      <c r="A22">
        <v>20</v>
      </c>
      <c r="B22" s="15">
        <v>23</v>
      </c>
      <c r="C22" s="15">
        <v>3.9</v>
      </c>
      <c r="D22" s="15" t="s">
        <v>0</v>
      </c>
      <c r="F22" s="1">
        <f t="shared" si="0"/>
        <v>0.44444444444444603</v>
      </c>
      <c r="G22" s="1">
        <f t="shared" si="3"/>
        <v>4</v>
      </c>
      <c r="I22" s="16"/>
      <c r="J22" s="16"/>
      <c r="K22" s="16"/>
      <c r="L22" s="25"/>
      <c r="M22" s="16"/>
      <c r="N22" s="16"/>
      <c r="O22" s="16"/>
      <c r="P22" s="16"/>
      <c r="Q22" s="29"/>
      <c r="R22" s="30"/>
      <c r="S22" s="34"/>
      <c r="T22" s="30"/>
      <c r="U22" s="30"/>
      <c r="V22" s="30"/>
      <c r="W22" s="31"/>
      <c r="X22" s="29"/>
      <c r="Y22" s="30"/>
      <c r="Z22" s="34"/>
      <c r="AA22" s="30"/>
      <c r="AB22" s="30"/>
      <c r="AC22" s="30"/>
      <c r="AD22" s="31"/>
      <c r="AE22" s="29"/>
      <c r="AF22" s="30"/>
      <c r="AG22" s="34"/>
      <c r="AH22" s="30"/>
      <c r="AI22" s="30"/>
      <c r="AJ22" s="30"/>
      <c r="AK22" s="31"/>
    </row>
    <row r="23" spans="1:37" x14ac:dyDescent="0.25">
      <c r="A23">
        <v>21</v>
      </c>
      <c r="B23" s="15">
        <v>25</v>
      </c>
      <c r="C23" s="15">
        <v>3.8</v>
      </c>
      <c r="D23" s="15" t="s">
        <v>0</v>
      </c>
      <c r="F23" s="1">
        <f t="shared" si="0"/>
        <v>7.1111111111111178</v>
      </c>
      <c r="G23" s="1">
        <f t="shared" si="3"/>
        <v>0</v>
      </c>
      <c r="I23" s="16"/>
      <c r="J23" s="16"/>
      <c r="K23" s="16"/>
      <c r="L23" s="16"/>
      <c r="M23" s="16"/>
      <c r="N23" s="16"/>
      <c r="O23" s="16"/>
      <c r="P23" s="16"/>
      <c r="Q23" s="29"/>
      <c r="R23" s="30"/>
      <c r="S23" s="30"/>
      <c r="T23" s="30"/>
      <c r="U23" s="30"/>
      <c r="V23" s="30"/>
      <c r="W23" s="31"/>
      <c r="X23" s="29"/>
      <c r="Y23" s="30"/>
      <c r="Z23" s="30"/>
      <c r="AA23" s="30"/>
      <c r="AB23" s="30"/>
      <c r="AC23" s="30"/>
      <c r="AD23" s="31"/>
      <c r="AE23" s="29"/>
      <c r="AF23" s="30"/>
      <c r="AG23" s="30"/>
      <c r="AH23" s="30"/>
      <c r="AI23" s="30"/>
      <c r="AJ23" s="38"/>
      <c r="AK23" s="31"/>
    </row>
    <row r="24" spans="1:37" x14ac:dyDescent="0.25">
      <c r="A24">
        <v>22</v>
      </c>
      <c r="B24" s="15">
        <v>25</v>
      </c>
      <c r="C24" s="15">
        <v>3.1</v>
      </c>
      <c r="D24" s="15" t="s">
        <v>0</v>
      </c>
      <c r="F24" s="1">
        <f t="shared" si="0"/>
        <v>7.1111111111111178</v>
      </c>
      <c r="G24" s="1">
        <f t="shared" si="3"/>
        <v>0</v>
      </c>
      <c r="I24" s="16"/>
      <c r="J24" s="16"/>
      <c r="K24" s="16"/>
      <c r="L24" s="16"/>
      <c r="M24" s="16"/>
      <c r="N24" s="16"/>
      <c r="O24" s="16"/>
      <c r="P24" s="16"/>
      <c r="Q24" s="29"/>
      <c r="R24" s="30"/>
      <c r="S24" s="30"/>
      <c r="T24" s="30"/>
      <c r="U24" s="30"/>
      <c r="V24" s="30"/>
      <c r="W24" s="31"/>
      <c r="X24" s="29"/>
      <c r="Y24" s="30"/>
      <c r="Z24" s="30"/>
      <c r="AA24" s="30"/>
      <c r="AB24" s="30"/>
      <c r="AC24" s="30"/>
      <c r="AD24" s="31"/>
      <c r="AE24" s="29"/>
      <c r="AF24" s="30"/>
      <c r="AG24" s="30"/>
      <c r="AH24" s="30"/>
      <c r="AI24" s="38"/>
      <c r="AJ24" s="30"/>
      <c r="AK24" s="31"/>
    </row>
    <row r="25" spans="1:37" x14ac:dyDescent="0.25">
      <c r="A25">
        <v>23</v>
      </c>
      <c r="B25" s="15">
        <v>23</v>
      </c>
      <c r="C25" s="15">
        <v>3.2</v>
      </c>
      <c r="D25" s="15" t="s">
        <v>0</v>
      </c>
      <c r="F25" s="1">
        <f t="shared" si="0"/>
        <v>0.44444444444444603</v>
      </c>
      <c r="G25" s="1">
        <f t="shared" si="3"/>
        <v>4</v>
      </c>
      <c r="I25" s="16"/>
      <c r="J25" s="16"/>
      <c r="K25" s="16"/>
      <c r="L25" s="16"/>
      <c r="M25" s="16"/>
      <c r="N25" s="16"/>
      <c r="O25" s="16"/>
      <c r="P25" s="16"/>
      <c r="Q25" s="29"/>
      <c r="R25" s="30"/>
      <c r="S25" s="30"/>
      <c r="T25" s="30"/>
      <c r="U25" s="30"/>
      <c r="V25" s="30"/>
      <c r="W25" s="31"/>
      <c r="X25" s="29"/>
      <c r="Y25" s="30"/>
      <c r="Z25" s="30"/>
      <c r="AA25" s="30"/>
      <c r="AB25" s="30"/>
      <c r="AC25" s="30"/>
      <c r="AD25" s="31"/>
      <c r="AE25" s="29"/>
      <c r="AF25" s="30"/>
      <c r="AG25" s="38"/>
      <c r="AH25" s="38"/>
      <c r="AI25" s="30"/>
      <c r="AJ25" s="38"/>
      <c r="AK25" s="31"/>
    </row>
    <row r="26" spans="1:37" ht="15.75" thickBot="1" x14ac:dyDescent="0.3">
      <c r="A26">
        <v>24</v>
      </c>
      <c r="B26" s="15">
        <v>20</v>
      </c>
      <c r="C26" s="15">
        <v>2.8</v>
      </c>
      <c r="D26" s="15" t="s">
        <v>0</v>
      </c>
      <c r="F26" s="1">
        <f t="shared" si="0"/>
        <v>5.4444444444444393</v>
      </c>
      <c r="G26" s="1">
        <f t="shared" si="3"/>
        <v>25</v>
      </c>
      <c r="I26" s="16"/>
      <c r="J26" s="16"/>
      <c r="K26" s="16"/>
      <c r="L26" s="16"/>
      <c r="M26" s="16"/>
      <c r="N26" s="16"/>
      <c r="O26" s="16"/>
      <c r="P26" s="16"/>
      <c r="Q26" s="35"/>
      <c r="R26" s="36"/>
      <c r="S26" s="36"/>
      <c r="T26" s="36"/>
      <c r="U26" s="36"/>
      <c r="V26" s="36"/>
      <c r="W26" s="37"/>
      <c r="X26" s="35"/>
      <c r="Y26" s="36"/>
      <c r="Z26" s="36"/>
      <c r="AA26" s="36"/>
      <c r="AB26" s="36"/>
      <c r="AC26" s="36"/>
      <c r="AD26" s="37"/>
      <c r="AE26" s="35"/>
      <c r="AF26" s="36"/>
      <c r="AG26" s="36"/>
      <c r="AH26" s="36"/>
      <c r="AI26" s="36"/>
      <c r="AJ26" s="36"/>
      <c r="AK26" s="37"/>
    </row>
    <row r="27" spans="1:37" x14ac:dyDescent="0.25">
      <c r="A27" s="2" t="s">
        <v>8</v>
      </c>
      <c r="B27" s="1">
        <f>AVERAGE(B3:B26)</f>
        <v>22.333333333333332</v>
      </c>
      <c r="C27" s="1">
        <f>AVERAGE(C3:C26)</f>
        <v>3.1541666666666668</v>
      </c>
      <c r="I27" s="16"/>
      <c r="J27" s="16"/>
      <c r="K27" s="16"/>
      <c r="L27" s="16"/>
      <c r="M27" s="16"/>
      <c r="N27" s="16"/>
      <c r="O27" s="16"/>
      <c r="P27" s="16"/>
      <c r="Q27" s="26"/>
      <c r="R27" s="27"/>
      <c r="S27" s="27"/>
      <c r="T27" s="27"/>
      <c r="U27" s="27"/>
      <c r="V27" s="27"/>
      <c r="W27" s="28"/>
      <c r="X27" s="26"/>
      <c r="Y27" s="27"/>
      <c r="Z27" s="27"/>
      <c r="AA27" s="27"/>
      <c r="AB27" s="27"/>
      <c r="AC27" s="27"/>
      <c r="AD27" s="28"/>
      <c r="AE27" s="26"/>
      <c r="AF27" s="27"/>
      <c r="AG27" s="27"/>
      <c r="AH27" s="27"/>
      <c r="AI27" s="27"/>
      <c r="AJ27" s="27"/>
      <c r="AK27" s="28"/>
    </row>
    <row r="28" spans="1:37" x14ac:dyDescent="0.25">
      <c r="A28" s="2" t="s">
        <v>9</v>
      </c>
      <c r="B28" s="1">
        <f>VAR(B3:B26)</f>
        <v>13.362318840579736</v>
      </c>
      <c r="C28" s="1">
        <f>VAR(C3:C26)</f>
        <v>0.17215579710144963</v>
      </c>
      <c r="F28" t="s">
        <v>14</v>
      </c>
      <c r="G28" t="s">
        <v>17</v>
      </c>
      <c r="H28" t="s">
        <v>18</v>
      </c>
      <c r="Q28" s="29"/>
      <c r="R28" s="30"/>
      <c r="S28" s="30"/>
      <c r="T28" s="30"/>
      <c r="U28" s="30"/>
      <c r="V28" s="30"/>
      <c r="W28" s="31"/>
      <c r="X28" s="29"/>
      <c r="Y28" s="30"/>
      <c r="Z28" s="30"/>
      <c r="AA28" s="30"/>
      <c r="AB28" s="30"/>
      <c r="AC28" s="30"/>
      <c r="AD28" s="31"/>
      <c r="AE28" s="29"/>
      <c r="AF28" s="30"/>
      <c r="AG28" s="30"/>
      <c r="AH28" s="30"/>
      <c r="AI28" s="30"/>
      <c r="AJ28" s="30"/>
      <c r="AK28" s="31"/>
    </row>
    <row r="29" spans="1:37" x14ac:dyDescent="0.25">
      <c r="A29" s="2" t="s">
        <v>10</v>
      </c>
      <c r="B29" s="1">
        <f>STDEV(B3:B26)</f>
        <v>3.6554505660150483</v>
      </c>
      <c r="C29" s="1">
        <f>STDEV(C3:C26)</f>
        <v>0.41491661463654311</v>
      </c>
      <c r="E29" t="s">
        <v>13</v>
      </c>
      <c r="F29" s="20">
        <f>SUM(F3:F26)</f>
        <v>307.33333333333343</v>
      </c>
      <c r="G29" s="20">
        <f>SUM(G3:G26)</f>
        <v>206</v>
      </c>
      <c r="H29" s="20">
        <f>F29-G29</f>
        <v>101.33333333333343</v>
      </c>
      <c r="M29" t="s">
        <v>22</v>
      </c>
      <c r="N29" t="s">
        <v>23</v>
      </c>
      <c r="Q29" s="29"/>
      <c r="R29" s="30"/>
      <c r="S29" s="30"/>
      <c r="T29" s="30"/>
      <c r="U29" s="30"/>
      <c r="V29" s="30"/>
      <c r="W29" s="31"/>
      <c r="X29" s="29"/>
      <c r="Y29" s="30"/>
      <c r="Z29" s="30"/>
      <c r="AA29" s="30"/>
      <c r="AB29" s="30"/>
      <c r="AC29" s="30"/>
      <c r="AD29" s="31"/>
      <c r="AE29" s="29"/>
      <c r="AF29" s="30"/>
      <c r="AG29" s="30"/>
      <c r="AH29" s="30"/>
      <c r="AI29" s="30"/>
      <c r="AJ29" s="30"/>
      <c r="AK29" s="31"/>
    </row>
    <row r="30" spans="1:37" x14ac:dyDescent="0.25">
      <c r="E30" t="s">
        <v>20</v>
      </c>
      <c r="F30">
        <v>1</v>
      </c>
      <c r="G30">
        <v>4</v>
      </c>
      <c r="H30">
        <v>3</v>
      </c>
      <c r="J30" t="s">
        <v>11</v>
      </c>
      <c r="K30" t="s">
        <v>14</v>
      </c>
      <c r="L30" t="e">
        <f ca="1">UDF_SetSize("shapeSST",M30,M30)</f>
        <v>#NAME?</v>
      </c>
      <c r="M30" s="1">
        <f>SQRT(vSST)*N30</f>
        <v>175.30925056406278</v>
      </c>
      <c r="N30">
        <v>10</v>
      </c>
      <c r="Q30" s="29"/>
      <c r="R30" s="30"/>
      <c r="S30" s="30"/>
      <c r="T30" s="30"/>
      <c r="U30" s="30"/>
      <c r="V30" s="30"/>
      <c r="W30" s="31"/>
      <c r="X30" s="29"/>
      <c r="Y30" s="30"/>
      <c r="Z30" s="30"/>
      <c r="AA30" s="30"/>
      <c r="AB30" s="30"/>
      <c r="AC30" s="30"/>
      <c r="AD30" s="31"/>
      <c r="AE30" s="29"/>
      <c r="AF30" s="30"/>
      <c r="AG30" s="30"/>
      <c r="AH30" s="30"/>
      <c r="AI30" s="30"/>
      <c r="AJ30" s="30"/>
      <c r="AK30" s="31"/>
    </row>
    <row r="31" spans="1:37" ht="15.75" thickBot="1" x14ac:dyDescent="0.3">
      <c r="A31" s="3" t="s">
        <v>7</v>
      </c>
      <c r="E31" t="s">
        <v>19</v>
      </c>
      <c r="F31">
        <v>23</v>
      </c>
      <c r="G31">
        <v>20</v>
      </c>
      <c r="H31">
        <v>3</v>
      </c>
      <c r="J31" t="s">
        <v>24</v>
      </c>
      <c r="K31" t="s">
        <v>17</v>
      </c>
      <c r="L31" t="e">
        <f ca="1">UDF_SetSize("shapeSSE",M31,M31)</f>
        <v>#NAME?</v>
      </c>
      <c r="M31" s="1">
        <f>SQRT(vSSE)*N30</f>
        <v>143.52700094407322</v>
      </c>
      <c r="Q31" s="29"/>
      <c r="R31" s="30"/>
      <c r="S31" s="30"/>
      <c r="T31" s="30"/>
      <c r="U31" s="30"/>
      <c r="V31" s="30"/>
      <c r="W31" s="31"/>
      <c r="X31" s="29"/>
      <c r="Y31" s="30"/>
      <c r="Z31" s="30"/>
      <c r="AA31" s="30"/>
      <c r="AB31" s="30"/>
      <c r="AC31" s="30"/>
      <c r="AD31" s="31"/>
      <c r="AE31" s="29"/>
      <c r="AF31" s="30"/>
      <c r="AG31" s="30"/>
      <c r="AH31" s="30"/>
      <c r="AI31" s="30"/>
      <c r="AJ31" s="30"/>
      <c r="AK31" s="31"/>
    </row>
    <row r="32" spans="1:37" ht="15.75" thickBot="1" x14ac:dyDescent="0.3">
      <c r="A32" s="17">
        <f>CORREL(B3:B26,C3:C26)</f>
        <v>0.24557394765748367</v>
      </c>
      <c r="B32" s="4" t="s">
        <v>3</v>
      </c>
      <c r="C32" s="5" t="s">
        <v>4</v>
      </c>
      <c r="D32" t="s">
        <v>5</v>
      </c>
      <c r="E32" t="s">
        <v>21</v>
      </c>
      <c r="F32" s="21">
        <f>vSST/dfT</f>
        <v>13.362318840579714</v>
      </c>
      <c r="G32" s="21">
        <f>vSSE/dfE</f>
        <v>10.3</v>
      </c>
      <c r="H32" s="21">
        <f>vSSR/dfR</f>
        <v>33.777777777777807</v>
      </c>
      <c r="J32" t="s">
        <v>25</v>
      </c>
      <c r="K32" t="s">
        <v>18</v>
      </c>
      <c r="L32" t="e">
        <f ca="1">UDF_SetSize("shapeSSR",M32,M32)</f>
        <v>#NAME?</v>
      </c>
      <c r="M32" s="1">
        <f>SQRT(vSSR)*N30</f>
        <v>100.66445913694338</v>
      </c>
      <c r="Q32" s="29"/>
      <c r="R32" s="30"/>
      <c r="S32" s="30"/>
      <c r="T32" s="30"/>
      <c r="U32" s="30"/>
      <c r="V32" s="30"/>
      <c r="W32" s="31"/>
      <c r="X32" s="29"/>
      <c r="Y32" s="30"/>
      <c r="Z32" s="30"/>
      <c r="AA32" s="30"/>
      <c r="AB32" s="30"/>
      <c r="AC32" s="30"/>
      <c r="AD32" s="31"/>
      <c r="AE32" s="29"/>
      <c r="AF32" s="30"/>
      <c r="AG32" s="30"/>
      <c r="AH32" s="30"/>
      <c r="AI32" s="30"/>
      <c r="AJ32" s="30"/>
      <c r="AK32" s="31"/>
    </row>
    <row r="33" spans="1:37" ht="15.75" thickBot="1" x14ac:dyDescent="0.3">
      <c r="A33" s="18">
        <f>CORREL(B3:B10,C3:C10)</f>
        <v>0.43235813365877035</v>
      </c>
      <c r="B33" s="8">
        <f>AVERAGE(B3:B10)</f>
        <v>22</v>
      </c>
      <c r="C33" s="9">
        <f>AVERAGE(C3:C10)</f>
        <v>3.1625000000000001</v>
      </c>
      <c r="D33" s="6" t="s">
        <v>6</v>
      </c>
      <c r="E33" t="s">
        <v>30</v>
      </c>
      <c r="F33" s="1">
        <f>H32/G32</f>
        <v>3.2793959007551265</v>
      </c>
      <c r="Q33" s="29"/>
      <c r="R33" s="30"/>
      <c r="S33" s="30"/>
      <c r="T33" s="30"/>
      <c r="U33" s="30"/>
      <c r="V33" s="30"/>
      <c r="W33" s="31"/>
      <c r="X33" s="29"/>
      <c r="Y33" s="30"/>
      <c r="Z33" s="30"/>
      <c r="AA33" s="30"/>
      <c r="AB33" s="30"/>
      <c r="AC33" s="30"/>
      <c r="AD33" s="31"/>
      <c r="AE33" s="29"/>
      <c r="AF33" s="30"/>
      <c r="AG33" s="30"/>
      <c r="AI33" s="30"/>
      <c r="AJ33" s="30"/>
      <c r="AK33" s="31"/>
    </row>
    <row r="34" spans="1:37" ht="15.75" thickBot="1" x14ac:dyDescent="0.3">
      <c r="A34" s="18">
        <f>CORREL(B11:B18,C11:C18)</f>
        <v>-0.10081542190649237</v>
      </c>
      <c r="B34" s="8">
        <f>AVERAGE(B11:B18)</f>
        <v>20</v>
      </c>
      <c r="C34" s="9">
        <f>AVERAGE(C11:C18)</f>
        <v>3.0125000000000002</v>
      </c>
      <c r="D34" s="6" t="s">
        <v>1</v>
      </c>
      <c r="E34" t="s">
        <v>31</v>
      </c>
      <c r="F34" s="39">
        <f>FDIST(F33,dfR,dfE)</f>
        <v>4.2235279973919404E-2</v>
      </c>
      <c r="Q34" s="29"/>
      <c r="R34" s="30"/>
      <c r="S34" s="30"/>
      <c r="T34" s="30"/>
      <c r="U34" s="30"/>
      <c r="V34" s="30"/>
      <c r="W34" s="31"/>
      <c r="X34" s="29"/>
      <c r="Y34" s="30"/>
      <c r="Z34" s="30"/>
      <c r="AA34" s="30"/>
      <c r="AB34" s="30"/>
      <c r="AC34" s="30"/>
      <c r="AD34" s="31"/>
      <c r="AE34" s="29"/>
      <c r="AF34" s="30"/>
      <c r="AG34" s="30"/>
      <c r="AH34" s="30"/>
      <c r="AI34" s="30"/>
      <c r="AJ34" s="30"/>
      <c r="AK34" s="31"/>
    </row>
    <row r="35" spans="1:37" ht="15.75" thickBot="1" x14ac:dyDescent="0.3">
      <c r="A35" s="18">
        <f>CORREL(B19:B26,C19:C26)</f>
        <v>-1.155143428263586E-2</v>
      </c>
      <c r="B35" s="10">
        <f>AVERAGE(B19:B26)</f>
        <v>25</v>
      </c>
      <c r="C35" s="11">
        <f>AVERAGE(C19:C26)</f>
        <v>3.2875000000000001</v>
      </c>
      <c r="D35" s="7" t="s">
        <v>0</v>
      </c>
      <c r="E35" t="s">
        <v>32</v>
      </c>
      <c r="F35" s="22">
        <f>vSSR/vSSE</f>
        <v>0.49190938511326909</v>
      </c>
      <c r="J35" t="s">
        <v>26</v>
      </c>
      <c r="K35" t="s">
        <v>14</v>
      </c>
      <c r="L35" t="e">
        <f ca="1">UDF_SetSize("shapeMST",M35,M35)</f>
        <v>#NAME?</v>
      </c>
      <c r="M35">
        <f>SQRT(F32)*N35</f>
        <v>36.554505660150454</v>
      </c>
      <c r="N35">
        <v>10</v>
      </c>
      <c r="Q35" s="29"/>
      <c r="R35" s="30"/>
      <c r="S35" s="30"/>
      <c r="T35" s="30"/>
      <c r="U35" s="30"/>
      <c r="V35" s="30"/>
      <c r="W35" s="31"/>
      <c r="X35" s="29"/>
      <c r="Y35" s="30"/>
      <c r="Z35" s="30"/>
      <c r="AA35" s="30"/>
      <c r="AB35" s="30"/>
      <c r="AC35" s="30"/>
      <c r="AD35" s="31"/>
      <c r="AE35" s="29"/>
      <c r="AF35" s="30"/>
      <c r="AG35" s="30"/>
      <c r="AH35" s="30"/>
      <c r="AI35" s="30"/>
      <c r="AJ35" s="30"/>
      <c r="AK35" s="31"/>
    </row>
    <row r="36" spans="1:37" x14ac:dyDescent="0.25">
      <c r="E36" t="s">
        <v>33</v>
      </c>
      <c r="F36" s="22">
        <f>vSSR/vSST</f>
        <v>0.32971800433839499</v>
      </c>
      <c r="J36" t="s">
        <v>27</v>
      </c>
      <c r="K36" t="s">
        <v>17</v>
      </c>
      <c r="L36" t="e">
        <f ca="1">UDF_SetSize("shapeMSE",M36,M36)</f>
        <v>#NAME?</v>
      </c>
      <c r="M36">
        <f>SQRT(G32)*N35</f>
        <v>32.093613071762427</v>
      </c>
      <c r="Q36" s="29"/>
      <c r="R36" s="30"/>
      <c r="S36" s="30"/>
      <c r="T36" s="30"/>
      <c r="U36" s="30"/>
      <c r="V36" s="30"/>
      <c r="W36" s="31"/>
      <c r="X36" s="29"/>
      <c r="Y36" s="30"/>
      <c r="Z36" s="30"/>
      <c r="AA36" s="30"/>
      <c r="AB36" s="30"/>
      <c r="AC36" s="30"/>
      <c r="AD36" s="31"/>
      <c r="AE36" s="29"/>
      <c r="AF36" s="30"/>
      <c r="AG36" s="30"/>
      <c r="AH36" s="30"/>
      <c r="AI36" s="30"/>
      <c r="AJ36" s="30"/>
      <c r="AK36" s="31"/>
    </row>
    <row r="37" spans="1:37" x14ac:dyDescent="0.25">
      <c r="J37" t="s">
        <v>28</v>
      </c>
      <c r="K37" t="s">
        <v>18</v>
      </c>
      <c r="L37" t="e">
        <f ca="1">UDF_SetSize("shapeMSR",M37,M37)</f>
        <v>#NAME?</v>
      </c>
      <c r="M37">
        <f>SQRT(H32)*N35</f>
        <v>58.118652580542339</v>
      </c>
      <c r="Q37" s="29"/>
      <c r="R37" s="30"/>
      <c r="S37" s="30"/>
      <c r="T37" s="30"/>
      <c r="U37" s="30"/>
      <c r="V37" s="30"/>
      <c r="W37" s="31"/>
      <c r="X37" s="29"/>
      <c r="Y37" s="30"/>
      <c r="Z37" s="30"/>
      <c r="AA37" s="30"/>
      <c r="AC37" s="30"/>
      <c r="AD37" s="31"/>
      <c r="AE37" s="29"/>
      <c r="AG37" s="30"/>
      <c r="AH37" s="30"/>
      <c r="AI37" s="30"/>
      <c r="AJ37" s="30"/>
      <c r="AK37" s="31"/>
    </row>
    <row r="38" spans="1:37" x14ac:dyDescent="0.25">
      <c r="F38">
        <f>F32/H32</f>
        <v>0.39559496567505698</v>
      </c>
      <c r="Q38" s="29"/>
      <c r="R38" s="30"/>
      <c r="S38" s="30"/>
      <c r="T38" s="30"/>
      <c r="U38" s="30"/>
      <c r="V38" s="30"/>
      <c r="W38" s="31"/>
      <c r="X38" s="29"/>
      <c r="Y38" s="30"/>
      <c r="Z38" s="30"/>
      <c r="AA38" s="30"/>
      <c r="AB38" s="30"/>
      <c r="AC38" s="30"/>
      <c r="AD38" s="31"/>
      <c r="AE38" s="29"/>
      <c r="AF38" s="30"/>
      <c r="AH38" s="30"/>
      <c r="AI38" s="30"/>
      <c r="AJ38" s="30"/>
      <c r="AK38" s="31"/>
    </row>
    <row r="39" spans="1:37" x14ac:dyDescent="0.25">
      <c r="Q39" s="29"/>
      <c r="R39" s="30"/>
      <c r="S39" s="30"/>
      <c r="T39" s="30"/>
      <c r="U39" s="30"/>
      <c r="V39" s="30"/>
      <c r="W39" s="31"/>
      <c r="X39" s="29"/>
      <c r="Y39" s="30"/>
      <c r="Z39" s="30"/>
      <c r="AA39" s="30"/>
      <c r="AB39" s="30"/>
      <c r="AC39" s="30"/>
      <c r="AD39" s="31"/>
      <c r="AE39" s="29"/>
      <c r="AF39" s="30"/>
      <c r="AG39" s="30"/>
      <c r="AH39" s="30"/>
      <c r="AI39" s="30"/>
      <c r="AJ39" s="30"/>
      <c r="AK39" s="31"/>
    </row>
    <row r="40" spans="1:37" x14ac:dyDescent="0.25">
      <c r="B40">
        <v>1</v>
      </c>
      <c r="C40">
        <f>B40^2</f>
        <v>1</v>
      </c>
      <c r="J40" t="s">
        <v>29</v>
      </c>
      <c r="K40">
        <f>M37/M36</f>
        <v>1.8109102409437985</v>
      </c>
      <c r="Q40" s="32"/>
      <c r="R40" s="30"/>
      <c r="S40" s="33"/>
      <c r="T40" s="30"/>
      <c r="U40" s="30"/>
      <c r="V40" s="30"/>
      <c r="W40" s="31"/>
      <c r="X40" s="32"/>
      <c r="Y40" s="30"/>
      <c r="Z40" s="33"/>
      <c r="AA40" s="30"/>
      <c r="AB40" s="30"/>
      <c r="AC40" s="30"/>
      <c r="AD40" s="31"/>
      <c r="AE40" s="32"/>
      <c r="AF40" s="30"/>
      <c r="AG40" s="33"/>
      <c r="AH40" s="30"/>
      <c r="AI40" s="30"/>
      <c r="AJ40" s="30"/>
      <c r="AK40" s="31"/>
    </row>
    <row r="41" spans="1:37" x14ac:dyDescent="0.25">
      <c r="B41">
        <v>10</v>
      </c>
      <c r="C41">
        <f>B41^2</f>
        <v>100</v>
      </c>
      <c r="Q41" s="29"/>
      <c r="R41" s="30"/>
      <c r="S41" s="30"/>
      <c r="T41" s="30"/>
      <c r="U41" s="30"/>
      <c r="V41" s="30"/>
      <c r="W41" s="31"/>
      <c r="X41" s="29"/>
      <c r="Y41" s="30"/>
      <c r="Z41" s="30"/>
      <c r="AA41" s="30"/>
      <c r="AB41" s="30"/>
      <c r="AC41" s="30"/>
      <c r="AD41" s="31"/>
      <c r="AE41" s="29"/>
      <c r="AF41" s="30"/>
      <c r="AG41" s="30"/>
      <c r="AH41" s="30"/>
      <c r="AI41" s="30"/>
      <c r="AJ41" s="30"/>
      <c r="AK41" s="31"/>
    </row>
    <row r="42" spans="1:37" x14ac:dyDescent="0.25">
      <c r="Q42" s="29"/>
      <c r="R42" s="30"/>
      <c r="S42" s="30"/>
      <c r="T42" s="30"/>
      <c r="U42" s="30"/>
      <c r="V42" s="30"/>
      <c r="W42" s="31"/>
      <c r="X42" s="29"/>
      <c r="Y42" s="30"/>
      <c r="Z42" s="30"/>
      <c r="AA42" s="30"/>
      <c r="AB42" s="30"/>
      <c r="AC42" s="30"/>
      <c r="AD42" s="31"/>
      <c r="AE42" s="29"/>
      <c r="AF42" s="30"/>
      <c r="AG42" s="30"/>
      <c r="AH42" s="30"/>
      <c r="AI42" s="30"/>
      <c r="AJ42" s="30"/>
      <c r="AK42" s="31"/>
    </row>
    <row r="43" spans="1:37" x14ac:dyDescent="0.25">
      <c r="B43">
        <f>B40/B41</f>
        <v>0.1</v>
      </c>
      <c r="C43">
        <f>C40/C41</f>
        <v>0.01</v>
      </c>
      <c r="L43" t="s">
        <v>34</v>
      </c>
      <c r="M43" t="s">
        <v>34</v>
      </c>
      <c r="Q43" s="29"/>
      <c r="R43" s="30"/>
      <c r="S43" s="34"/>
      <c r="T43" s="30"/>
      <c r="U43" s="30"/>
      <c r="V43" s="30"/>
      <c r="W43" s="31"/>
      <c r="X43" s="29"/>
      <c r="Y43" s="30"/>
      <c r="Z43" s="34"/>
      <c r="AA43" s="30"/>
      <c r="AB43" s="30"/>
      <c r="AC43" s="30"/>
      <c r="AD43" s="31"/>
      <c r="AE43" s="29"/>
      <c r="AF43" s="30"/>
      <c r="AG43" s="34"/>
      <c r="AH43" s="30"/>
      <c r="AI43" s="30"/>
      <c r="AJ43" s="30"/>
      <c r="AK43" s="31"/>
    </row>
    <row r="44" spans="1:37" x14ac:dyDescent="0.25">
      <c r="J44" t="e">
        <f ca="1">UDF_SetSize("Fcrit05",K44,K44)</f>
        <v>#NAME?</v>
      </c>
      <c r="K44">
        <f>H32/F33*L44</f>
        <v>34.195999999999998</v>
      </c>
      <c r="L44">
        <v>3.32</v>
      </c>
      <c r="Q44" s="29"/>
      <c r="R44" s="30"/>
      <c r="S44" s="30"/>
      <c r="T44" s="30"/>
      <c r="U44" s="30"/>
      <c r="V44" s="30"/>
      <c r="W44" s="31"/>
      <c r="X44" s="29"/>
      <c r="Y44" s="30"/>
      <c r="Z44" s="30"/>
      <c r="AA44" s="30"/>
      <c r="AB44" s="30"/>
      <c r="AC44" s="30"/>
      <c r="AD44" s="31"/>
      <c r="AE44" s="29"/>
      <c r="AF44" s="30"/>
      <c r="AG44" s="30"/>
      <c r="AH44" s="30"/>
      <c r="AI44" s="30"/>
      <c r="AJ44" s="30"/>
      <c r="AK44" s="31"/>
    </row>
    <row r="45" spans="1:37" x14ac:dyDescent="0.25">
      <c r="J45" t="e">
        <f ca="1">UDF_SetSize("Fcrit01",K45,K45)</f>
        <v>#NAME?</v>
      </c>
      <c r="K45">
        <f>H32/F33*L45</f>
        <v>54.796000000000006</v>
      </c>
      <c r="L45">
        <v>5.32</v>
      </c>
      <c r="Q45" s="29"/>
      <c r="R45" s="30"/>
      <c r="S45" s="30"/>
      <c r="T45" s="30"/>
      <c r="U45" s="30"/>
      <c r="V45" s="30"/>
      <c r="W45" s="31"/>
      <c r="X45" s="29"/>
      <c r="Y45" s="30"/>
      <c r="Z45" s="30"/>
      <c r="AA45" s="30"/>
      <c r="AB45" s="30"/>
      <c r="AC45" s="30"/>
      <c r="AD45" s="31"/>
      <c r="AE45" s="29"/>
      <c r="AF45" s="30"/>
      <c r="AG45" s="30"/>
      <c r="AH45" s="30"/>
      <c r="AI45" s="30"/>
      <c r="AJ45" s="30"/>
      <c r="AK45" s="31"/>
    </row>
    <row r="46" spans="1:37" x14ac:dyDescent="0.25">
      <c r="Q46" s="29"/>
      <c r="R46" s="30"/>
      <c r="S46" s="30"/>
      <c r="T46" s="30"/>
      <c r="U46" s="30"/>
      <c r="V46" s="30"/>
      <c r="W46" s="31"/>
      <c r="X46" s="29"/>
      <c r="Y46" s="30"/>
      <c r="Z46" s="30"/>
      <c r="AA46" s="30"/>
      <c r="AB46" s="30"/>
      <c r="AC46" s="30"/>
      <c r="AD46" s="31"/>
      <c r="AE46" s="29"/>
      <c r="AF46" s="30"/>
      <c r="AG46" s="30"/>
      <c r="AH46" s="30"/>
      <c r="AI46" s="30"/>
      <c r="AJ46" s="30"/>
      <c r="AK46" s="31"/>
    </row>
    <row r="47" spans="1:37" ht="15.75" thickBot="1" x14ac:dyDescent="0.3">
      <c r="Q47" s="35"/>
      <c r="R47" s="36"/>
      <c r="S47" s="36"/>
      <c r="T47" s="36"/>
      <c r="U47" s="36"/>
      <c r="V47" s="36"/>
      <c r="W47" s="37"/>
      <c r="X47" s="35"/>
      <c r="Y47" s="36"/>
      <c r="Z47" s="36"/>
      <c r="AA47" s="36"/>
      <c r="AB47" s="36"/>
      <c r="AC47" s="36"/>
      <c r="AD47" s="37"/>
      <c r="AE47" s="35"/>
      <c r="AF47" s="36"/>
      <c r="AG47" s="36"/>
      <c r="AH47" s="36"/>
      <c r="AI47" s="36"/>
      <c r="AJ47" s="36"/>
      <c r="AK47" s="37"/>
    </row>
    <row r="54" spans="20:20" x14ac:dyDescent="0.25">
      <c r="T54" s="2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9"/>
  <sheetViews>
    <sheetView workbookViewId="0"/>
  </sheetViews>
  <sheetFormatPr defaultRowHeight="15" x14ac:dyDescent="0.25"/>
  <sheetData>
    <row r="1" spans="1:4" x14ac:dyDescent="0.25">
      <c r="B1" t="s">
        <v>3</v>
      </c>
      <c r="C1" t="s">
        <v>4</v>
      </c>
      <c r="D1" t="s">
        <v>5</v>
      </c>
    </row>
    <row r="2" spans="1:4" x14ac:dyDescent="0.25">
      <c r="B2" s="12" t="s">
        <v>0</v>
      </c>
      <c r="C2" s="12" t="s">
        <v>1</v>
      </c>
      <c r="D2" s="12" t="s">
        <v>2</v>
      </c>
    </row>
    <row r="3" spans="1:4" x14ac:dyDescent="0.25">
      <c r="A3">
        <v>1</v>
      </c>
      <c r="B3" s="13">
        <v>21</v>
      </c>
      <c r="C3" s="13">
        <v>3.5</v>
      </c>
      <c r="D3" s="13" t="s">
        <v>6</v>
      </c>
    </row>
    <row r="4" spans="1:4" x14ac:dyDescent="0.25">
      <c r="A4">
        <v>2</v>
      </c>
      <c r="B4" s="13">
        <v>22</v>
      </c>
      <c r="C4" s="13">
        <v>2.9</v>
      </c>
      <c r="D4" s="13" t="s">
        <v>6</v>
      </c>
    </row>
    <row r="5" spans="1:4" x14ac:dyDescent="0.25">
      <c r="A5">
        <v>3</v>
      </c>
      <c r="B5" s="13">
        <v>26</v>
      </c>
      <c r="C5" s="13">
        <v>3.8</v>
      </c>
      <c r="D5" s="13" t="s">
        <v>6</v>
      </c>
    </row>
    <row r="6" spans="1:4" x14ac:dyDescent="0.25">
      <c r="A6">
        <v>4</v>
      </c>
      <c r="B6" s="13">
        <v>23</v>
      </c>
      <c r="C6" s="13">
        <v>2.8</v>
      </c>
      <c r="D6" s="13" t="s">
        <v>6</v>
      </c>
    </row>
    <row r="7" spans="1:4" x14ac:dyDescent="0.25">
      <c r="A7">
        <v>5</v>
      </c>
      <c r="B7" s="13">
        <v>21</v>
      </c>
      <c r="C7" s="13">
        <v>3.6</v>
      </c>
      <c r="D7" s="13" t="s">
        <v>6</v>
      </c>
    </row>
    <row r="8" spans="1:4" x14ac:dyDescent="0.25">
      <c r="A8">
        <v>6</v>
      </c>
      <c r="B8" s="13">
        <v>26</v>
      </c>
      <c r="C8" s="13">
        <v>3.1</v>
      </c>
      <c r="D8" s="13" t="s">
        <v>6</v>
      </c>
    </row>
    <row r="9" spans="1:4" x14ac:dyDescent="0.25">
      <c r="A9">
        <v>7</v>
      </c>
      <c r="B9" s="13">
        <v>19</v>
      </c>
      <c r="C9" s="13">
        <v>3.2</v>
      </c>
      <c r="D9" s="13" t="s">
        <v>6</v>
      </c>
    </row>
    <row r="10" spans="1:4" x14ac:dyDescent="0.25">
      <c r="A10">
        <v>8</v>
      </c>
      <c r="B10" s="13">
        <v>18</v>
      </c>
      <c r="C10" s="13">
        <v>2.4</v>
      </c>
      <c r="D10" s="13" t="s">
        <v>6</v>
      </c>
    </row>
    <row r="11" spans="1:4" x14ac:dyDescent="0.25">
      <c r="A11">
        <v>9</v>
      </c>
      <c r="B11" s="14">
        <v>24</v>
      </c>
      <c r="C11" s="14">
        <v>3.5</v>
      </c>
      <c r="D11" s="14" t="s">
        <v>1</v>
      </c>
    </row>
    <row r="12" spans="1:4" x14ac:dyDescent="0.25">
      <c r="A12">
        <v>10</v>
      </c>
      <c r="B12" s="14">
        <v>18</v>
      </c>
      <c r="C12" s="14">
        <v>3.1</v>
      </c>
      <c r="D12" s="14" t="s">
        <v>1</v>
      </c>
    </row>
    <row r="13" spans="1:4" x14ac:dyDescent="0.25">
      <c r="A13">
        <v>11</v>
      </c>
      <c r="B13" s="14">
        <v>19</v>
      </c>
      <c r="C13" s="14">
        <v>2.9</v>
      </c>
      <c r="D13" s="14" t="s">
        <v>1</v>
      </c>
    </row>
    <row r="14" spans="1:4" x14ac:dyDescent="0.25">
      <c r="A14">
        <v>12</v>
      </c>
      <c r="B14" s="14">
        <v>25</v>
      </c>
      <c r="C14" s="14">
        <v>2.5</v>
      </c>
      <c r="D14" s="14" t="s">
        <v>1</v>
      </c>
    </row>
    <row r="15" spans="1:4" x14ac:dyDescent="0.25">
      <c r="A15">
        <v>13</v>
      </c>
      <c r="B15" s="14">
        <v>19</v>
      </c>
      <c r="C15" s="14">
        <v>3.5</v>
      </c>
      <c r="D15" s="14" t="s">
        <v>1</v>
      </c>
    </row>
    <row r="16" spans="1:4" x14ac:dyDescent="0.25">
      <c r="A16">
        <v>14</v>
      </c>
      <c r="B16" s="14">
        <v>20</v>
      </c>
      <c r="C16" s="14">
        <v>3.1</v>
      </c>
      <c r="D16" s="14" t="s">
        <v>1</v>
      </c>
    </row>
    <row r="17" spans="1:4" x14ac:dyDescent="0.25">
      <c r="A17">
        <v>15</v>
      </c>
      <c r="B17" s="14">
        <v>14</v>
      </c>
      <c r="C17" s="14">
        <v>2.9</v>
      </c>
      <c r="D17" s="14" t="s">
        <v>1</v>
      </c>
    </row>
    <row r="18" spans="1:4" x14ac:dyDescent="0.25">
      <c r="A18">
        <v>16</v>
      </c>
      <c r="B18" s="14">
        <v>21</v>
      </c>
      <c r="C18" s="14">
        <v>2.6</v>
      </c>
      <c r="D18" s="14" t="s">
        <v>1</v>
      </c>
    </row>
    <row r="19" spans="1:4" x14ac:dyDescent="0.25">
      <c r="A19">
        <v>17</v>
      </c>
      <c r="B19" s="15">
        <v>29</v>
      </c>
      <c r="C19" s="15">
        <v>2.8</v>
      </c>
      <c r="D19" s="15" t="s">
        <v>0</v>
      </c>
    </row>
    <row r="20" spans="1:4" x14ac:dyDescent="0.25">
      <c r="A20">
        <v>18</v>
      </c>
      <c r="B20" s="15">
        <v>27</v>
      </c>
      <c r="C20" s="15">
        <v>3.2</v>
      </c>
      <c r="D20" s="15" t="s">
        <v>0</v>
      </c>
    </row>
    <row r="21" spans="1:4" x14ac:dyDescent="0.25">
      <c r="A21">
        <v>19</v>
      </c>
      <c r="B21" s="15">
        <v>28</v>
      </c>
      <c r="C21" s="15">
        <v>3.5</v>
      </c>
      <c r="D21" s="15" t="s">
        <v>0</v>
      </c>
    </row>
    <row r="22" spans="1:4" x14ac:dyDescent="0.25">
      <c r="A22">
        <v>20</v>
      </c>
      <c r="B22" s="15">
        <v>23</v>
      </c>
      <c r="C22" s="15">
        <v>3.9</v>
      </c>
      <c r="D22" s="15" t="s">
        <v>0</v>
      </c>
    </row>
    <row r="23" spans="1:4" x14ac:dyDescent="0.25">
      <c r="A23">
        <v>21</v>
      </c>
      <c r="B23" s="15">
        <v>25</v>
      </c>
      <c r="C23" s="15">
        <v>3.8</v>
      </c>
      <c r="D23" s="15" t="s">
        <v>0</v>
      </c>
    </row>
    <row r="24" spans="1:4" x14ac:dyDescent="0.25">
      <c r="A24">
        <v>22</v>
      </c>
      <c r="B24" s="15">
        <v>25</v>
      </c>
      <c r="C24" s="15">
        <v>3.1</v>
      </c>
      <c r="D24" s="15" t="s">
        <v>0</v>
      </c>
    </row>
    <row r="25" spans="1:4" x14ac:dyDescent="0.25">
      <c r="A25">
        <v>23</v>
      </c>
      <c r="B25" s="15">
        <v>23</v>
      </c>
      <c r="C25" s="15">
        <v>3.2</v>
      </c>
      <c r="D25" s="15" t="s">
        <v>0</v>
      </c>
    </row>
    <row r="26" spans="1:4" x14ac:dyDescent="0.25">
      <c r="A26">
        <v>24</v>
      </c>
      <c r="B26" s="15">
        <v>20</v>
      </c>
      <c r="C26" s="15">
        <v>2.8</v>
      </c>
      <c r="D26" s="15" t="s">
        <v>0</v>
      </c>
    </row>
    <row r="27" spans="1:4" x14ac:dyDescent="0.25">
      <c r="A27" s="2" t="s">
        <v>8</v>
      </c>
      <c r="B27" s="1">
        <f>AVERAGE(B3:B26)</f>
        <v>22.333333333333332</v>
      </c>
      <c r="C27" s="1">
        <f>AVERAGE(C3:C26)</f>
        <v>3.1541666666666668</v>
      </c>
    </row>
    <row r="28" spans="1:4" x14ac:dyDescent="0.25">
      <c r="A28" s="2" t="s">
        <v>9</v>
      </c>
      <c r="B28" s="1">
        <f>VAR(B3:B26)</f>
        <v>13.362318840579736</v>
      </c>
      <c r="C28" s="1">
        <f>VAR(C3:C26)</f>
        <v>0.17215579710144963</v>
      </c>
    </row>
    <row r="29" spans="1:4" x14ac:dyDescent="0.25">
      <c r="A29" s="2" t="s">
        <v>10</v>
      </c>
      <c r="B29" s="1">
        <f>STDEV(B3:B26)</f>
        <v>3.6554505660150483</v>
      </c>
      <c r="C29" s="1">
        <f>STDEV(C3:C26)</f>
        <v>0.41491661463654311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28</vt:i4>
      </vt:variant>
    </vt:vector>
  </HeadingPairs>
  <TitlesOfParts>
    <vt:vector size="32" baseType="lpstr">
      <vt:lpstr>Original</vt:lpstr>
      <vt:lpstr>New Colors</vt:lpstr>
      <vt:lpstr>Sheet2</vt:lpstr>
      <vt:lpstr>Sheet3</vt:lpstr>
      <vt:lpstr>'New Colors'!dfE</vt:lpstr>
      <vt:lpstr>dfE</vt:lpstr>
      <vt:lpstr>'New Colors'!dfR</vt:lpstr>
      <vt:lpstr>dfR</vt:lpstr>
      <vt:lpstr>'New Colors'!dfT</vt:lpstr>
      <vt:lpstr>dfT</vt:lpstr>
      <vt:lpstr>'New Colors'!MeanA</vt:lpstr>
      <vt:lpstr>MeanA</vt:lpstr>
      <vt:lpstr>'New Colors'!MeanAT</vt:lpstr>
      <vt:lpstr>MeanAT</vt:lpstr>
      <vt:lpstr>'New Colors'!MeanB</vt:lpstr>
      <vt:lpstr>MeanB</vt:lpstr>
      <vt:lpstr>'New Colors'!MeanW</vt:lpstr>
      <vt:lpstr>MeanW</vt:lpstr>
      <vt:lpstr>'New Colors'!sdA</vt:lpstr>
      <vt:lpstr>sdA</vt:lpstr>
      <vt:lpstr>'New Colors'!sdB</vt:lpstr>
      <vt:lpstr>sdB</vt:lpstr>
      <vt:lpstr>'New Colors'!VarA</vt:lpstr>
      <vt:lpstr>VarA</vt:lpstr>
      <vt:lpstr>'New Colors'!VarB</vt:lpstr>
      <vt:lpstr>VarB</vt:lpstr>
      <vt:lpstr>'New Colors'!vSSE</vt:lpstr>
      <vt:lpstr>vSSE</vt:lpstr>
      <vt:lpstr>'New Colors'!vSSR</vt:lpstr>
      <vt:lpstr>vSSR</vt:lpstr>
      <vt:lpstr>'New Colors'!vSST</vt:lpstr>
      <vt:lpstr>vSST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2015-06-30T19:53:58Z</dcterms:modified>
</cp:coreProperties>
</file>