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School\AFIT_Classes\Research\SiC_Size_Dependence_in_AM_Mo\Data\"/>
    </mc:Choice>
  </mc:AlternateContent>
  <xr:revisionPtr revIDLastSave="0" documentId="13_ncr:1_{88B19E23-C506-46B3-B75E-78A7EE8F51EA}" xr6:coauthVersionLast="47" xr6:coauthVersionMax="47" xr10:uidLastSave="{00000000-0000-0000-0000-000000000000}"/>
  <bookViews>
    <workbookView xWindow="-108" yWindow="-108" windowWidth="23256" windowHeight="12456" activeTab="2" xr2:uid="{885F08E6-7F1B-404A-BD89-8C06D6BAF75A}"/>
  </bookViews>
  <sheets>
    <sheet name="Correlation test" sheetId="4" r:id="rId1"/>
    <sheet name="Kruskal-Wallis test (ANOVA)" sheetId="2" r:id="rId2"/>
    <sheet name="Ranked Sum vs Power&amp;Speed" sheetId="3" r:id="rId3"/>
    <sheet name="Color Value vs Power&amp;Speed" sheetId="1" r:id="rId4"/>
  </sheets>
  <definedNames>
    <definedName name="_xlchart.v1.0" hidden="1">'Kruskal-Wallis test (ANOVA)'!$C$3</definedName>
    <definedName name="_xlchart.v1.1" hidden="1">'Kruskal-Wallis test (ANOVA)'!$C$4:$C$18</definedName>
    <definedName name="_xlchart.v1.10" hidden="1">'Kruskal-Wallis test (ANOVA)'!$Z$3</definedName>
    <definedName name="_xlchart.v1.11" hidden="1">'Kruskal-Wallis test (ANOVA)'!$Z$4:$Z$18</definedName>
    <definedName name="_xlchart.v1.12" hidden="1">'Kruskal-Wallis test (ANOVA)'!$J$3</definedName>
    <definedName name="_xlchart.v1.13" hidden="1">'Kruskal-Wallis test (ANOVA)'!$J$4:$J$18</definedName>
    <definedName name="_xlchart.v1.14" hidden="1">'Kruskal-Wallis test (ANOVA)'!$K$3</definedName>
    <definedName name="_xlchart.v1.15" hidden="1">'Kruskal-Wallis test (ANOVA)'!$K$4:$K$18</definedName>
    <definedName name="_xlchart.v1.16" hidden="1">'Kruskal-Wallis test (ANOVA)'!$L$3</definedName>
    <definedName name="_xlchart.v1.17" hidden="1">'Kruskal-Wallis test (ANOVA)'!$L$4:$L$18</definedName>
    <definedName name="_xlchart.v1.18" hidden="1">'Kruskal-Wallis test (ANOVA)'!$Q$3</definedName>
    <definedName name="_xlchart.v1.19" hidden="1">'Kruskal-Wallis test (ANOVA)'!$Q$4:$Q$18</definedName>
    <definedName name="_xlchart.v1.2" hidden="1">'Kruskal-Wallis test (ANOVA)'!$D$3</definedName>
    <definedName name="_xlchart.v1.20" hidden="1">'Kruskal-Wallis test (ANOVA)'!$R$3</definedName>
    <definedName name="_xlchart.v1.21" hidden="1">'Kruskal-Wallis test (ANOVA)'!$R$4:$R$18</definedName>
    <definedName name="_xlchart.v1.22" hidden="1">'Kruskal-Wallis test (ANOVA)'!$S$3</definedName>
    <definedName name="_xlchart.v1.23" hidden="1">'Kruskal-Wallis test (ANOVA)'!$S$4:$S$18</definedName>
    <definedName name="_xlchart.v1.3" hidden="1">'Kruskal-Wallis test (ANOVA)'!$D$4:$D$18</definedName>
    <definedName name="_xlchart.v1.4" hidden="1">'Kruskal-Wallis test (ANOVA)'!$E$3</definedName>
    <definedName name="_xlchart.v1.5" hidden="1">'Kruskal-Wallis test (ANOVA)'!$E$4:$E$18</definedName>
    <definedName name="_xlchart.v1.6" hidden="1">'Kruskal-Wallis test (ANOVA)'!$X$3</definedName>
    <definedName name="_xlchart.v1.7" hidden="1">'Kruskal-Wallis test (ANOVA)'!$X$4:$X$18</definedName>
    <definedName name="_xlchart.v1.8" hidden="1">'Kruskal-Wallis test (ANOVA)'!$Y$3</definedName>
    <definedName name="_xlchart.v1.9" hidden="1">'Kruskal-Wallis test (ANOVA)'!$Y$4:$Y$18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H60" i="2"/>
  <c r="F23" i="4"/>
  <c r="Q23" i="4"/>
  <c r="R23" i="4"/>
  <c r="S23" i="4"/>
  <c r="Q24" i="4"/>
  <c r="R24" i="4"/>
  <c r="S24" i="4"/>
  <c r="Q25" i="4"/>
  <c r="R25" i="4"/>
  <c r="S25" i="4"/>
  <c r="Q26" i="4"/>
  <c r="R26" i="4"/>
  <c r="S26" i="4"/>
  <c r="K23" i="4"/>
  <c r="L23" i="4"/>
  <c r="M23" i="4"/>
  <c r="K24" i="4"/>
  <c r="L24" i="4"/>
  <c r="M24" i="4"/>
  <c r="K25" i="4"/>
  <c r="L25" i="4"/>
  <c r="M25" i="4"/>
  <c r="K26" i="4"/>
  <c r="L26" i="4"/>
  <c r="M26" i="4"/>
  <c r="P26" i="4"/>
  <c r="P25" i="4"/>
  <c r="P24" i="4"/>
  <c r="P23" i="4"/>
  <c r="J26" i="4"/>
  <c r="J25" i="4"/>
  <c r="J24" i="4"/>
  <c r="J23" i="4"/>
  <c r="E24" i="4"/>
  <c r="F24" i="4"/>
  <c r="G24" i="4"/>
  <c r="E25" i="4"/>
  <c r="F25" i="4"/>
  <c r="G25" i="4"/>
  <c r="E26" i="4"/>
  <c r="F26" i="4"/>
  <c r="G26" i="4"/>
  <c r="D26" i="4"/>
  <c r="D25" i="4"/>
  <c r="D24" i="4"/>
  <c r="E23" i="4"/>
  <c r="G23" i="4"/>
  <c r="D23" i="4"/>
  <c r="Y61" i="2"/>
  <c r="AC60" i="2"/>
  <c r="Y60" i="2"/>
  <c r="Y59" i="2"/>
  <c r="R61" i="2"/>
  <c r="V60" i="2"/>
  <c r="R60" i="2"/>
  <c r="R59" i="2"/>
  <c r="K61" i="2"/>
  <c r="L61" i="2" s="1"/>
  <c r="O60" i="2"/>
  <c r="K60" i="2"/>
  <c r="L60" i="2" s="1"/>
  <c r="K59" i="2"/>
  <c r="L59" i="2" s="1"/>
  <c r="D61" i="2"/>
  <c r="D60" i="2"/>
  <c r="E60" i="2" s="1"/>
  <c r="Z61" i="2" l="1"/>
  <c r="S60" i="2"/>
  <c r="E59" i="2"/>
  <c r="S59" i="2"/>
  <c r="S61" i="2"/>
  <c r="E61" i="2"/>
  <c r="Z59" i="2"/>
  <c r="Z60" i="2"/>
  <c r="X74" i="2" a="1"/>
  <c r="X74" i="2" s="1"/>
  <c r="Y74" i="2" a="1"/>
  <c r="Y74" i="2" s="1"/>
  <c r="Z74" i="2" a="1"/>
  <c r="Z74" i="2" s="1"/>
  <c r="X75" i="2" a="1"/>
  <c r="X75" i="2" s="1"/>
  <c r="Y75" i="2" a="1"/>
  <c r="Y75" i="2" s="1"/>
  <c r="Z75" i="2" a="1"/>
  <c r="Z75" i="2" s="1"/>
  <c r="X76" i="2" a="1"/>
  <c r="X76" i="2" s="1"/>
  <c r="Y76" i="2" a="1"/>
  <c r="Y76" i="2" s="1"/>
  <c r="Z76" i="2" a="1"/>
  <c r="Z76" i="2" s="1"/>
  <c r="X77" i="2" a="1"/>
  <c r="X77" i="2" s="1"/>
  <c r="Y77" i="2" a="1"/>
  <c r="Y77" i="2" s="1"/>
  <c r="Z77" i="2" a="1"/>
  <c r="Z77" i="2" s="1"/>
  <c r="X78" i="2" a="1"/>
  <c r="X78" i="2" s="1"/>
  <c r="Y78" i="2" a="1"/>
  <c r="Y78" i="2" s="1"/>
  <c r="Z78" i="2" a="1"/>
  <c r="Z78" i="2" s="1"/>
  <c r="X79" i="2" a="1"/>
  <c r="X79" i="2" s="1"/>
  <c r="Y79" i="2" a="1"/>
  <c r="Y79" i="2" s="1"/>
  <c r="Z79" i="2" a="1"/>
  <c r="Z79" i="2" s="1"/>
  <c r="X80" i="2" a="1"/>
  <c r="X80" i="2" s="1"/>
  <c r="Y80" i="2" a="1"/>
  <c r="Y80" i="2" s="1"/>
  <c r="Z80" i="2" a="1"/>
  <c r="Z80" i="2" s="1"/>
  <c r="X81" i="2" a="1"/>
  <c r="X81" i="2" s="1"/>
  <c r="Y81" i="2" a="1"/>
  <c r="Y81" i="2" s="1"/>
  <c r="Z81" i="2" a="1"/>
  <c r="Z81" i="2" s="1"/>
  <c r="X82" i="2" a="1"/>
  <c r="X82" i="2" s="1"/>
  <c r="Y82" i="2" a="1"/>
  <c r="Y82" i="2" s="1"/>
  <c r="Z82" i="2" a="1"/>
  <c r="Z82" i="2" s="1"/>
  <c r="X83" i="2" a="1"/>
  <c r="X83" i="2" s="1"/>
  <c r="Y83" i="2" a="1"/>
  <c r="Y83" i="2" s="1"/>
  <c r="Z83" i="2" a="1"/>
  <c r="Z83" i="2" s="1"/>
  <c r="X84" i="2" a="1"/>
  <c r="X84" i="2" s="1"/>
  <c r="Y84" i="2" a="1"/>
  <c r="Y84" i="2" s="1"/>
  <c r="Z84" i="2" a="1"/>
  <c r="Z84" i="2" s="1"/>
  <c r="X85" i="2" a="1"/>
  <c r="X85" i="2" s="1"/>
  <c r="Y85" i="2" a="1"/>
  <c r="Y85" i="2" s="1"/>
  <c r="Z85" i="2" a="1"/>
  <c r="Z85" i="2" s="1"/>
  <c r="X86" i="2" a="1"/>
  <c r="X86" i="2" s="1"/>
  <c r="Y86" i="2" a="1"/>
  <c r="Y86" i="2" s="1"/>
  <c r="Z86" i="2" a="1"/>
  <c r="Z86" i="2" s="1"/>
  <c r="X87" i="2" a="1"/>
  <c r="X87" i="2" s="1"/>
  <c r="Y87" i="2" a="1"/>
  <c r="Y87" i="2" s="1"/>
  <c r="Z87" i="2" a="1"/>
  <c r="Z87" i="2" s="1"/>
  <c r="Y73" i="2" a="1"/>
  <c r="Y73" i="2" s="1"/>
  <c r="Z73" i="2" a="1"/>
  <c r="Z73" i="2" s="1"/>
  <c r="X73" i="2" a="1"/>
  <c r="X73" i="2" s="1"/>
  <c r="Q74" i="2" a="1"/>
  <c r="Q74" i="2" s="1"/>
  <c r="R74" i="2" a="1"/>
  <c r="R74" i="2" s="1"/>
  <c r="S74" i="2" a="1"/>
  <c r="S74" i="2" s="1"/>
  <c r="Q75" i="2" a="1"/>
  <c r="Q75" i="2" s="1"/>
  <c r="R75" i="2" a="1"/>
  <c r="R75" i="2" s="1"/>
  <c r="S75" i="2" a="1"/>
  <c r="S75" i="2" s="1"/>
  <c r="Q76" i="2" a="1"/>
  <c r="Q76" i="2" s="1"/>
  <c r="R76" i="2" a="1"/>
  <c r="R76" i="2" s="1"/>
  <c r="S76" i="2" a="1"/>
  <c r="S76" i="2" s="1"/>
  <c r="Q77" i="2" a="1"/>
  <c r="Q77" i="2" s="1"/>
  <c r="R77" i="2" a="1"/>
  <c r="R77" i="2" s="1"/>
  <c r="S77" i="2" a="1"/>
  <c r="S77" i="2" s="1"/>
  <c r="Q78" i="2" a="1"/>
  <c r="Q78" i="2" s="1"/>
  <c r="R78" i="2" a="1"/>
  <c r="R78" i="2" s="1"/>
  <c r="S78" i="2" a="1"/>
  <c r="S78" i="2" s="1"/>
  <c r="Q79" i="2" a="1"/>
  <c r="Q79" i="2" s="1"/>
  <c r="R79" i="2" a="1"/>
  <c r="R79" i="2" s="1"/>
  <c r="S79" i="2" a="1"/>
  <c r="S79" i="2" s="1"/>
  <c r="Q80" i="2" a="1"/>
  <c r="Q80" i="2" s="1"/>
  <c r="R80" i="2" a="1"/>
  <c r="R80" i="2" s="1"/>
  <c r="S80" i="2" a="1"/>
  <c r="S80" i="2" s="1"/>
  <c r="Q81" i="2" a="1"/>
  <c r="Q81" i="2" s="1"/>
  <c r="R81" i="2" a="1"/>
  <c r="R81" i="2" s="1"/>
  <c r="S81" i="2" a="1"/>
  <c r="S81" i="2" s="1"/>
  <c r="Q82" i="2" a="1"/>
  <c r="Q82" i="2" s="1"/>
  <c r="R82" i="2" a="1"/>
  <c r="R82" i="2" s="1"/>
  <c r="S82" i="2" a="1"/>
  <c r="S82" i="2" s="1"/>
  <c r="Q83" i="2" a="1"/>
  <c r="Q83" i="2" s="1"/>
  <c r="R83" i="2" a="1"/>
  <c r="R83" i="2" s="1"/>
  <c r="S83" i="2" a="1"/>
  <c r="S83" i="2" s="1"/>
  <c r="Q84" i="2" a="1"/>
  <c r="Q84" i="2" s="1"/>
  <c r="R84" i="2" a="1"/>
  <c r="R84" i="2" s="1"/>
  <c r="S84" i="2" a="1"/>
  <c r="S84" i="2" s="1"/>
  <c r="Q85" i="2" a="1"/>
  <c r="Q85" i="2" s="1"/>
  <c r="R85" i="2" a="1"/>
  <c r="R85" i="2" s="1"/>
  <c r="S85" i="2" a="1"/>
  <c r="S85" i="2" s="1"/>
  <c r="Q86" i="2" a="1"/>
  <c r="Q86" i="2" s="1"/>
  <c r="R86" i="2" a="1"/>
  <c r="R86" i="2" s="1"/>
  <c r="S86" i="2" a="1"/>
  <c r="S86" i="2" s="1"/>
  <c r="Q87" i="2" a="1"/>
  <c r="Q87" i="2" s="1"/>
  <c r="R87" i="2" a="1"/>
  <c r="R87" i="2" s="1"/>
  <c r="S87" i="2" a="1"/>
  <c r="S87" i="2" s="1"/>
  <c r="R73" i="2" a="1"/>
  <c r="R73" i="2" s="1"/>
  <c r="S73" i="2" a="1"/>
  <c r="S73" i="2" s="1"/>
  <c r="Q73" i="2" a="1"/>
  <c r="Q73" i="2" s="1"/>
  <c r="L73" i="2" a="1"/>
  <c r="L73" i="2" s="1"/>
  <c r="J73" i="2" a="1"/>
  <c r="J73" i="2" s="1"/>
  <c r="C73" i="2" a="1"/>
  <c r="C73" i="2" s="1"/>
  <c r="J74" i="2" a="1"/>
  <c r="J74" i="2" s="1"/>
  <c r="K74" i="2" a="1"/>
  <c r="K74" i="2" s="1"/>
  <c r="L74" i="2" a="1"/>
  <c r="L74" i="2" s="1"/>
  <c r="J75" i="2" a="1"/>
  <c r="J75" i="2" s="1"/>
  <c r="K75" i="2" a="1"/>
  <c r="K75" i="2" s="1"/>
  <c r="L75" i="2" a="1"/>
  <c r="L75" i="2" s="1"/>
  <c r="J76" i="2" a="1"/>
  <c r="J76" i="2" s="1"/>
  <c r="K76" i="2" a="1"/>
  <c r="K76" i="2" s="1"/>
  <c r="L76" i="2" a="1"/>
  <c r="L76" i="2" s="1"/>
  <c r="J77" i="2" a="1"/>
  <c r="J77" i="2" s="1"/>
  <c r="K77" i="2" a="1"/>
  <c r="K77" i="2" s="1"/>
  <c r="L77" i="2" a="1"/>
  <c r="L77" i="2" s="1"/>
  <c r="J78" i="2" a="1"/>
  <c r="J78" i="2" s="1"/>
  <c r="K78" i="2" a="1"/>
  <c r="K78" i="2" s="1"/>
  <c r="L78" i="2" a="1"/>
  <c r="L78" i="2" s="1"/>
  <c r="J79" i="2" a="1"/>
  <c r="J79" i="2" s="1"/>
  <c r="K79" i="2" a="1"/>
  <c r="K79" i="2" s="1"/>
  <c r="L79" i="2" a="1"/>
  <c r="L79" i="2" s="1"/>
  <c r="J80" i="2" a="1"/>
  <c r="J80" i="2" s="1"/>
  <c r="K80" i="2" a="1"/>
  <c r="K80" i="2" s="1"/>
  <c r="L80" i="2" a="1"/>
  <c r="L80" i="2" s="1"/>
  <c r="J81" i="2" a="1"/>
  <c r="J81" i="2" s="1"/>
  <c r="K81" i="2" a="1"/>
  <c r="K81" i="2" s="1"/>
  <c r="L81" i="2" a="1"/>
  <c r="L81" i="2" s="1"/>
  <c r="J82" i="2" a="1"/>
  <c r="J82" i="2" s="1"/>
  <c r="K82" i="2" a="1"/>
  <c r="K82" i="2" s="1"/>
  <c r="L82" i="2" a="1"/>
  <c r="L82" i="2" s="1"/>
  <c r="J83" i="2" a="1"/>
  <c r="J83" i="2" s="1"/>
  <c r="K83" i="2" a="1"/>
  <c r="K83" i="2" s="1"/>
  <c r="L83" i="2" a="1"/>
  <c r="L83" i="2" s="1"/>
  <c r="J84" i="2" a="1"/>
  <c r="J84" i="2" s="1"/>
  <c r="K84" i="2" a="1"/>
  <c r="K84" i="2" s="1"/>
  <c r="L84" i="2" a="1"/>
  <c r="L84" i="2" s="1"/>
  <c r="J85" i="2" a="1"/>
  <c r="J85" i="2" s="1"/>
  <c r="K85" i="2" a="1"/>
  <c r="K85" i="2" s="1"/>
  <c r="L85" i="2" a="1"/>
  <c r="L85" i="2" s="1"/>
  <c r="J86" i="2" a="1"/>
  <c r="J86" i="2" s="1"/>
  <c r="K86" i="2" a="1"/>
  <c r="K86" i="2" s="1"/>
  <c r="L86" i="2" a="1"/>
  <c r="L86" i="2" s="1"/>
  <c r="J87" i="2" a="1"/>
  <c r="J87" i="2" s="1"/>
  <c r="K87" i="2" a="1"/>
  <c r="K87" i="2" s="1"/>
  <c r="L87" i="2" a="1"/>
  <c r="L87" i="2" s="1"/>
  <c r="K73" i="2" a="1"/>
  <c r="K73" i="2" s="1"/>
  <c r="C74" i="2" a="1"/>
  <c r="C74" i="2" s="1"/>
  <c r="D74" i="2" a="1"/>
  <c r="D74" i="2" s="1"/>
  <c r="E74" i="2" a="1"/>
  <c r="E74" i="2" s="1"/>
  <c r="C75" i="2" a="1"/>
  <c r="C75" i="2" s="1"/>
  <c r="D75" i="2" a="1"/>
  <c r="D75" i="2" s="1"/>
  <c r="E75" i="2" a="1"/>
  <c r="E75" i="2" s="1"/>
  <c r="C76" i="2" a="1"/>
  <c r="C76" i="2" s="1"/>
  <c r="D76" i="2" a="1"/>
  <c r="D76" i="2" s="1"/>
  <c r="E76" i="2" a="1"/>
  <c r="E76" i="2" s="1"/>
  <c r="C77" i="2" a="1"/>
  <c r="C77" i="2" s="1"/>
  <c r="D77" i="2" a="1"/>
  <c r="D77" i="2" s="1"/>
  <c r="E77" i="2" a="1"/>
  <c r="E77" i="2" s="1"/>
  <c r="C78" i="2" a="1"/>
  <c r="C78" i="2" s="1"/>
  <c r="D78" i="2" a="1"/>
  <c r="D78" i="2" s="1"/>
  <c r="E78" i="2" a="1"/>
  <c r="E78" i="2" s="1"/>
  <c r="C79" i="2" a="1"/>
  <c r="C79" i="2" s="1"/>
  <c r="D79" i="2" a="1"/>
  <c r="D79" i="2" s="1"/>
  <c r="E79" i="2" a="1"/>
  <c r="E79" i="2" s="1"/>
  <c r="C80" i="2" a="1"/>
  <c r="C80" i="2" s="1"/>
  <c r="D80" i="2" a="1"/>
  <c r="D80" i="2" s="1"/>
  <c r="E80" i="2" a="1"/>
  <c r="E80" i="2" s="1"/>
  <c r="C81" i="2" a="1"/>
  <c r="C81" i="2" s="1"/>
  <c r="D81" i="2" a="1"/>
  <c r="D81" i="2" s="1"/>
  <c r="E81" i="2" a="1"/>
  <c r="E81" i="2" s="1"/>
  <c r="C82" i="2" a="1"/>
  <c r="C82" i="2" s="1"/>
  <c r="D82" i="2" a="1"/>
  <c r="D82" i="2" s="1"/>
  <c r="E82" i="2" a="1"/>
  <c r="E82" i="2" s="1"/>
  <c r="C83" i="2" a="1"/>
  <c r="C83" i="2" s="1"/>
  <c r="D83" i="2" a="1"/>
  <c r="D83" i="2" s="1"/>
  <c r="E83" i="2" a="1"/>
  <c r="E83" i="2" s="1"/>
  <c r="C84" i="2" a="1"/>
  <c r="C84" i="2" s="1"/>
  <c r="D84" i="2" a="1"/>
  <c r="D84" i="2" s="1"/>
  <c r="E84" i="2" a="1"/>
  <c r="E84" i="2" s="1"/>
  <c r="C85" i="2" a="1"/>
  <c r="C85" i="2" s="1"/>
  <c r="D85" i="2" a="1"/>
  <c r="D85" i="2" s="1"/>
  <c r="E85" i="2" a="1"/>
  <c r="E85" i="2" s="1"/>
  <c r="C86" i="2" a="1"/>
  <c r="C86" i="2" s="1"/>
  <c r="D86" i="2" a="1"/>
  <c r="D86" i="2" s="1"/>
  <c r="E86" i="2" a="1"/>
  <c r="E86" i="2" s="1"/>
  <c r="C87" i="2" a="1"/>
  <c r="C87" i="2" s="1"/>
  <c r="D87" i="2" a="1"/>
  <c r="D87" i="2" s="1"/>
  <c r="E87" i="2" a="1"/>
  <c r="E87" i="2" s="1"/>
  <c r="E73" i="2" a="1"/>
  <c r="E73" i="2" s="1"/>
  <c r="D73" i="2" a="1"/>
  <c r="D73" i="2" s="1"/>
  <c r="T38" i="3" a="1"/>
  <c r="T38" i="3" s="1"/>
  <c r="T58" i="3" s="1"/>
  <c r="S38" i="3" a="1"/>
  <c r="S38" i="3" s="1"/>
  <c r="S58" i="3" s="1"/>
  <c r="Q38" i="3" a="1"/>
  <c r="Q38" i="3" s="1"/>
  <c r="Q58" i="3" s="1"/>
  <c r="M38" i="3" a="1"/>
  <c r="M38" i="3" s="1"/>
  <c r="M58" i="3" s="1"/>
  <c r="L38" i="3" a="1"/>
  <c r="L38" i="3" s="1"/>
  <c r="L58" i="3" s="1"/>
  <c r="J38" i="3" a="1"/>
  <c r="J38" i="3" s="1"/>
  <c r="J58" i="3" s="1"/>
  <c r="F38" i="3" a="1"/>
  <c r="F38" i="3" s="1"/>
  <c r="F58" i="3" s="1"/>
  <c r="E38" i="3" a="1"/>
  <c r="E38" i="3" s="1"/>
  <c r="E58" i="3" s="1"/>
  <c r="C38" i="3" a="1"/>
  <c r="C38" i="3" s="1"/>
  <c r="C58" i="3" s="1"/>
  <c r="T37" i="3" a="1"/>
  <c r="T37" i="3" s="1"/>
  <c r="T57" i="3" s="1"/>
  <c r="S37" i="3" a="1"/>
  <c r="S37" i="3" s="1"/>
  <c r="S57" i="3" s="1"/>
  <c r="Q37" i="3" a="1"/>
  <c r="Q37" i="3" s="1"/>
  <c r="Q57" i="3" s="1"/>
  <c r="M37" i="3" a="1"/>
  <c r="M37" i="3" s="1"/>
  <c r="M57" i="3" s="1"/>
  <c r="L37" i="3" a="1"/>
  <c r="L37" i="3" s="1"/>
  <c r="L57" i="3" s="1"/>
  <c r="J37" i="3" a="1"/>
  <c r="J37" i="3" s="1"/>
  <c r="J57" i="3" s="1"/>
  <c r="F37" i="3" a="1"/>
  <c r="F37" i="3" s="1"/>
  <c r="F57" i="3" s="1"/>
  <c r="E37" i="3" a="1"/>
  <c r="E37" i="3" s="1"/>
  <c r="E57" i="3" s="1"/>
  <c r="C37" i="3" a="1"/>
  <c r="C37" i="3" s="1"/>
  <c r="C57" i="3" s="1"/>
  <c r="T36" i="3" a="1"/>
  <c r="T36" i="3" s="1"/>
  <c r="T56" i="3" s="1"/>
  <c r="S36" i="3" a="1"/>
  <c r="S36" i="3" s="1"/>
  <c r="S56" i="3" s="1"/>
  <c r="Q36" i="3" a="1"/>
  <c r="Q36" i="3" s="1"/>
  <c r="Q56" i="3" s="1"/>
  <c r="M36" i="3" a="1"/>
  <c r="M36" i="3" s="1"/>
  <c r="M56" i="3" s="1"/>
  <c r="L36" i="3" a="1"/>
  <c r="L36" i="3" s="1"/>
  <c r="L56" i="3" s="1"/>
  <c r="J36" i="3" a="1"/>
  <c r="J36" i="3" s="1"/>
  <c r="J56" i="3" s="1"/>
  <c r="F36" i="3" a="1"/>
  <c r="F36" i="3" s="1"/>
  <c r="F56" i="3" s="1"/>
  <c r="E36" i="3" a="1"/>
  <c r="E36" i="3" s="1"/>
  <c r="E56" i="3" s="1"/>
  <c r="C36" i="3" a="1"/>
  <c r="C36" i="3" s="1"/>
  <c r="C56" i="3" s="1"/>
  <c r="T35" i="3" a="1"/>
  <c r="T35" i="3" s="1"/>
  <c r="T55" i="3" s="1"/>
  <c r="S35" i="3" a="1"/>
  <c r="S35" i="3" s="1"/>
  <c r="S55" i="3" s="1"/>
  <c r="Q35" i="3" a="1"/>
  <c r="Q35" i="3" s="1"/>
  <c r="Q55" i="3" s="1"/>
  <c r="M35" i="3" a="1"/>
  <c r="M35" i="3" s="1"/>
  <c r="M55" i="3" s="1"/>
  <c r="L35" i="3" a="1"/>
  <c r="L35" i="3" s="1"/>
  <c r="L55" i="3" s="1"/>
  <c r="J35" i="3" a="1"/>
  <c r="J35" i="3" s="1"/>
  <c r="J55" i="3" s="1"/>
  <c r="F35" i="3" a="1"/>
  <c r="F35" i="3" s="1"/>
  <c r="F55" i="3" s="1"/>
  <c r="E35" i="3" a="1"/>
  <c r="E35" i="3" s="1"/>
  <c r="E55" i="3" s="1"/>
  <c r="C35" i="3" a="1"/>
  <c r="C35" i="3" s="1"/>
  <c r="C55" i="3" s="1"/>
  <c r="T34" i="3" a="1"/>
  <c r="T34" i="3" s="1"/>
  <c r="T54" i="3" s="1"/>
  <c r="S34" i="3" a="1"/>
  <c r="S34" i="3" s="1"/>
  <c r="S54" i="3" s="1"/>
  <c r="Q34" i="3" a="1"/>
  <c r="Q34" i="3" s="1"/>
  <c r="Q54" i="3" s="1"/>
  <c r="M34" i="3" a="1"/>
  <c r="M34" i="3" s="1"/>
  <c r="M54" i="3" s="1"/>
  <c r="L34" i="3" a="1"/>
  <c r="L34" i="3" s="1"/>
  <c r="L54" i="3" s="1"/>
  <c r="J34" i="3" a="1"/>
  <c r="J34" i="3" s="1"/>
  <c r="J54" i="3" s="1"/>
  <c r="F34" i="3" a="1"/>
  <c r="F34" i="3" s="1"/>
  <c r="F54" i="3" s="1"/>
  <c r="E34" i="3" a="1"/>
  <c r="E34" i="3" s="1"/>
  <c r="E54" i="3" s="1"/>
  <c r="C34" i="3" a="1"/>
  <c r="C34" i="3" s="1"/>
  <c r="C54" i="3" s="1"/>
  <c r="T33" i="3" a="1"/>
  <c r="T33" i="3" s="1"/>
  <c r="T53" i="3" s="1"/>
  <c r="S33" i="3" a="1"/>
  <c r="S33" i="3" s="1"/>
  <c r="S53" i="3" s="1"/>
  <c r="Q33" i="3" a="1"/>
  <c r="Q33" i="3" s="1"/>
  <c r="Q53" i="3" s="1"/>
  <c r="M33" i="3" a="1"/>
  <c r="M33" i="3" s="1"/>
  <c r="M53" i="3" s="1"/>
  <c r="L33" i="3" a="1"/>
  <c r="L33" i="3" s="1"/>
  <c r="L53" i="3" s="1"/>
  <c r="J33" i="3" a="1"/>
  <c r="J33" i="3" s="1"/>
  <c r="J53" i="3" s="1"/>
  <c r="F33" i="3" a="1"/>
  <c r="F33" i="3" s="1"/>
  <c r="F53" i="3" s="1"/>
  <c r="E33" i="3" a="1"/>
  <c r="E33" i="3" s="1"/>
  <c r="E53" i="3" s="1"/>
  <c r="C33" i="3" a="1"/>
  <c r="C33" i="3" s="1"/>
  <c r="C53" i="3" s="1"/>
  <c r="T32" i="3" a="1"/>
  <c r="T32" i="3" s="1"/>
  <c r="T52" i="3" s="1"/>
  <c r="S32" i="3" a="1"/>
  <c r="S32" i="3" s="1"/>
  <c r="S52" i="3" s="1"/>
  <c r="Q32" i="3" a="1"/>
  <c r="Q32" i="3" s="1"/>
  <c r="Q52" i="3" s="1"/>
  <c r="M32" i="3" a="1"/>
  <c r="M32" i="3" s="1"/>
  <c r="M52" i="3" s="1"/>
  <c r="L32" i="3" a="1"/>
  <c r="L32" i="3" s="1"/>
  <c r="L52" i="3" s="1"/>
  <c r="J32" i="3" a="1"/>
  <c r="J32" i="3" s="1"/>
  <c r="J52" i="3" s="1"/>
  <c r="F32" i="3" a="1"/>
  <c r="F32" i="3" s="1"/>
  <c r="F52" i="3" s="1"/>
  <c r="E32" i="3" a="1"/>
  <c r="E32" i="3" s="1"/>
  <c r="E52" i="3" s="1"/>
  <c r="C32" i="3" a="1"/>
  <c r="C32" i="3" s="1"/>
  <c r="C52" i="3" s="1"/>
  <c r="T31" i="3" a="1"/>
  <c r="T31" i="3" s="1"/>
  <c r="T51" i="3" s="1"/>
  <c r="S31" i="3" a="1"/>
  <c r="S31" i="3" s="1"/>
  <c r="S51" i="3" s="1"/>
  <c r="Q31" i="3" a="1"/>
  <c r="Q31" i="3" s="1"/>
  <c r="Q51" i="3" s="1"/>
  <c r="M31" i="3" a="1"/>
  <c r="M31" i="3" s="1"/>
  <c r="M51" i="3" s="1"/>
  <c r="L31" i="3" a="1"/>
  <c r="L31" i="3" s="1"/>
  <c r="L51" i="3" s="1"/>
  <c r="J31" i="3" a="1"/>
  <c r="J31" i="3" s="1"/>
  <c r="J51" i="3" s="1"/>
  <c r="F31" i="3" a="1"/>
  <c r="F31" i="3" s="1"/>
  <c r="F51" i="3" s="1"/>
  <c r="E31" i="3" a="1"/>
  <c r="E31" i="3" s="1"/>
  <c r="E51" i="3" s="1"/>
  <c r="C31" i="3" a="1"/>
  <c r="C31" i="3" s="1"/>
  <c r="C51" i="3" s="1"/>
  <c r="T30" i="3" a="1"/>
  <c r="T30" i="3" s="1"/>
  <c r="T50" i="3" s="1"/>
  <c r="S30" i="3" a="1"/>
  <c r="S30" i="3" s="1"/>
  <c r="S50" i="3" s="1"/>
  <c r="Q30" i="3" a="1"/>
  <c r="Q30" i="3" s="1"/>
  <c r="Q50" i="3" s="1"/>
  <c r="M30" i="3" a="1"/>
  <c r="M30" i="3" s="1"/>
  <c r="M50" i="3" s="1"/>
  <c r="L30" i="3" a="1"/>
  <c r="L30" i="3" s="1"/>
  <c r="L50" i="3" s="1"/>
  <c r="J30" i="3" a="1"/>
  <c r="J30" i="3" s="1"/>
  <c r="J50" i="3" s="1"/>
  <c r="F30" i="3" a="1"/>
  <c r="F30" i="3" s="1"/>
  <c r="F50" i="3" s="1"/>
  <c r="E30" i="3" a="1"/>
  <c r="E30" i="3" s="1"/>
  <c r="E50" i="3" s="1"/>
  <c r="C30" i="3" a="1"/>
  <c r="C30" i="3" s="1"/>
  <c r="C50" i="3" s="1"/>
  <c r="T29" i="3" a="1"/>
  <c r="T29" i="3" s="1"/>
  <c r="T49" i="3" s="1"/>
  <c r="S29" i="3" a="1"/>
  <c r="S29" i="3" s="1"/>
  <c r="S49" i="3" s="1"/>
  <c r="Q29" i="3" a="1"/>
  <c r="Q29" i="3" s="1"/>
  <c r="Q49" i="3" s="1"/>
  <c r="M29" i="3" a="1"/>
  <c r="M29" i="3" s="1"/>
  <c r="M49" i="3" s="1"/>
  <c r="L29" i="3" a="1"/>
  <c r="L29" i="3" s="1"/>
  <c r="L49" i="3" s="1"/>
  <c r="J29" i="3" a="1"/>
  <c r="J29" i="3" s="1"/>
  <c r="J49" i="3" s="1"/>
  <c r="F29" i="3" a="1"/>
  <c r="F29" i="3" s="1"/>
  <c r="F49" i="3" s="1"/>
  <c r="E29" i="3" a="1"/>
  <c r="E29" i="3" s="1"/>
  <c r="E49" i="3" s="1"/>
  <c r="C29" i="3" a="1"/>
  <c r="C29" i="3" s="1"/>
  <c r="C49" i="3" s="1"/>
  <c r="T28" i="3" a="1"/>
  <c r="T28" i="3" s="1"/>
  <c r="T48" i="3" s="1"/>
  <c r="S28" i="3" a="1"/>
  <c r="S28" i="3" s="1"/>
  <c r="S48" i="3" s="1"/>
  <c r="Q28" i="3" a="1"/>
  <c r="Q28" i="3" s="1"/>
  <c r="Q48" i="3" s="1"/>
  <c r="M28" i="3" a="1"/>
  <c r="M28" i="3" s="1"/>
  <c r="M48" i="3" s="1"/>
  <c r="L28" i="3" a="1"/>
  <c r="L28" i="3" s="1"/>
  <c r="L48" i="3" s="1"/>
  <c r="J28" i="3" a="1"/>
  <c r="J28" i="3" s="1"/>
  <c r="J48" i="3" s="1"/>
  <c r="F28" i="3" a="1"/>
  <c r="F28" i="3" s="1"/>
  <c r="F48" i="3" s="1"/>
  <c r="E28" i="3" a="1"/>
  <c r="E28" i="3" s="1"/>
  <c r="E48" i="3" s="1"/>
  <c r="C28" i="3" a="1"/>
  <c r="C28" i="3" s="1"/>
  <c r="C48" i="3" s="1"/>
  <c r="T27" i="3" a="1"/>
  <c r="T27" i="3" s="1"/>
  <c r="T47" i="3" s="1"/>
  <c r="S27" i="3" a="1"/>
  <c r="S27" i="3" s="1"/>
  <c r="S47" i="3" s="1"/>
  <c r="Q27" i="3" a="1"/>
  <c r="Q27" i="3" s="1"/>
  <c r="Q47" i="3" s="1"/>
  <c r="M27" i="3" a="1"/>
  <c r="M27" i="3" s="1"/>
  <c r="M47" i="3" s="1"/>
  <c r="L27" i="3" a="1"/>
  <c r="L27" i="3" s="1"/>
  <c r="L47" i="3" s="1"/>
  <c r="J27" i="3" a="1"/>
  <c r="J27" i="3" s="1"/>
  <c r="J47" i="3" s="1"/>
  <c r="F27" i="3" a="1"/>
  <c r="F27" i="3" s="1"/>
  <c r="F47" i="3" s="1"/>
  <c r="E27" i="3" a="1"/>
  <c r="E27" i="3" s="1"/>
  <c r="E47" i="3" s="1"/>
  <c r="C27" i="3" a="1"/>
  <c r="C27" i="3" s="1"/>
  <c r="C47" i="3" s="1"/>
  <c r="T26" i="3" a="1"/>
  <c r="T26" i="3" s="1"/>
  <c r="T46" i="3" s="1"/>
  <c r="S26" i="3" a="1"/>
  <c r="S26" i="3" s="1"/>
  <c r="S46" i="3" s="1"/>
  <c r="Q26" i="3" a="1"/>
  <c r="Q26" i="3" s="1"/>
  <c r="Q46" i="3" s="1"/>
  <c r="M26" i="3" a="1"/>
  <c r="M26" i="3" s="1"/>
  <c r="M46" i="3" s="1"/>
  <c r="L26" i="3" a="1"/>
  <c r="L26" i="3" s="1"/>
  <c r="L46" i="3" s="1"/>
  <c r="J26" i="3" a="1"/>
  <c r="J26" i="3" s="1"/>
  <c r="J46" i="3" s="1"/>
  <c r="F26" i="3" a="1"/>
  <c r="F26" i="3" s="1"/>
  <c r="F46" i="3" s="1"/>
  <c r="E26" i="3" a="1"/>
  <c r="E26" i="3" s="1"/>
  <c r="E46" i="3" s="1"/>
  <c r="C26" i="3" a="1"/>
  <c r="C26" i="3" s="1"/>
  <c r="C46" i="3" s="1"/>
  <c r="T25" i="3" a="1"/>
  <c r="T25" i="3" s="1"/>
  <c r="T45" i="3" s="1"/>
  <c r="S25" i="3" a="1"/>
  <c r="S25" i="3" s="1"/>
  <c r="S45" i="3" s="1"/>
  <c r="Q25" i="3" a="1"/>
  <c r="Q25" i="3" s="1"/>
  <c r="Q45" i="3" s="1"/>
  <c r="M25" i="3" a="1"/>
  <c r="M25" i="3" s="1"/>
  <c r="M45" i="3" s="1"/>
  <c r="L25" i="3" a="1"/>
  <c r="L25" i="3" s="1"/>
  <c r="L45" i="3" s="1"/>
  <c r="J25" i="3" a="1"/>
  <c r="J25" i="3" s="1"/>
  <c r="J45" i="3" s="1"/>
  <c r="F25" i="3" a="1"/>
  <c r="F25" i="3" s="1"/>
  <c r="F45" i="3" s="1"/>
  <c r="E25" i="3" a="1"/>
  <c r="E25" i="3" s="1"/>
  <c r="E45" i="3" s="1"/>
  <c r="C25" i="3" a="1"/>
  <c r="C25" i="3" s="1"/>
  <c r="C45" i="3" s="1"/>
  <c r="T24" i="3" a="1"/>
  <c r="T24" i="3" s="1"/>
  <c r="T44" i="3" s="1"/>
  <c r="S24" i="3" a="1"/>
  <c r="S24" i="3" s="1"/>
  <c r="S44" i="3" s="1"/>
  <c r="Q24" i="3" a="1"/>
  <c r="Q24" i="3" s="1"/>
  <c r="Q44" i="3" s="1"/>
  <c r="M24" i="3" a="1"/>
  <c r="M24" i="3" s="1"/>
  <c r="M44" i="3" s="1"/>
  <c r="L24" i="3" a="1"/>
  <c r="L24" i="3" s="1"/>
  <c r="L44" i="3" s="1"/>
  <c r="J24" i="3" a="1"/>
  <c r="J24" i="3" s="1"/>
  <c r="J44" i="3" s="1"/>
  <c r="F24" i="3" a="1"/>
  <c r="F24" i="3" s="1"/>
  <c r="F44" i="3" s="1"/>
  <c r="E24" i="3" a="1"/>
  <c r="E24" i="3" s="1"/>
  <c r="E44" i="3" s="1"/>
  <c r="C24" i="3" a="1"/>
  <c r="C24" i="3" s="1"/>
  <c r="C44" i="3" s="1"/>
  <c r="G46" i="3" l="1"/>
  <c r="G44" i="3"/>
  <c r="N47" i="3"/>
  <c r="G48" i="3"/>
  <c r="U48" i="3"/>
  <c r="N49" i="3"/>
  <c r="U50" i="3"/>
  <c r="N51" i="3"/>
  <c r="U52" i="3"/>
  <c r="N53" i="3"/>
  <c r="G54" i="3"/>
  <c r="N55" i="3"/>
  <c r="U56" i="3"/>
  <c r="N57" i="3"/>
  <c r="U58" i="3"/>
  <c r="G47" i="3"/>
  <c r="N48" i="3"/>
  <c r="G49" i="3"/>
  <c r="N50" i="3"/>
  <c r="G51" i="3"/>
  <c r="U51" i="3"/>
  <c r="N52" i="3"/>
  <c r="G53" i="3"/>
  <c r="N54" i="3"/>
  <c r="G55" i="3"/>
  <c r="N56" i="3"/>
  <c r="G57" i="3"/>
  <c r="N58" i="3"/>
  <c r="U44" i="3"/>
  <c r="N45" i="3"/>
  <c r="U46" i="3"/>
  <c r="U47" i="3"/>
  <c r="U49" i="3"/>
  <c r="U53" i="3"/>
  <c r="U55" i="3"/>
  <c r="U57" i="3"/>
  <c r="N44" i="3"/>
  <c r="G45" i="3"/>
  <c r="N46" i="3"/>
  <c r="G52" i="3"/>
  <c r="G56" i="3"/>
  <c r="G58" i="3"/>
  <c r="U45" i="3"/>
  <c r="G50" i="3"/>
  <c r="U54" i="3"/>
  <c r="G33" i="3"/>
  <c r="U35" i="3"/>
  <c r="N38" i="3"/>
  <c r="U27" i="3"/>
  <c r="N30" i="3"/>
  <c r="G25" i="3"/>
  <c r="G37" i="3"/>
  <c r="N32" i="3"/>
  <c r="N24" i="3"/>
  <c r="N28" i="3"/>
  <c r="U33" i="3"/>
  <c r="G28" i="3"/>
  <c r="N29" i="3"/>
  <c r="U30" i="3"/>
  <c r="U31" i="3"/>
  <c r="N33" i="3"/>
  <c r="U34" i="3"/>
  <c r="G36" i="3"/>
  <c r="U29" i="3"/>
  <c r="N25" i="3"/>
  <c r="U26" i="3"/>
  <c r="G29" i="3"/>
  <c r="N34" i="3"/>
  <c r="N37" i="3"/>
  <c r="G24" i="3"/>
  <c r="N26" i="3"/>
  <c r="U38" i="3"/>
  <c r="D88" i="2"/>
  <c r="J88" i="2"/>
  <c r="E88" i="2"/>
  <c r="L88" i="2"/>
  <c r="C88" i="2"/>
  <c r="S88" i="2"/>
  <c r="Q88" i="2"/>
  <c r="K88" i="2"/>
  <c r="R88" i="2"/>
  <c r="Z89" i="2"/>
  <c r="C89" i="2"/>
  <c r="K89" i="2"/>
  <c r="Q89" i="2"/>
  <c r="J89" i="2"/>
  <c r="Y89" i="2"/>
  <c r="S89" i="2"/>
  <c r="Y88" i="2"/>
  <c r="L89" i="2"/>
  <c r="X89" i="2"/>
  <c r="X88" i="2"/>
  <c r="R89" i="2"/>
  <c r="E89" i="2"/>
  <c r="D89" i="2"/>
  <c r="Z88" i="2"/>
  <c r="G31" i="3"/>
  <c r="G32" i="3"/>
  <c r="N27" i="3"/>
  <c r="U28" i="3"/>
  <c r="G30" i="3"/>
  <c r="U32" i="3"/>
  <c r="N35" i="3"/>
  <c r="U36" i="3"/>
  <c r="U24" i="3"/>
  <c r="G26" i="3"/>
  <c r="N31" i="3"/>
  <c r="G35" i="3"/>
  <c r="N36" i="3"/>
  <c r="G38" i="3"/>
  <c r="U25" i="3"/>
  <c r="G27" i="3"/>
  <c r="G34" i="3"/>
  <c r="U37" i="3"/>
  <c r="T92" i="2" l="1"/>
  <c r="M89" i="2"/>
  <c r="C90" i="2"/>
  <c r="T89" i="2"/>
  <c r="AA92" i="2"/>
  <c r="F89" i="2"/>
  <c r="E90" i="2"/>
  <c r="M92" i="2"/>
  <c r="AA89" i="2"/>
  <c r="D90" i="2"/>
  <c r="Z90" i="2"/>
  <c r="Y90" i="2"/>
  <c r="F92" i="2"/>
  <c r="L90" i="2"/>
  <c r="K90" i="2"/>
  <c r="R90" i="2"/>
  <c r="Q90" i="2"/>
  <c r="J90" i="2"/>
  <c r="S90" i="2"/>
  <c r="F90" i="2" l="1"/>
  <c r="F91" i="2" s="1"/>
  <c r="F93" i="2" s="1"/>
  <c r="M90" i="2"/>
  <c r="M91" i="2" s="1"/>
  <c r="M93" i="2" s="1"/>
  <c r="M95" i="2" s="1"/>
  <c r="T90" i="2"/>
  <c r="T91" i="2" s="1"/>
  <c r="T93" i="2" s="1"/>
  <c r="T95" i="2" s="1"/>
  <c r="X90" i="2"/>
  <c r="AA90" i="2" s="1"/>
  <c r="AA91" i="2" s="1"/>
  <c r="AA93" i="2" s="1"/>
  <c r="AA95" i="2" s="1"/>
  <c r="F9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<sst xmlns="http://schemas.openxmlformats.org/spreadsheetml/2006/main" count="561" uniqueCount="106">
  <si>
    <t>Mo Mean Optical Porosity (Void %)</t>
  </si>
  <si>
    <t>Mo-SiC 18nm MeanOptical Porosity (Void %)</t>
  </si>
  <si>
    <t>Mo-SiC 80nm Mean Surface Optical Porosity (Void %)</t>
  </si>
  <si>
    <t>Speed (mm/s)</t>
  </si>
  <si>
    <t>Printing Laser Power (W)</t>
  </si>
  <si>
    <t>Mo Mean Surface Roughness (μm)</t>
  </si>
  <si>
    <t>Mo-SiC 18nm Mean Surface Roughness (μm)</t>
  </si>
  <si>
    <t>Mo-SiC 80nm Mean Surface Roughness (μm)</t>
  </si>
  <si>
    <t>Mo Mean Surface Resistivity (Ohm/sq)</t>
  </si>
  <si>
    <t>Mo-SiC 18nm Mean Surface Resistivity (Ohm/sq)</t>
  </si>
  <si>
    <t>Mo-SiC 80nm Mean Surface Resistivity (Ohm/sq)</t>
  </si>
  <si>
    <t>Mo Mean Vickers Hardness (HV)</t>
  </si>
  <si>
    <t>Mo-SiC 18nm Mean Vickers Hardness (HV)</t>
  </si>
  <si>
    <t>Mo-SiC 80nm Mean Vickers Hardness (HV)</t>
  </si>
  <si>
    <t>Mo</t>
  </si>
  <si>
    <t>Mo-SiC 18nm</t>
  </si>
  <si>
    <t>Mo-SiC 80nm</t>
  </si>
  <si>
    <t>Printing Parameter</t>
  </si>
  <si>
    <t>200 (W) 
200 (mm/s)</t>
  </si>
  <si>
    <t>200 (W) 
400 (mm/s)</t>
  </si>
  <si>
    <t>200 (W) 
600 (mm/s)</t>
  </si>
  <si>
    <t>250 (W) 
200 (mm/s)</t>
  </si>
  <si>
    <t>250 (W) 
400 (mm/s)</t>
  </si>
  <si>
    <t>250 (W) 
600 (mm/s)</t>
  </si>
  <si>
    <t>300 (W) 
200 (mm/s)</t>
  </si>
  <si>
    <t>300 (W) 
400 (mm/s)</t>
  </si>
  <si>
    <t>300 (W) 
600 (mm/s)</t>
  </si>
  <si>
    <t>350 (W) 
200 (mm/s)</t>
  </si>
  <si>
    <t>350 (W) 
400 (mm/s)</t>
  </si>
  <si>
    <t>350 (W) 
600 (mm/s)</t>
  </si>
  <si>
    <t>400 (W) 
200 (mm/s)</t>
  </si>
  <si>
    <t>400 (W) 
400 (mm/s)</t>
  </si>
  <si>
    <t>400 (W) 
600 (mm/s)</t>
  </si>
  <si>
    <t>Porosity</t>
  </si>
  <si>
    <t>Roughness</t>
  </si>
  <si>
    <t>Resistivity</t>
  </si>
  <si>
    <t>Harndness</t>
  </si>
  <si>
    <t>Rank Sums R</t>
  </si>
  <si>
    <t>Group Size n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</si>
  <si>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</t>
    </r>
  </si>
  <si>
    <t>H</t>
  </si>
  <si>
    <t>df</t>
  </si>
  <si>
    <t>p</t>
  </si>
  <si>
    <t>α</t>
  </si>
  <si>
    <t>sig</t>
  </si>
  <si>
    <t>Ranking Values</t>
  </si>
  <si>
    <t>Hardness</t>
  </si>
  <si>
    <t>`</t>
  </si>
  <si>
    <t xml:space="preserve">Tutorial </t>
  </si>
  <si>
    <t>https://www.real-statistics.com/one-way-analysis-of-variance-anova/kruskal-wallis-test/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</si>
  <si>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</si>
  <si>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</si>
  <si>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</si>
  <si>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</si>
  <si>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</si>
  <si>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</si>
  <si>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</si>
  <si>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</si>
  <si>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</si>
  <si>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</si>
  <si>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</si>
  <si>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</si>
  <si>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</si>
  <si>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</si>
  <si>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</si>
  <si>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</si>
  <si>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</si>
  <si>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Kruskal-Wallis test (Non-Parametric Distributions)</t>
  </si>
  <si>
    <t>the samples are statistically different</t>
  </si>
  <si>
    <t>Different Means across samples</t>
  </si>
  <si>
    <t>Reject the Null</t>
  </si>
  <si>
    <t>Student's T TEST</t>
  </si>
  <si>
    <t>P-value(T test)</t>
  </si>
  <si>
    <t>Significance</t>
  </si>
  <si>
    <t>Group 1 v Group 2</t>
  </si>
  <si>
    <t>Group 2 v Group 3</t>
  </si>
  <si>
    <t>Group 3 v Group 1</t>
  </si>
  <si>
    <t>Alpha Level</t>
  </si>
  <si>
    <t>Test</t>
  </si>
  <si>
    <t>Alpha</t>
  </si>
  <si>
    <t>Bonferoni Correction</t>
  </si>
  <si>
    <t>Statistically Different Means in Sample Set</t>
  </si>
  <si>
    <t>Porosity Variance</t>
  </si>
  <si>
    <t>Roughness Variance</t>
  </si>
  <si>
    <t>Resistance Variance</t>
  </si>
  <si>
    <t>Hardness Variance</t>
  </si>
  <si>
    <t xml:space="preserve">Bonferoni Correction = 0.025 </t>
  </si>
  <si>
    <t>P-Value</t>
  </si>
  <si>
    <t>Resistance</t>
  </si>
  <si>
    <t>Alpha Level = 0.05</t>
  </si>
  <si>
    <t>Mo vs. Mo-SiC 18nm</t>
  </si>
  <si>
    <t>Mo-SiC 18nm vs. Mo-SiC 80nm</t>
  </si>
  <si>
    <t>Mo-SiC 80nm vs. Mo</t>
  </si>
  <si>
    <t>Yes</t>
  </si>
  <si>
    <t xml:space="preserve">Yes </t>
  </si>
  <si>
    <t>F-Value</t>
  </si>
  <si>
    <t>F_Critical-Value</t>
  </si>
  <si>
    <t>No</t>
  </si>
  <si>
    <r>
      <t>Significance (</t>
    </r>
    <r>
      <rPr>
        <sz val="11"/>
        <color theme="1"/>
        <rFont val="Calibri"/>
        <family val="2"/>
      </rPr>
      <t>α=0.05)</t>
    </r>
  </si>
  <si>
    <t>Ranking Analysis</t>
  </si>
  <si>
    <t>Rank Sum</t>
  </si>
  <si>
    <t>Highest Ranking Sum</t>
  </si>
  <si>
    <t>Lowest Ranking Sum</t>
  </si>
  <si>
    <t>Mo Property Correlation</t>
  </si>
  <si>
    <t>Mo-SiC 18nm Property Correlation</t>
  </si>
  <si>
    <t>Mo-SiC 80nm Property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</si>
</sst>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5" borderId="0" xfId="0" applyNumberFormat="1" applyFill="1"/>
    <xf numFmtId="2" fontId="4" fillId="0" borderId="0" xfId="1" applyNumberFormat="1"/>
    <xf numFmtId="2" fontId="0" fillId="3" borderId="0" xfId="0" applyNumberFormat="1" applyFill="1" applyAlignment="1">
      <alignment wrapText="1"/>
    </xf>
    <xf numFmtId="2" fontId="0" fillId="4" borderId="0" xfId="0" applyNumberFormat="1" applyFill="1" applyAlignment="1">
      <alignment horizontal="center" vertical="center"/>
    </xf>
    <xf numFmtId="2" fontId="5" fillId="0" borderId="4" xfId="0" applyNumberFormat="1" applyFont="1" applyBorder="1" applyAlignment="1">
      <alignment horizontal="center"/>
    </xf>
    <xf numFmtId="2" fontId="0" fillId="7" borderId="0" xfId="0" applyNumberFormat="1" applyFill="1"/>
    <xf numFmtId="2" fontId="0" fillId="0" borderId="3" xfId="0" applyNumberFormat="1" applyBorder="1"/>
    <xf numFmtId="2" fontId="0" fillId="7" borderId="3" xfId="0" applyNumberFormat="1" applyFill="1" applyBorder="1"/>
    <xf numFmtId="2" fontId="5" fillId="0" borderId="5" xfId="0" applyNumberFormat="1" applyFont="1" applyBorder="1" applyAlignment="1">
      <alignment horizontal="center"/>
    </xf>
    <xf numFmtId="2" fontId="0" fillId="0" borderId="6" xfId="0" applyNumberFormat="1" applyBorder="1"/>
    <xf numFmtId="2" fontId="0" fillId="7" borderId="6" xfId="0" applyNumberFormat="1" applyFill="1" applyBorder="1"/>
    <xf numFmtId="2" fontId="0" fillId="0" borderId="7" xfId="0" applyNumberForma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/>
    <xf numFmtId="2" fontId="0" fillId="0" borderId="1" xfId="0" applyNumberFormat="1" applyBorder="1"/>
    <xf numFmtId="2" fontId="2" fillId="0" borderId="0" xfId="0" applyNumberFormat="1" applyFont="1"/>
    <xf numFmtId="11" fontId="0" fillId="0" borderId="0" xfId="0" applyNumberFormat="1"/>
    <xf numFmtId="2" fontId="0" fillId="0" borderId="0" xfId="0" applyNumberFormat="1" applyAlignment="1">
      <alignment horizontal="center"/>
    </xf>
    <xf numFmtId="2" fontId="5" fillId="3" borderId="4" xfId="0" applyNumberFormat="1" applyFon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8" borderId="3" xfId="0" applyNumberFormat="1" applyFill="1" applyBorder="1" applyAlignment="1">
      <alignment horizontal="center" vertical="center"/>
    </xf>
    <xf numFmtId="11" fontId="0" fillId="8" borderId="3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3" xfId="0" applyNumberFormat="1" applyBorder="1"/>
    <xf numFmtId="11" fontId="7" fillId="8" borderId="0" xfId="0" applyNumberFormat="1" applyFont="1" applyFill="1" applyAlignment="1">
      <alignment horizontal="center" vertical="center"/>
    </xf>
    <xf numFmtId="11" fontId="7" fillId="8" borderId="3" xfId="0" applyNumberFormat="1" applyFont="1" applyFill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11" fontId="0" fillId="8" borderId="6" xfId="0" applyNumberFormat="1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8" borderId="7" xfId="0" applyNumberFormat="1" applyFill="1" applyBorder="1" applyAlignment="1">
      <alignment horizontal="center" vertical="center"/>
    </xf>
    <xf numFmtId="2" fontId="0" fillId="8" borderId="9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left"/>
    </xf>
    <xf numFmtId="2" fontId="7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  <xf numFmtId="2" fontId="0" fillId="0" borderId="11" xfId="0" applyNumberFormat="1" applyBorder="1" applyAlignment="1">
      <alignment horizontal="left"/>
    </xf>
    <xf numFmtId="2" fontId="7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8" fillId="8" borderId="0" xfId="2" applyNumberFormat="1" applyFill="1" applyAlignment="1">
      <alignment horizontal="center" vertical="center"/>
    </xf>
    <xf numFmtId="2" fontId="8" fillId="8" borderId="12" xfId="2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8" fillId="8" borderId="13" xfId="2" applyNumberFormat="1" applyFill="1" applyBorder="1" applyAlignment="1">
      <alignment horizontal="center" vertical="center"/>
    </xf>
    <xf numFmtId="2" fontId="8" fillId="8" borderId="3" xfId="2" applyNumberFormat="1" applyFill="1" applyBorder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left" vertical="center"/>
    </xf>
    <xf numFmtId="2" fontId="12" fillId="3" borderId="3" xfId="0" applyNumberFormat="1" applyFont="1" applyFill="1" applyBorder="1" applyAlignment="1">
      <alignment horizontal="left" vertical="center"/>
    </xf>
    <xf numFmtId="2" fontId="11" fillId="3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1" builtinId="8"/>
    <cellStyle name="Normal" xfId="0" builtinId="0"/>
    <cellStyle name="Normal 6" xfId="2" xr:uid="{A5B0D71D-17F3-42ED-A7AB-0C060D058950}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Porosity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Porosity</a:t>
          </a:r>
        </a:p>
      </cx:txPr>
    </cx:title>
    <cx:plotArea>
      <cx:plotAreaRegion>
        <cx:series layoutId="boxWhisker" uniqueId="{1547BE93-7C1F-4B21-B717-15FAC536B51D}">
          <cx:tx>
            <cx:txData>
              <cx:f>_xlchart.v1.0</cx:f>
              <cx:v>Mo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B1508D4-4391-45FA-8275-E80A1A18B459}">
          <cx:tx>
            <cx:txData>
              <cx:f>_xlchart.v1.2</cx:f>
              <cx:v>Mo-SiC 18nm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6691A53-3208-49B5-821C-E9A450A21688}">
          <cx:tx>
            <cx:txData>
              <cx:f>_xlchart.v1.4</cx:f>
              <cx:v>Mo-SiC 80nm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Optical Porosity (Void 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Optical Porosity (Void %)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Roughness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Roughness</a:t>
          </a:r>
        </a:p>
      </cx:txPr>
    </cx:title>
    <cx:plotArea>
      <cx:plotAreaRegion>
        <cx:series layoutId="boxWhisker" uniqueId="{98233840-1839-4703-AB48-460044ACE0D2}">
          <cx:tx>
            <cx:txData>
              <cx:f>_xlchart.v1.12</cx:f>
              <cx:v>Mo</cx:v>
            </cx:txData>
          </cx:tx>
          <cx:dataId val="0"/>
          <cx:layoutPr>
            <cx:statistics quartileMethod="exclusive"/>
          </cx:layoutPr>
        </cx:series>
        <cx:series layoutId="boxWhisker" uniqueId="{C3FCEBF7-ADF9-422F-B176-B7AF965D8A00}">
          <cx:tx>
            <cx:txData>
              <cx:f>_xlchart.v1.14</cx:f>
              <cx:v>Mo-SiC 18nm</cx:v>
            </cx:txData>
          </cx:tx>
          <cx:dataId val="1"/>
          <cx:layoutPr>
            <cx:statistics quartileMethod="exclusive"/>
          </cx:layoutPr>
        </cx:series>
        <cx:series layoutId="boxWhisker" uniqueId="{646B71A0-8070-4D13-8852-505FCB61D715}">
          <cx:tx>
            <cx:txData>
              <cx:f>_xlchart.v1.16</cx:f>
              <cx:v>Mo-SiC 80nm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 dirty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Surface Roughness (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µm)</a:t>
                </a: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Resistance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Resistance</a:t>
          </a:r>
        </a:p>
      </cx:txPr>
    </cx:title>
    <cx:plotArea>
      <cx:plotAreaRegion>
        <cx:series layoutId="boxWhisker" uniqueId="{18E52F53-E0F2-4869-A380-0A0BCE7A9260}">
          <cx:tx>
            <cx:txData>
              <cx:f>_xlchart.v1.18</cx:f>
              <cx:v>Mo</cx:v>
            </cx:txData>
          </cx:tx>
          <cx:dataId val="0"/>
          <cx:layoutPr>
            <cx:statistics quartileMethod="exclusive"/>
          </cx:layoutPr>
        </cx:series>
        <cx:series layoutId="boxWhisker" uniqueId="{CA55D327-C9DF-433C-B1CC-4D1C4E5F8F1E}">
          <cx:tx>
            <cx:txData>
              <cx:f>_xlchart.v1.20</cx:f>
              <cx:v>Mo-SiC 18nm</cx:v>
            </cx:txData>
          </cx:tx>
          <cx:dataId val="1"/>
          <cx:layoutPr>
            <cx:statistics quartileMethod="exclusive"/>
          </cx:layoutPr>
        </cx:series>
        <cx:series layoutId="boxWhisker" uniqueId="{2B6EC1CD-90E4-44DE-9DC2-58E6E4C3C8A3}">
          <cx:tx>
            <cx:txData>
              <cx:f>_xlchart.v1.22</cx:f>
              <cx:v>Mo-SiC 80nm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Surface Resistance (</a:t>
                </a:r>
                <a:r>
                  <a:rPr lang="el-GR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Ω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/SQ)</a:t>
                </a: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Harndess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Harndess</a:t>
          </a:r>
        </a:p>
      </cx:txPr>
    </cx:title>
    <cx:plotArea>
      <cx:plotAreaRegion>
        <cx:series layoutId="boxWhisker" uniqueId="{1D02EFD3-D7E1-4CBE-8F6A-29240E922501}">
          <cx:tx>
            <cx:txData>
              <cx:f>_xlchart.v1.6</cx:f>
              <cx:v>Mo</cx:v>
            </cx:txData>
          </cx:tx>
          <cx:dataId val="0"/>
          <cx:layoutPr>
            <cx:statistics quartileMethod="exclusive"/>
          </cx:layoutPr>
        </cx:series>
        <cx:series layoutId="boxWhisker" uniqueId="{B0CC3F56-559C-495A-9C38-3A3F9DD75F41}">
          <cx:tx>
            <cx:txData>
              <cx:f>_xlchart.v1.8</cx:f>
              <cx:v>Mo-SiC 18nm</cx:v>
            </cx:txData>
          </cx:tx>
          <cx:dataId val="1"/>
          <cx:layoutPr>
            <cx:statistics quartileMethod="exclusive"/>
          </cx:layoutPr>
        </cx:series>
        <cx:series layoutId="boxWhisker" uniqueId="{8726E0BB-D5CA-4476-A48B-493C23D79E7D}">
          <cx:tx>
            <cx:txData>
              <cx:f>_xlchart.v1.10</cx:f>
              <cx:v>Mo-SiC 80nm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Vickers Hardness (HV)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Vickers Hardness (HV)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10886</xdr:colOff>
      <xdr:row>18</xdr:row>
      <xdr:rowOff>5443</xdr:rowOff>
    </xdr:from>
    <xdr:to>
      <xdr:col>5</xdr:col>
      <xdr:colOff>0</xdr:colOff>
      <xdr:row>32</xdr:row>
      <xdr:rowOff>157843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251670-5DBA-38E5-C219-40F347380C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3046" y="6040483"/>
              <a:ext cx="4073434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38100</xdr:colOff>
      <xdr:row>18</xdr:row>
      <xdr:rowOff>30480</xdr:rowOff>
    </xdr:from>
    <xdr:to>
      <xdr:col>12</xdr:col>
      <xdr:colOff>27214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59821C0-6810-458C-8979-003EBDF4F2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8960" y="6065520"/>
              <a:ext cx="2930434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22860</xdr:colOff>
      <xdr:row>18</xdr:row>
      <xdr:rowOff>30480</xdr:rowOff>
    </xdr:from>
    <xdr:to>
      <xdr:col>19</xdr:col>
      <xdr:colOff>11974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2537B1F-DBF1-4F15-84C5-7F8CE896E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12640" y="6065520"/>
              <a:ext cx="3113314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22860</xdr:colOff>
      <xdr:row>18</xdr:row>
      <xdr:rowOff>30480</xdr:rowOff>
    </xdr:from>
    <xdr:to>
      <xdr:col>26</xdr:col>
      <xdr:colOff>11974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C244C22-4263-4FFE-BDB3-57FDE8D0B3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71580" y="6065520"/>
              <a:ext cx="3113314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eal-statistics.com/one-way-analysis-of-variance-anova/kruskal-wallis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38DB-4311-4D36-8527-63FC4EAE8041}">
  <dimension ref="C2:S34"/>
  <sheetViews>
    <sheetView showGridLines="0" topLeftCell="B17" workbookViewId="0">
      <selection activeCell="R32" sqref="R32"/>
    </sheetView>
  </sheetViews>
  <sheetFormatPr defaultRowHeight="14.4" x14ac:dyDescent="0.3"/>
  <cols>
    <col min="3" max="3" width="11" customWidth="1"/>
    <col min="4" max="7" width="12.6640625" bestFit="1" customWidth="1"/>
    <col min="8" max="8" width="1.21875" customWidth="1"/>
    <col min="9" max="9" width="16.21875" bestFit="1" customWidth="1"/>
    <col min="10" max="13" width="12.6640625" bestFit="1" customWidth="1"/>
    <col min="14" max="14" width="0.88671875" customWidth="1"/>
    <col min="15" max="15" width="16.21875" bestFit="1" customWidth="1"/>
    <col min="16" max="19" width="12.6640625" bestFit="1" customWidth="1"/>
  </cols>
  <sheetData>
    <row r="2" spans="3:19" x14ac:dyDescent="0.3">
      <c r="D2" s="75" t="s">
        <v>14</v>
      </c>
      <c r="E2" s="75"/>
      <c r="F2" s="75"/>
      <c r="G2" s="75"/>
      <c r="J2" s="75" t="s">
        <v>15</v>
      </c>
      <c r="K2" s="75"/>
      <c r="L2" s="75"/>
      <c r="M2" s="75"/>
      <c r="P2" s="75" t="s">
        <v>16</v>
      </c>
      <c r="Q2" s="75"/>
      <c r="R2" s="75"/>
      <c r="S2" s="75"/>
    </row>
    <row r="3" spans="3:19" x14ac:dyDescent="0.3">
      <c r="C3" t="s">
        <v>17</v>
      </c>
      <c r="D3" s="5" t="s">
        <v>33</v>
      </c>
      <c r="E3" s="5" t="s">
        <v>34</v>
      </c>
      <c r="F3" s="5" t="s">
        <v>35</v>
      </c>
      <c r="G3" s="5" t="s">
        <v>36</v>
      </c>
      <c r="I3" t="s">
        <v>17</v>
      </c>
      <c r="J3" s="5" t="s">
        <v>33</v>
      </c>
      <c r="K3" s="5" t="s">
        <v>34</v>
      </c>
      <c r="L3" s="5" t="s">
        <v>35</v>
      </c>
      <c r="M3" s="5" t="s">
        <v>36</v>
      </c>
      <c r="O3" t="s">
        <v>17</v>
      </c>
      <c r="P3" s="5" t="s">
        <v>33</v>
      </c>
      <c r="Q3" s="5" t="s">
        <v>34</v>
      </c>
      <c r="R3" s="5" t="s">
        <v>35</v>
      </c>
      <c r="S3" s="5" t="s">
        <v>36</v>
      </c>
    </row>
    <row r="4" spans="3:19" ht="43.2" x14ac:dyDescent="0.3">
      <c r="C4" s="6" t="s">
        <v>18</v>
      </c>
      <c r="D4" s="4">
        <v>33.088142402344737</v>
      </c>
      <c r="E4" s="4">
        <v>82.64</v>
      </c>
      <c r="F4" s="4">
        <v>0.626332135336504</v>
      </c>
      <c r="G4" s="4">
        <v>252.42179999999999</v>
      </c>
      <c r="I4" s="6" t="s">
        <v>18</v>
      </c>
      <c r="J4" s="4">
        <v>52.216696697028652</v>
      </c>
      <c r="K4" s="4">
        <v>69.39</v>
      </c>
      <c r="L4" s="4">
        <v>0.61578880974266603</v>
      </c>
      <c r="M4" s="4">
        <v>274.851</v>
      </c>
      <c r="O4" s="6" t="s">
        <v>18</v>
      </c>
      <c r="P4" s="4">
        <v>24.498103428672493</v>
      </c>
      <c r="Q4" s="4">
        <v>76.959999999999994</v>
      </c>
      <c r="R4" s="4">
        <v>0.58784544709941</v>
      </c>
      <c r="S4" s="4">
        <v>292.55200000000002</v>
      </c>
    </row>
    <row r="5" spans="3:19" ht="43.2" x14ac:dyDescent="0.3">
      <c r="C5" s="6" t="s">
        <v>19</v>
      </c>
      <c r="D5" s="4">
        <v>32.559982423947645</v>
      </c>
      <c r="E5" s="4">
        <v>103.52</v>
      </c>
      <c r="F5" s="4">
        <v>0.62683731928650999</v>
      </c>
      <c r="G5" s="4">
        <v>249.54419999999999</v>
      </c>
      <c r="I5" s="6" t="s">
        <v>19</v>
      </c>
      <c r="J5" s="4">
        <v>29.390923856056396</v>
      </c>
      <c r="K5" s="4">
        <v>56.81</v>
      </c>
      <c r="L5" s="4">
        <v>0.61601534822708004</v>
      </c>
      <c r="M5" s="4">
        <v>282.37419999999992</v>
      </c>
      <c r="O5" s="6" t="s">
        <v>19</v>
      </c>
      <c r="P5" s="4">
        <v>33.28238896925059</v>
      </c>
      <c r="Q5" s="4">
        <v>51.15</v>
      </c>
      <c r="R5" s="4">
        <v>0.60279270631420101</v>
      </c>
      <c r="S5" s="4">
        <v>275.40780000000007</v>
      </c>
    </row>
    <row r="6" spans="3:19" ht="43.2" x14ac:dyDescent="0.3">
      <c r="C6" s="6" t="s">
        <v>20</v>
      </c>
      <c r="D6" s="4">
        <v>63.039727326418728</v>
      </c>
      <c r="E6" s="4">
        <v>76.2</v>
      </c>
      <c r="F6" s="4">
        <v>0.62674153610132</v>
      </c>
      <c r="G6" s="4">
        <v>236.76740000000001</v>
      </c>
      <c r="I6" s="6" t="s">
        <v>20</v>
      </c>
      <c r="J6" s="4">
        <v>65.041450979710945</v>
      </c>
      <c r="K6" s="4">
        <v>52.77</v>
      </c>
      <c r="L6" s="4">
        <v>0.616112553964409</v>
      </c>
      <c r="M6" s="4">
        <v>253.916</v>
      </c>
      <c r="O6" s="6" t="s">
        <v>20</v>
      </c>
      <c r="P6" s="4">
        <v>38.14720891341149</v>
      </c>
      <c r="Q6" s="4">
        <v>67.63</v>
      </c>
      <c r="R6" s="4">
        <v>0.61406603510564794</v>
      </c>
      <c r="S6" s="4">
        <v>270.255</v>
      </c>
    </row>
    <row r="7" spans="3:19" ht="43.2" x14ac:dyDescent="0.3">
      <c r="C7" s="6" t="s">
        <v>21</v>
      </c>
      <c r="D7" s="4">
        <v>38.642216398630552</v>
      </c>
      <c r="E7" s="4">
        <v>86.32</v>
      </c>
      <c r="F7" s="4">
        <v>0.62665721442668998</v>
      </c>
      <c r="G7" s="4">
        <v>257.21760000000006</v>
      </c>
      <c r="I7" s="6" t="s">
        <v>21</v>
      </c>
      <c r="J7" s="4">
        <v>44.42958169627066</v>
      </c>
      <c r="K7" s="4">
        <v>47.66</v>
      </c>
      <c r="L7" s="4">
        <v>0.61540357308138605</v>
      </c>
      <c r="M7" s="4">
        <v>290.86620000000005</v>
      </c>
      <c r="O7" s="6" t="s">
        <v>21</v>
      </c>
      <c r="P7" s="4">
        <v>26.87712791828794</v>
      </c>
      <c r="Q7" s="4">
        <v>78</v>
      </c>
      <c r="R7" s="4">
        <v>0.59017640169769503</v>
      </c>
      <c r="S7" s="4">
        <v>273.49540000000002</v>
      </c>
    </row>
    <row r="8" spans="3:19" ht="43.2" x14ac:dyDescent="0.3">
      <c r="C8" s="6" t="s">
        <v>22</v>
      </c>
      <c r="D8" s="4">
        <v>28.830805624336755</v>
      </c>
      <c r="E8" s="4">
        <v>87.22</v>
      </c>
      <c r="F8" s="4">
        <v>0.62607540620613999</v>
      </c>
      <c r="G8" s="4">
        <v>257.2876</v>
      </c>
      <c r="I8" s="6" t="s">
        <v>22</v>
      </c>
      <c r="J8" s="4">
        <v>28.971656839026735</v>
      </c>
      <c r="K8" s="4">
        <v>57.45</v>
      </c>
      <c r="L8" s="4">
        <v>0.61547983716099297</v>
      </c>
      <c r="M8" s="4">
        <v>264.24480000000005</v>
      </c>
      <c r="O8" s="6" t="s">
        <v>22</v>
      </c>
      <c r="P8" s="4">
        <v>13.791792473091112</v>
      </c>
      <c r="Q8" s="4">
        <v>39.28</v>
      </c>
      <c r="R8" s="4">
        <v>0.61549792677053905</v>
      </c>
      <c r="S8" s="4">
        <v>257.91520000000003</v>
      </c>
    </row>
    <row r="9" spans="3:19" ht="43.2" x14ac:dyDescent="0.3">
      <c r="C9" s="6" t="s">
        <v>23</v>
      </c>
      <c r="D9" s="4">
        <v>58.206648501061196</v>
      </c>
      <c r="E9" s="4">
        <v>65.03</v>
      </c>
      <c r="F9" s="4">
        <v>0.62640157528208196</v>
      </c>
      <c r="G9" s="4">
        <v>268.52339999999998</v>
      </c>
      <c r="I9" s="6" t="s">
        <v>23</v>
      </c>
      <c r="J9" s="4">
        <v>33.425707621658496</v>
      </c>
      <c r="K9" s="4">
        <v>106.98</v>
      </c>
      <c r="L9" s="4">
        <v>0.61621042134736304</v>
      </c>
      <c r="M9" s="4">
        <v>285.00720000000001</v>
      </c>
      <c r="O9" s="6" t="s">
        <v>23</v>
      </c>
      <c r="P9" s="4">
        <v>21.12277693731366</v>
      </c>
      <c r="Q9" s="4">
        <v>80.58</v>
      </c>
      <c r="R9" s="4">
        <v>0.61223622874070804</v>
      </c>
      <c r="S9" s="4">
        <v>239.28980000000001</v>
      </c>
    </row>
    <row r="10" spans="3:19" ht="43.2" x14ac:dyDescent="0.3">
      <c r="C10" s="6" t="s">
        <v>24</v>
      </c>
      <c r="D10" s="4">
        <v>5.5753334396634493</v>
      </c>
      <c r="E10" s="4">
        <v>151.12</v>
      </c>
      <c r="F10" s="4">
        <v>0.62572133649261397</v>
      </c>
      <c r="G10" s="4">
        <v>230.78699999999998</v>
      </c>
      <c r="I10" s="6" t="s">
        <v>24</v>
      </c>
      <c r="J10" s="4">
        <v>18.392833455455047</v>
      </c>
      <c r="K10" s="4">
        <v>71.67</v>
      </c>
      <c r="L10" s="4">
        <v>0.61588742692070797</v>
      </c>
      <c r="M10" s="4">
        <v>286.61199999999997</v>
      </c>
      <c r="O10" s="6" t="s">
        <v>24</v>
      </c>
      <c r="P10" s="4">
        <v>4.9318454223305874</v>
      </c>
      <c r="Q10" s="4">
        <v>103.18</v>
      </c>
      <c r="R10" s="4">
        <v>0.58371811184149902</v>
      </c>
      <c r="S10" s="4">
        <v>275.26839999999999</v>
      </c>
    </row>
    <row r="11" spans="3:19" ht="43.2" x14ac:dyDescent="0.3">
      <c r="C11" s="6" t="s">
        <v>25</v>
      </c>
      <c r="D11" s="4">
        <v>23.092907518065594</v>
      </c>
      <c r="E11" s="4">
        <v>112.81</v>
      </c>
      <c r="F11" s="4">
        <v>0.62607593351148805</v>
      </c>
      <c r="G11" s="4">
        <v>235.46100000000001</v>
      </c>
      <c r="I11" s="6" t="s">
        <v>25</v>
      </c>
      <c r="J11" s="4">
        <v>42.328696655970489</v>
      </c>
      <c r="K11" s="4">
        <v>31.68</v>
      </c>
      <c r="L11" s="4">
        <v>0.61600022222476103</v>
      </c>
      <c r="M11" s="4">
        <v>290.79480000000001</v>
      </c>
      <c r="O11" s="6" t="s">
        <v>25</v>
      </c>
      <c r="P11" s="4">
        <v>21.759908835085149</v>
      </c>
      <c r="Q11" s="4">
        <v>86.04</v>
      </c>
      <c r="R11" s="4">
        <v>0.59591831189715105</v>
      </c>
      <c r="S11" s="4">
        <v>243.36199999999999</v>
      </c>
    </row>
    <row r="12" spans="3:19" ht="43.2" x14ac:dyDescent="0.3">
      <c r="C12" s="6" t="s">
        <v>26</v>
      </c>
      <c r="D12" s="4">
        <v>45.322655973646974</v>
      </c>
      <c r="E12" s="4">
        <v>128.63999999999999</v>
      </c>
      <c r="F12" s="4">
        <v>0.62612191206145096</v>
      </c>
      <c r="G12" s="4">
        <v>244.62220000000002</v>
      </c>
      <c r="I12" s="6" t="s">
        <v>26</v>
      </c>
      <c r="J12" s="4">
        <v>40.507490746121583</v>
      </c>
      <c r="K12" s="4">
        <v>80.28</v>
      </c>
      <c r="L12" s="4">
        <v>0.615890105317903</v>
      </c>
      <c r="M12" s="4">
        <v>274.91199999999998</v>
      </c>
      <c r="O12" s="6" t="s">
        <v>26</v>
      </c>
      <c r="P12" s="4">
        <v>10.097919772348273</v>
      </c>
      <c r="Q12" s="4">
        <v>98.87</v>
      </c>
      <c r="R12" s="4">
        <v>0.60007194290868904</v>
      </c>
      <c r="S12" s="4">
        <v>298.91340000000002</v>
      </c>
    </row>
    <row r="13" spans="3:19" ht="28.8" x14ac:dyDescent="0.3">
      <c r="C13" s="6" t="s">
        <v>27</v>
      </c>
      <c r="D13" s="4">
        <v>26.029424885668806</v>
      </c>
      <c r="E13" s="4">
        <v>69.06</v>
      </c>
      <c r="F13" s="4">
        <v>0.62489927913697596</v>
      </c>
      <c r="G13" s="4">
        <v>240.54040000000001</v>
      </c>
      <c r="I13" s="6" t="s">
        <v>27</v>
      </c>
      <c r="J13" s="4">
        <v>23.567405660973268</v>
      </c>
      <c r="K13" s="4">
        <v>76.5</v>
      </c>
      <c r="L13" s="4">
        <v>0.61513936687545301</v>
      </c>
      <c r="M13" s="4">
        <v>299.52480000000003</v>
      </c>
      <c r="O13" s="6" t="s">
        <v>27</v>
      </c>
      <c r="P13" s="4">
        <v>3.9351881095558134</v>
      </c>
      <c r="Q13" s="4">
        <v>68.790000000000006</v>
      </c>
      <c r="R13" s="4">
        <v>0.58470413537249399</v>
      </c>
      <c r="S13" s="4">
        <v>284.0258</v>
      </c>
    </row>
    <row r="14" spans="3:19" ht="28.8" x14ac:dyDescent="0.3">
      <c r="C14" s="6" t="s">
        <v>28</v>
      </c>
      <c r="D14" s="4">
        <v>30.712295972509978</v>
      </c>
      <c r="E14" s="4">
        <v>170.38</v>
      </c>
      <c r="F14" s="4">
        <v>0.624893057996737</v>
      </c>
      <c r="G14" s="4">
        <v>250.21019999999999</v>
      </c>
      <c r="I14" s="6" t="s">
        <v>28</v>
      </c>
      <c r="J14" s="4">
        <v>9.4733421976855823</v>
      </c>
      <c r="K14" s="4">
        <v>48.77</v>
      </c>
      <c r="L14" s="4">
        <v>0.61531428721727299</v>
      </c>
      <c r="M14" s="4">
        <v>257.45780000000002</v>
      </c>
      <c r="O14" s="6" t="s">
        <v>28</v>
      </c>
      <c r="P14" s="4">
        <v>11.26750499014604</v>
      </c>
      <c r="Q14" s="4">
        <v>153.55000000000001</v>
      </c>
      <c r="R14" s="4">
        <v>0.58646069952638902</v>
      </c>
      <c r="S14" s="4">
        <v>265.43619999999999</v>
      </c>
    </row>
    <row r="15" spans="3:19" ht="28.8" x14ac:dyDescent="0.3">
      <c r="C15" s="6" t="s">
        <v>29</v>
      </c>
      <c r="D15" s="4">
        <v>30.847560908206582</v>
      </c>
      <c r="E15" s="4">
        <v>77.91</v>
      </c>
      <c r="F15" s="4">
        <v>0.62523145182550599</v>
      </c>
      <c r="G15" s="4">
        <v>245.02200000000002</v>
      </c>
      <c r="I15" s="6" t="s">
        <v>29</v>
      </c>
      <c r="J15" s="4">
        <v>8.1172482976653697</v>
      </c>
      <c r="K15" s="4">
        <v>49.61</v>
      </c>
      <c r="L15" s="4">
        <v>0.61541215260609805</v>
      </c>
      <c r="M15" s="4">
        <v>264.06119999999999</v>
      </c>
      <c r="O15" s="6" t="s">
        <v>29</v>
      </c>
      <c r="P15" s="4">
        <v>15.939489741775734</v>
      </c>
      <c r="Q15" s="4">
        <v>83.62</v>
      </c>
      <c r="R15" s="4">
        <v>0.57525726387697995</v>
      </c>
      <c r="S15" s="4">
        <v>262.1044</v>
      </c>
    </row>
    <row r="16" spans="3:19" ht="28.8" x14ac:dyDescent="0.3">
      <c r="C16" s="6" t="s">
        <v>30</v>
      </c>
      <c r="D16" s="4">
        <v>0.97501294911314373</v>
      </c>
      <c r="E16" s="4">
        <v>163.62</v>
      </c>
      <c r="F16" s="4">
        <v>0.62520113112123199</v>
      </c>
      <c r="G16" s="4">
        <v>248.13819999999996</v>
      </c>
      <c r="I16" s="6" t="s">
        <v>30</v>
      </c>
      <c r="J16" s="4">
        <v>16.043082646925058</v>
      </c>
      <c r="K16" s="4">
        <v>30.97</v>
      </c>
      <c r="L16" s="4">
        <v>0.61474610951967701</v>
      </c>
      <c r="M16" s="4">
        <v>277.95339999999999</v>
      </c>
      <c r="O16" s="6" t="s">
        <v>30</v>
      </c>
      <c r="P16" s="4">
        <v>10.599984129440598</v>
      </c>
      <c r="Q16" s="4">
        <v>81.81</v>
      </c>
      <c r="R16" s="4">
        <v>0.56889478902483903</v>
      </c>
      <c r="S16" s="4">
        <v>274.37819999999999</v>
      </c>
    </row>
    <row r="17" spans="3:19" ht="28.8" x14ac:dyDescent="0.3">
      <c r="C17" s="6" t="s">
        <v>31</v>
      </c>
      <c r="D17" s="4">
        <v>20.265144935317601</v>
      </c>
      <c r="E17" s="4">
        <v>156.72</v>
      </c>
      <c r="F17" s="4">
        <v>0.62549607961988496</v>
      </c>
      <c r="G17" s="4">
        <v>224.15299999999996</v>
      </c>
      <c r="I17" s="6" t="s">
        <v>31</v>
      </c>
      <c r="J17" s="4">
        <v>26.868314230759516</v>
      </c>
      <c r="K17" s="4">
        <v>59.41</v>
      </c>
      <c r="L17" s="4">
        <v>0.61513031424909803</v>
      </c>
      <c r="M17" s="4">
        <v>277.8288</v>
      </c>
      <c r="O17" s="6" t="s">
        <v>31</v>
      </c>
      <c r="P17" s="4">
        <v>11.955693109176815</v>
      </c>
      <c r="Q17" s="4">
        <v>113.58</v>
      </c>
      <c r="R17" s="4">
        <v>0.57591323314008902</v>
      </c>
      <c r="S17" s="4">
        <v>271.09559999999999</v>
      </c>
    </row>
    <row r="18" spans="3:19" ht="28.8" x14ac:dyDescent="0.3">
      <c r="C18" s="6" t="s">
        <v>32</v>
      </c>
      <c r="D18" s="4">
        <v>54.002667596265596</v>
      </c>
      <c r="E18" s="4">
        <v>126.54</v>
      </c>
      <c r="F18" s="4">
        <v>0.62524620619286697</v>
      </c>
      <c r="G18" s="4">
        <v>237.40279999999998</v>
      </c>
      <c r="I18" s="6" t="s">
        <v>32</v>
      </c>
      <c r="J18" s="4">
        <v>47.724351281014705</v>
      </c>
      <c r="K18" s="4">
        <v>177.93</v>
      </c>
      <c r="L18" s="4">
        <v>0.61497076009694696</v>
      </c>
      <c r="M18" s="4">
        <v>263.81040000000002</v>
      </c>
      <c r="O18" s="6" t="s">
        <v>32</v>
      </c>
      <c r="P18" s="4">
        <v>4.8226662381878826</v>
      </c>
      <c r="Q18" s="4">
        <v>83.81</v>
      </c>
      <c r="R18" s="4">
        <v>0.57608875214626698</v>
      </c>
      <c r="S18" s="4">
        <v>270.94159999999999</v>
      </c>
    </row>
    <row r="21" spans="3:19" ht="18" x14ac:dyDescent="0.3">
      <c r="C21" s="74" t="s">
        <v>103</v>
      </c>
      <c r="D21" s="74"/>
      <c r="E21" s="74"/>
      <c r="F21" s="74"/>
      <c r="G21" s="74"/>
      <c r="I21" s="74" t="s">
        <v>104</v>
      </c>
      <c r="J21" s="74"/>
      <c r="K21" s="74"/>
      <c r="L21" s="74"/>
      <c r="M21" s="74"/>
      <c r="O21" s="74" t="s">
        <v>105</v>
      </c>
      <c r="P21" s="74"/>
      <c r="Q21" s="74"/>
      <c r="R21" s="74"/>
      <c r="S21" s="74"/>
    </row>
    <row r="22" spans="3:19" ht="15.6" x14ac:dyDescent="0.3">
      <c r="C22" s="65"/>
      <c r="D22" s="71" t="s">
        <v>33</v>
      </c>
      <c r="E22" s="71" t="s">
        <v>34</v>
      </c>
      <c r="F22" s="71" t="s">
        <v>35</v>
      </c>
      <c r="G22" s="71" t="s">
        <v>36</v>
      </c>
      <c r="H22" s="60"/>
      <c r="I22" s="71"/>
      <c r="J22" s="71" t="s">
        <v>33</v>
      </c>
      <c r="K22" s="71" t="s">
        <v>34</v>
      </c>
      <c r="L22" s="71" t="s">
        <v>35</v>
      </c>
      <c r="M22" s="71" t="s">
        <v>36</v>
      </c>
      <c r="N22" s="60"/>
      <c r="O22" s="71"/>
      <c r="P22" s="71" t="s">
        <v>33</v>
      </c>
      <c r="Q22" s="71" t="s">
        <v>34</v>
      </c>
      <c r="R22" s="71" t="s">
        <v>35</v>
      </c>
      <c r="S22" s="71" t="s">
        <v>36</v>
      </c>
    </row>
    <row r="23" spans="3:19" ht="15.6" x14ac:dyDescent="0.3">
      <c r="C23" s="72" t="s">
        <v>33</v>
      </c>
      <c r="D23" s="68">
        <f>CORREL($D4:$D18,D4:D18)</f>
        <v>0.99999999999999978</v>
      </c>
      <c r="E23" s="22">
        <f t="shared" ref="E23:G23" si="0">CORREL($D4:$D18,E4:E18)</f>
        <v>-0.54257933163048389</v>
      </c>
      <c r="F23" s="22">
        <f>CORREL($D4:$D18,F4:F18)</f>
        <v>0.43606818588031093</v>
      </c>
      <c r="G23" s="22">
        <f t="shared" si="0"/>
        <v>0.30919296668280333</v>
      </c>
      <c r="I23" s="72" t="s">
        <v>33</v>
      </c>
      <c r="J23" s="68">
        <f>CORREL($J4:$J18,J4:J18)</f>
        <v>0.99999999999999989</v>
      </c>
      <c r="K23" s="22">
        <f>CORREL($J4:$J18,K4:K18)</f>
        <v>0.27176133834523064</v>
      </c>
      <c r="L23" s="22">
        <f>CORREL($J4:$J18,L4:L18)</f>
        <v>0.40917962039470152</v>
      </c>
      <c r="M23" s="22">
        <f>CORREL($J4:$J18,M4:M18)</f>
        <v>-8.7631814774200706E-2</v>
      </c>
      <c r="O23" s="72" t="s">
        <v>33</v>
      </c>
      <c r="P23" s="68">
        <f>CORREL($P4:$P18,P4:P18)</f>
        <v>1</v>
      </c>
      <c r="Q23" s="22">
        <f>CORREL($P4:$P18,Q4:Q18)</f>
        <v>-0.38904890578823142</v>
      </c>
      <c r="R23" s="22">
        <f>CORREL($P4:$P18,R4:R18)</f>
        <v>0.56184225233346352</v>
      </c>
      <c r="S23" s="22">
        <f>CORREL($P4:$P18,S4:S18)</f>
        <v>-0.16135052549623352</v>
      </c>
    </row>
    <row r="24" spans="3:19" ht="15.6" x14ac:dyDescent="0.3">
      <c r="C24" s="72" t="s">
        <v>34</v>
      </c>
      <c r="D24" s="66">
        <f>CORREL($E4:$E18,D4:D18)</f>
        <v>-0.54257933163048389</v>
      </c>
      <c r="E24" s="67">
        <f t="shared" ref="E24:G24" si="1">CORREL($E4:$E18,E4:E18)</f>
        <v>0.99999999999999978</v>
      </c>
      <c r="F24" s="66">
        <f t="shared" si="1"/>
        <v>-0.46328867772865207</v>
      </c>
      <c r="G24" s="66">
        <f t="shared" si="1"/>
        <v>-0.44882098160894324</v>
      </c>
      <c r="I24" s="72" t="s">
        <v>34</v>
      </c>
      <c r="J24" s="66">
        <f>CORREL($K4:$K18,J4:J18)</f>
        <v>0.27176133834523064</v>
      </c>
      <c r="K24" s="67">
        <f>CORREL($K4:$K18,K4:K18)</f>
        <v>0.99999999999999978</v>
      </c>
      <c r="L24" s="66">
        <f>CORREL($K4:$K18,L4:L18)</f>
        <v>-9.4363375806703911E-2</v>
      </c>
      <c r="M24" s="66">
        <f>CORREL($K4:$K18,M4:M18)</f>
        <v>-0.10784954497677013</v>
      </c>
      <c r="O24" s="72" t="s">
        <v>34</v>
      </c>
      <c r="P24" s="66">
        <f>CORREL($Q4:$Q18,P4:P18)</f>
        <v>-0.38904890578823142</v>
      </c>
      <c r="Q24" s="67">
        <f>CORREL($Q4:$Q18,Q4:Q18)</f>
        <v>1</v>
      </c>
      <c r="R24" s="66">
        <f>CORREL($Q4:$Q18,R4:R18)</f>
        <v>-0.44881595935744406</v>
      </c>
      <c r="S24" s="66">
        <f>CORREL($Q4:$Q18,S4:S18)</f>
        <v>4.2796658800262087E-2</v>
      </c>
    </row>
    <row r="25" spans="3:19" ht="15.6" x14ac:dyDescent="0.3">
      <c r="C25" s="72" t="s">
        <v>35</v>
      </c>
      <c r="D25" s="22">
        <f>CORREL($F4:$F18,D4:D18)</f>
        <v>0.43606818588031093</v>
      </c>
      <c r="E25" s="22">
        <f t="shared" ref="E25:G25" si="2">CORREL($F4:$F18,E4:E18)</f>
        <v>-0.46328867772865207</v>
      </c>
      <c r="F25" s="68">
        <f t="shared" si="2"/>
        <v>1</v>
      </c>
      <c r="G25" s="22">
        <f t="shared" si="2"/>
        <v>0.32651526740848774</v>
      </c>
      <c r="I25" s="72" t="s">
        <v>35</v>
      </c>
      <c r="J25" s="22">
        <f>CORREL($L4:$L18,J4:J18)</f>
        <v>0.40917962039470152</v>
      </c>
      <c r="K25" s="22">
        <f>CORREL($L4:$L18,K4:K18)</f>
        <v>-9.4363375806703911E-2</v>
      </c>
      <c r="L25" s="68">
        <f>CORREL($L4:$L18,L4:L18)</f>
        <v>0.99999999999999989</v>
      </c>
      <c r="M25" s="22">
        <f>CORREL($L4:$L18,M4:M18)</f>
        <v>6.7728593948839955E-2</v>
      </c>
      <c r="O25" s="72" t="s">
        <v>35</v>
      </c>
      <c r="P25" s="22">
        <f>CORREL($R4:$R18,P4:P18)</f>
        <v>0.56184225233346352</v>
      </c>
      <c r="Q25" s="22">
        <f>CORREL($R4:$R18,Q4:Q18)</f>
        <v>-0.44881595935744406</v>
      </c>
      <c r="R25" s="68">
        <f>CORREL($R4:$R18,R4:R18)</f>
        <v>0.99999999999999989</v>
      </c>
      <c r="S25" s="22">
        <f>CORREL($R4:$R18,S4:S18)</f>
        <v>-0.28064810375217547</v>
      </c>
    </row>
    <row r="26" spans="3:19" ht="16.2" thickBot="1" x14ac:dyDescent="0.35">
      <c r="C26" s="73" t="s">
        <v>36</v>
      </c>
      <c r="D26" s="70">
        <f>CORREL($G4:$G18,D4:D18)</f>
        <v>0.30919296668280333</v>
      </c>
      <c r="E26" s="70">
        <f t="shared" ref="E26:G26" si="3">CORREL($G4:$G18,E4:E18)</f>
        <v>-0.44882098160894324</v>
      </c>
      <c r="F26" s="70">
        <f t="shared" si="3"/>
        <v>0.32651526740848774</v>
      </c>
      <c r="G26" s="69">
        <f t="shared" si="3"/>
        <v>0.99999999999999989</v>
      </c>
      <c r="I26" s="73" t="s">
        <v>36</v>
      </c>
      <c r="J26" s="70">
        <f>CORREL($M4:$M18,J4:J18)</f>
        <v>-8.7631814774200706E-2</v>
      </c>
      <c r="K26" s="70">
        <f>CORREL($M4:$M18,K4:K18)</f>
        <v>-0.10784954497677013</v>
      </c>
      <c r="L26" s="70">
        <f>CORREL($M4:$M18,L4:L18)</f>
        <v>6.7728593948839955E-2</v>
      </c>
      <c r="M26" s="69">
        <f>CORREL($M4:$M18,M4:M18)</f>
        <v>1</v>
      </c>
      <c r="O26" s="73" t="s">
        <v>36</v>
      </c>
      <c r="P26" s="70">
        <f>CORREL($S4:$S18,P4:P18)</f>
        <v>-0.16135052549623352</v>
      </c>
      <c r="Q26" s="70">
        <f>CORREL($S4:$S18,Q4:Q18)</f>
        <v>4.2796658800262087E-2</v>
      </c>
      <c r="R26" s="70">
        <f>CORREL($S4:$S18,R4:R18)</f>
        <v>-0.28064810375217547</v>
      </c>
      <c r="S26" s="69">
        <f>CORREL($S4:$S18,S4:S18)</f>
        <v>1.0000000000000002</v>
      </c>
    </row>
    <row r="27" spans="3:19" x14ac:dyDescent="0.3">
      <c r="C27" s="22"/>
      <c r="D27" s="22"/>
      <c r="E27" s="22"/>
      <c r="F27" s="22"/>
      <c r="G27" s="22"/>
    </row>
    <row r="34" spans="3:7" x14ac:dyDescent="0.3">
      <c r="C34" s="22"/>
      <c r="D34" s="22"/>
      <c r="E34" s="22"/>
      <c r="F34" s="22"/>
      <c r="G34" s="22"/>
    </row>
  </sheetData>
  <mergeCells count="6">
    <mergeCell ref="O21:S21"/>
    <mergeCell ref="J2:M2"/>
    <mergeCell ref="P2:S2"/>
    <mergeCell ref="D2:G2"/>
    <mergeCell ref="I21:M21"/>
    <mergeCell ref="C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12F6-D66D-4BA2-A3BA-E035ECD84A60}">
  <dimension ref="A1:AE95"/>
  <sheetViews>
    <sheetView showGridLines="0" topLeftCell="A47" zoomScale="70" zoomScaleNormal="70" workbookViewId="0">
      <selection activeCell="E69" sqref="E69"/>
    </sheetView>
  </sheetViews>
  <sheetFormatPr defaultRowHeight="14.4" x14ac:dyDescent="0.3"/>
  <cols>
    <col min="1" max="1" width="12" style="9" bestFit="1" customWidth="1"/>
    <col min="2" max="2" width="17.77734375" style="9" bestFit="1" customWidth="1"/>
    <col min="3" max="3" width="22" style="9" customWidth="1"/>
    <col min="4" max="4" width="20.6640625" style="9" customWidth="1"/>
    <col min="5" max="5" width="16.88671875" style="9" customWidth="1"/>
    <col min="6" max="6" width="19.6640625" style="9" customWidth="1"/>
    <col min="7" max="7" width="19.5546875" style="9" customWidth="1"/>
    <col min="8" max="8" width="13.33203125" style="9" customWidth="1"/>
    <col min="9" max="9" width="14" style="9" customWidth="1"/>
    <col min="10" max="10" width="14.44140625" style="9" customWidth="1"/>
    <col min="11" max="11" width="15.109375" style="9" customWidth="1"/>
    <col min="12" max="16" width="13.33203125" style="9" bestFit="1" customWidth="1"/>
    <col min="17" max="17" width="18.88671875" style="9" bestFit="1" customWidth="1"/>
    <col min="18" max="21" width="13.33203125" style="9" bestFit="1" customWidth="1"/>
    <col min="22" max="22" width="13" style="9" bestFit="1" customWidth="1"/>
    <col min="23" max="23" width="13.33203125" style="9" bestFit="1" customWidth="1"/>
    <col min="24" max="24" width="18.88671875" style="9" bestFit="1" customWidth="1"/>
    <col min="25" max="25" width="13.33203125" style="9" bestFit="1" customWidth="1"/>
    <col min="26" max="26" width="13.33203125" style="9" customWidth="1"/>
    <col min="27" max="28" width="13.33203125" style="9" bestFit="1" customWidth="1"/>
    <col min="29" max="29" width="13" style="9" bestFit="1" customWidth="1"/>
    <col min="30" max="30" width="13.33203125" style="9" bestFit="1" customWidth="1"/>
    <col min="31" max="31" width="81.88671875" style="9" bestFit="1" customWidth="1"/>
    <col min="32" max="16384" width="8.88671875" style="9"/>
  </cols>
  <sheetData>
    <row r="1" spans="2:31" x14ac:dyDescent="0.3">
      <c r="AE1" s="9" t="s">
        <v>48</v>
      </c>
    </row>
    <row r="2" spans="2:31" x14ac:dyDescent="0.3">
      <c r="D2" s="10" t="s">
        <v>33</v>
      </c>
      <c r="K2" s="10" t="s">
        <v>34</v>
      </c>
      <c r="R2" s="10" t="s">
        <v>35</v>
      </c>
      <c r="Y2" s="10" t="s">
        <v>36</v>
      </c>
      <c r="AE2" s="11" t="s">
        <v>49</v>
      </c>
    </row>
    <row r="3" spans="2:31" x14ac:dyDescent="0.3">
      <c r="B3" s="9" t="s">
        <v>17</v>
      </c>
      <c r="C3" s="10" t="s">
        <v>14</v>
      </c>
      <c r="D3" s="10" t="s">
        <v>15</v>
      </c>
      <c r="E3" s="10" t="s">
        <v>16</v>
      </c>
      <c r="J3" s="10" t="s">
        <v>14</v>
      </c>
      <c r="K3" s="10" t="s">
        <v>15</v>
      </c>
      <c r="L3" s="10" t="s">
        <v>16</v>
      </c>
      <c r="Q3" s="10" t="s">
        <v>14</v>
      </c>
      <c r="R3" s="10" t="s">
        <v>15</v>
      </c>
      <c r="S3" s="10" t="s">
        <v>16</v>
      </c>
      <c r="X3" s="10" t="s">
        <v>14</v>
      </c>
      <c r="Y3" s="10" t="s">
        <v>15</v>
      </c>
      <c r="Z3" s="10" t="s">
        <v>16</v>
      </c>
    </row>
    <row r="4" spans="2:31" ht="28.8" x14ac:dyDescent="0.3">
      <c r="B4" s="12" t="s">
        <v>18</v>
      </c>
      <c r="C4" s="13">
        <v>33.088142402344737</v>
      </c>
      <c r="D4" s="13">
        <v>52.216696697028652</v>
      </c>
      <c r="E4" s="13">
        <v>24.498103428672493</v>
      </c>
      <c r="J4" s="13">
        <v>82.64</v>
      </c>
      <c r="K4" s="13">
        <v>69.39</v>
      </c>
      <c r="L4" s="13">
        <v>76.959999999999994</v>
      </c>
      <c r="Q4" s="13">
        <v>0.626332135336504</v>
      </c>
      <c r="R4" s="13">
        <v>0.61578880974266603</v>
      </c>
      <c r="S4" s="13">
        <v>0.58784544709941</v>
      </c>
      <c r="X4" s="13">
        <v>252.42179999999999</v>
      </c>
      <c r="Y4" s="13">
        <v>274.851</v>
      </c>
      <c r="Z4" s="13">
        <v>292.55200000000002</v>
      </c>
    </row>
    <row r="5" spans="2:31" ht="28.8" x14ac:dyDescent="0.3">
      <c r="B5" s="12" t="s">
        <v>19</v>
      </c>
      <c r="C5" s="13">
        <v>32.559982423947645</v>
      </c>
      <c r="D5" s="13">
        <v>29.390923856056396</v>
      </c>
      <c r="E5" s="13">
        <v>33.28238896925059</v>
      </c>
      <c r="J5" s="13">
        <v>103.52</v>
      </c>
      <c r="K5" s="13">
        <v>56.81</v>
      </c>
      <c r="L5" s="13">
        <v>51.15</v>
      </c>
      <c r="Q5" s="13">
        <v>0.62683731928650999</v>
      </c>
      <c r="R5" s="13">
        <v>0.61601534822708004</v>
      </c>
      <c r="S5" s="13">
        <v>0.60279270631420101</v>
      </c>
      <c r="X5" s="13">
        <v>249.54419999999999</v>
      </c>
      <c r="Y5" s="13">
        <v>282.37419999999992</v>
      </c>
      <c r="Z5" s="13">
        <v>275.40780000000007</v>
      </c>
    </row>
    <row r="6" spans="2:31" ht="28.8" x14ac:dyDescent="0.3">
      <c r="B6" s="12" t="s">
        <v>20</v>
      </c>
      <c r="C6" s="13">
        <v>63.039727326418728</v>
      </c>
      <c r="D6" s="13">
        <v>65.041450979710945</v>
      </c>
      <c r="E6" s="13">
        <v>38.14720891341149</v>
      </c>
      <c r="J6" s="13">
        <v>76.2</v>
      </c>
      <c r="K6" s="13">
        <v>52.77</v>
      </c>
      <c r="L6" s="13">
        <v>67.63</v>
      </c>
      <c r="Q6" s="13">
        <v>0.62674153610132</v>
      </c>
      <c r="R6" s="13">
        <v>0.616112553964409</v>
      </c>
      <c r="S6" s="13">
        <v>0.61406603510564794</v>
      </c>
      <c r="X6" s="13">
        <v>236.76740000000001</v>
      </c>
      <c r="Y6" s="13">
        <v>253.916</v>
      </c>
      <c r="Z6" s="13">
        <v>270.255</v>
      </c>
    </row>
    <row r="7" spans="2:31" ht="28.8" x14ac:dyDescent="0.3">
      <c r="B7" s="12" t="s">
        <v>21</v>
      </c>
      <c r="C7" s="13">
        <v>38.642216398630552</v>
      </c>
      <c r="D7" s="13">
        <v>44.42958169627066</v>
      </c>
      <c r="E7" s="13">
        <v>26.87712791828794</v>
      </c>
      <c r="J7" s="13">
        <v>86.32</v>
      </c>
      <c r="K7" s="13">
        <v>47.66</v>
      </c>
      <c r="L7" s="13">
        <v>78</v>
      </c>
      <c r="Q7" s="13">
        <v>0.62665721442668998</v>
      </c>
      <c r="R7" s="13">
        <v>0.61540357308138605</v>
      </c>
      <c r="S7" s="13">
        <v>0.59017640169769503</v>
      </c>
      <c r="X7" s="13">
        <v>257.21760000000006</v>
      </c>
      <c r="Y7" s="13">
        <v>290.86620000000005</v>
      </c>
      <c r="Z7" s="13">
        <v>273.49540000000002</v>
      </c>
    </row>
    <row r="8" spans="2:31" ht="28.8" x14ac:dyDescent="0.3">
      <c r="B8" s="12" t="s">
        <v>22</v>
      </c>
      <c r="C8" s="13">
        <v>28.830805624336755</v>
      </c>
      <c r="D8" s="13">
        <v>28.971656839026735</v>
      </c>
      <c r="E8" s="13">
        <v>13.791792473091112</v>
      </c>
      <c r="J8" s="13">
        <v>87.22</v>
      </c>
      <c r="K8" s="13">
        <v>57.45</v>
      </c>
      <c r="L8" s="13">
        <v>39.28</v>
      </c>
      <c r="Q8" s="13">
        <v>0.62607540620613999</v>
      </c>
      <c r="R8" s="13">
        <v>0.61547983716099297</v>
      </c>
      <c r="S8" s="13">
        <v>0.61549792677053905</v>
      </c>
      <c r="X8" s="13">
        <v>257.2876</v>
      </c>
      <c r="Y8" s="13">
        <v>264.24480000000005</v>
      </c>
      <c r="Z8" s="13">
        <v>257.91520000000003</v>
      </c>
    </row>
    <row r="9" spans="2:31" ht="28.8" x14ac:dyDescent="0.3">
      <c r="B9" s="12" t="s">
        <v>23</v>
      </c>
      <c r="C9" s="13">
        <v>58.206648501061196</v>
      </c>
      <c r="D9" s="13">
        <v>33.425707621658496</v>
      </c>
      <c r="E9" s="13">
        <v>21.12277693731366</v>
      </c>
      <c r="J9" s="13">
        <v>65.03</v>
      </c>
      <c r="K9" s="13">
        <v>106.98</v>
      </c>
      <c r="L9" s="13">
        <v>80.58</v>
      </c>
      <c r="Q9" s="13">
        <v>0.62640157528208196</v>
      </c>
      <c r="R9" s="13">
        <v>0.61621042134736304</v>
      </c>
      <c r="S9" s="13">
        <v>0.61223622874070804</v>
      </c>
      <c r="X9" s="13">
        <v>268.52339999999998</v>
      </c>
      <c r="Y9" s="13">
        <v>285.00720000000001</v>
      </c>
      <c r="Z9" s="13">
        <v>239.28980000000001</v>
      </c>
    </row>
    <row r="10" spans="2:31" ht="28.8" x14ac:dyDescent="0.3">
      <c r="B10" s="12" t="s">
        <v>24</v>
      </c>
      <c r="C10" s="13">
        <v>5.5753334396634493</v>
      </c>
      <c r="D10" s="13">
        <v>18.392833455455047</v>
      </c>
      <c r="E10" s="13">
        <v>4.9318454223305874</v>
      </c>
      <c r="J10" s="13">
        <v>151.12</v>
      </c>
      <c r="K10" s="13">
        <v>71.67</v>
      </c>
      <c r="L10" s="13">
        <v>103.18</v>
      </c>
      <c r="Q10" s="13">
        <v>0.62572133649261397</v>
      </c>
      <c r="R10" s="13">
        <v>0.61588742692070797</v>
      </c>
      <c r="S10" s="13">
        <v>0.58371811184149902</v>
      </c>
      <c r="X10" s="13">
        <v>230.78699999999998</v>
      </c>
      <c r="Y10" s="13">
        <v>286.61199999999997</v>
      </c>
      <c r="Z10" s="13">
        <v>275.26839999999999</v>
      </c>
    </row>
    <row r="11" spans="2:31" ht="28.8" x14ac:dyDescent="0.3">
      <c r="B11" s="12" t="s">
        <v>25</v>
      </c>
      <c r="C11" s="13">
        <v>23.092907518065594</v>
      </c>
      <c r="D11" s="13">
        <v>42.328696655970489</v>
      </c>
      <c r="E11" s="13">
        <v>21.759908835085149</v>
      </c>
      <c r="J11" s="13">
        <v>112.81</v>
      </c>
      <c r="K11" s="13">
        <v>31.68</v>
      </c>
      <c r="L11" s="13">
        <v>86.04</v>
      </c>
      <c r="Q11" s="13">
        <v>0.62607593351148805</v>
      </c>
      <c r="R11" s="13">
        <v>0.61600022222476103</v>
      </c>
      <c r="S11" s="13">
        <v>0.59591831189715105</v>
      </c>
      <c r="X11" s="13">
        <v>235.46100000000001</v>
      </c>
      <c r="Y11" s="13">
        <v>290.79480000000001</v>
      </c>
      <c r="Z11" s="13">
        <v>243.36199999999999</v>
      </c>
    </row>
    <row r="12" spans="2:31" ht="28.8" x14ac:dyDescent="0.3">
      <c r="B12" s="12" t="s">
        <v>26</v>
      </c>
      <c r="C12" s="13">
        <v>45.322655973646974</v>
      </c>
      <c r="D12" s="13">
        <v>40.507490746121583</v>
      </c>
      <c r="E12" s="13">
        <v>10.097919772348273</v>
      </c>
      <c r="J12" s="13">
        <v>128.63999999999999</v>
      </c>
      <c r="K12" s="13">
        <v>80.28</v>
      </c>
      <c r="L12" s="13">
        <v>98.87</v>
      </c>
      <c r="Q12" s="13">
        <v>0.62612191206145096</v>
      </c>
      <c r="R12" s="13">
        <v>0.615890105317903</v>
      </c>
      <c r="S12" s="13">
        <v>0.60007194290868904</v>
      </c>
      <c r="X12" s="13">
        <v>244.62220000000002</v>
      </c>
      <c r="Y12" s="13">
        <v>274.91199999999998</v>
      </c>
      <c r="Z12" s="13">
        <v>298.91340000000002</v>
      </c>
    </row>
    <row r="13" spans="2:31" ht="28.8" x14ac:dyDescent="0.3">
      <c r="B13" s="12" t="s">
        <v>27</v>
      </c>
      <c r="C13" s="13">
        <v>26.029424885668806</v>
      </c>
      <c r="D13" s="13">
        <v>23.567405660973268</v>
      </c>
      <c r="E13" s="13">
        <v>3.9351881095558134</v>
      </c>
      <c r="J13" s="13">
        <v>69.06</v>
      </c>
      <c r="K13" s="13">
        <v>76.5</v>
      </c>
      <c r="L13" s="13">
        <v>68.790000000000006</v>
      </c>
      <c r="Q13" s="13">
        <v>0.62489927913697596</v>
      </c>
      <c r="R13" s="13">
        <v>0.61513936687545301</v>
      </c>
      <c r="S13" s="13">
        <v>0.58470413537249399</v>
      </c>
      <c r="X13" s="13">
        <v>240.54040000000001</v>
      </c>
      <c r="Y13" s="13">
        <v>299.52480000000003</v>
      </c>
      <c r="Z13" s="13">
        <v>284.0258</v>
      </c>
    </row>
    <row r="14" spans="2:31" ht="28.8" x14ac:dyDescent="0.3">
      <c r="B14" s="12" t="s">
        <v>28</v>
      </c>
      <c r="C14" s="13">
        <v>30.712295972509978</v>
      </c>
      <c r="D14" s="13">
        <v>9.4733421976855823</v>
      </c>
      <c r="E14" s="13">
        <v>11.26750499014604</v>
      </c>
      <c r="J14" s="13">
        <v>170.38</v>
      </c>
      <c r="K14" s="13">
        <v>48.77</v>
      </c>
      <c r="L14" s="13">
        <v>153.55000000000001</v>
      </c>
      <c r="Q14" s="13">
        <v>0.624893057996737</v>
      </c>
      <c r="R14" s="13">
        <v>0.61531428721727299</v>
      </c>
      <c r="S14" s="13">
        <v>0.58646069952638902</v>
      </c>
      <c r="X14" s="13">
        <v>250.21019999999999</v>
      </c>
      <c r="Y14" s="13">
        <v>257.45780000000002</v>
      </c>
      <c r="Z14" s="13">
        <v>265.43619999999999</v>
      </c>
    </row>
    <row r="15" spans="2:31" ht="28.8" x14ac:dyDescent="0.3">
      <c r="B15" s="12" t="s">
        <v>29</v>
      </c>
      <c r="C15" s="13">
        <v>30.847560908206582</v>
      </c>
      <c r="D15" s="13">
        <v>8.1172482976653697</v>
      </c>
      <c r="E15" s="13">
        <v>15.939489741775734</v>
      </c>
      <c r="J15" s="13">
        <v>77.91</v>
      </c>
      <c r="K15" s="13">
        <v>49.61</v>
      </c>
      <c r="L15" s="13">
        <v>83.62</v>
      </c>
      <c r="Q15" s="13">
        <v>0.62523145182550599</v>
      </c>
      <c r="R15" s="13">
        <v>0.61541215260609805</v>
      </c>
      <c r="S15" s="13">
        <v>0.57525726387697995</v>
      </c>
      <c r="X15" s="13">
        <v>245.02200000000002</v>
      </c>
      <c r="Y15" s="13">
        <v>264.06119999999999</v>
      </c>
      <c r="Z15" s="13">
        <v>262.1044</v>
      </c>
    </row>
    <row r="16" spans="2:31" ht="28.8" x14ac:dyDescent="0.3">
      <c r="B16" s="12" t="s">
        <v>30</v>
      </c>
      <c r="C16" s="13">
        <v>0.97501294911314373</v>
      </c>
      <c r="D16" s="13">
        <v>16.043082646925058</v>
      </c>
      <c r="E16" s="13">
        <v>10.599984129440598</v>
      </c>
      <c r="J16" s="13">
        <v>163.62</v>
      </c>
      <c r="K16" s="13">
        <v>30.97</v>
      </c>
      <c r="L16" s="13">
        <v>81.81</v>
      </c>
      <c r="Q16" s="13">
        <v>0.62520113112123199</v>
      </c>
      <c r="R16" s="13">
        <v>0.61474610951967701</v>
      </c>
      <c r="S16" s="13">
        <v>0.56889478902483903</v>
      </c>
      <c r="X16" s="13">
        <v>248.13819999999996</v>
      </c>
      <c r="Y16" s="13">
        <v>277.95339999999999</v>
      </c>
      <c r="Z16" s="13">
        <v>274.37819999999999</v>
      </c>
    </row>
    <row r="17" spans="2:26" ht="28.8" x14ac:dyDescent="0.3">
      <c r="B17" s="12" t="s">
        <v>31</v>
      </c>
      <c r="C17" s="13">
        <v>20.265144935317601</v>
      </c>
      <c r="D17" s="13">
        <v>26.868314230759516</v>
      </c>
      <c r="E17" s="13">
        <v>11.955693109176815</v>
      </c>
      <c r="J17" s="13">
        <v>156.72</v>
      </c>
      <c r="K17" s="13">
        <v>59.41</v>
      </c>
      <c r="L17" s="13">
        <v>113.58</v>
      </c>
      <c r="Q17" s="13">
        <v>0.62549607961988496</v>
      </c>
      <c r="R17" s="13">
        <v>0.61513031424909803</v>
      </c>
      <c r="S17" s="13">
        <v>0.57591323314008902</v>
      </c>
      <c r="X17" s="13">
        <v>224.15299999999996</v>
      </c>
      <c r="Y17" s="13">
        <v>277.8288</v>
      </c>
      <c r="Z17" s="13">
        <v>271.09559999999999</v>
      </c>
    </row>
    <row r="18" spans="2:26" ht="28.8" x14ac:dyDescent="0.3">
      <c r="B18" s="12" t="s">
        <v>32</v>
      </c>
      <c r="C18" s="13">
        <v>54.002667596265596</v>
      </c>
      <c r="D18" s="13">
        <v>47.724351281014705</v>
      </c>
      <c r="E18" s="13">
        <v>4.8226662381878826</v>
      </c>
      <c r="J18" s="13">
        <v>126.54</v>
      </c>
      <c r="K18" s="13">
        <v>177.93</v>
      </c>
      <c r="L18" s="13">
        <v>83.81</v>
      </c>
      <c r="Q18" s="13">
        <v>0.62524620619286697</v>
      </c>
      <c r="R18" s="13">
        <v>0.61497076009694696</v>
      </c>
      <c r="S18" s="13">
        <v>0.57608875214626698</v>
      </c>
      <c r="X18" s="13">
        <v>237.40279999999998</v>
      </c>
      <c r="Y18" s="13">
        <v>263.81040000000002</v>
      </c>
      <c r="Z18" s="13">
        <v>270.94159999999999</v>
      </c>
    </row>
    <row r="34" spans="3:28" x14ac:dyDescent="0.3">
      <c r="C34" s="9" t="s">
        <v>50</v>
      </c>
      <c r="J34" s="9" t="s">
        <v>50</v>
      </c>
      <c r="Q34" s="9" t="s">
        <v>50</v>
      </c>
      <c r="X34" s="9" t="s">
        <v>50</v>
      </c>
    </row>
    <row r="36" spans="3:28" ht="15" thickBot="1" x14ac:dyDescent="0.35">
      <c r="C36" s="9" t="s">
        <v>51</v>
      </c>
      <c r="J36" s="9" t="s">
        <v>51</v>
      </c>
      <c r="Q36" s="9" t="s">
        <v>51</v>
      </c>
      <c r="X36" s="9" t="s">
        <v>51</v>
      </c>
    </row>
    <row r="37" spans="3:28" x14ac:dyDescent="0.3">
      <c r="C37" s="14" t="s">
        <v>52</v>
      </c>
      <c r="D37" s="14" t="s">
        <v>53</v>
      </c>
      <c r="E37" s="14" t="s">
        <v>54</v>
      </c>
      <c r="F37" s="14" t="s">
        <v>55</v>
      </c>
      <c r="G37" s="14" t="s">
        <v>56</v>
      </c>
      <c r="J37" s="14" t="s">
        <v>52</v>
      </c>
      <c r="K37" s="14" t="s">
        <v>53</v>
      </c>
      <c r="L37" s="14" t="s">
        <v>54</v>
      </c>
      <c r="M37" s="14" t="s">
        <v>55</v>
      </c>
      <c r="N37" s="14" t="s">
        <v>56</v>
      </c>
      <c r="Q37" s="14" t="s">
        <v>52</v>
      </c>
      <c r="R37" s="14" t="s">
        <v>53</v>
      </c>
      <c r="S37" s="14" t="s">
        <v>54</v>
      </c>
      <c r="T37" s="14" t="s">
        <v>55</v>
      </c>
      <c r="U37" s="14" t="s">
        <v>56</v>
      </c>
      <c r="X37" s="14" t="s">
        <v>52</v>
      </c>
      <c r="Y37" s="14" t="s">
        <v>53</v>
      </c>
      <c r="Z37" s="14" t="s">
        <v>54</v>
      </c>
      <c r="AA37" s="14" t="s">
        <v>55</v>
      </c>
      <c r="AB37" s="14" t="s">
        <v>56</v>
      </c>
    </row>
    <row r="38" spans="3:28" x14ac:dyDescent="0.3">
      <c r="C38" s="9" t="s">
        <v>14</v>
      </c>
      <c r="D38" s="9">
        <v>15</v>
      </c>
      <c r="E38" s="9">
        <v>491.19052685519733</v>
      </c>
      <c r="F38" s="9">
        <v>32.746035123679825</v>
      </c>
      <c r="G38" s="15">
        <v>305.40468502971504</v>
      </c>
      <c r="J38" s="9" t="s">
        <v>14</v>
      </c>
      <c r="K38" s="9">
        <v>15</v>
      </c>
      <c r="L38" s="9">
        <v>1657.7300000000002</v>
      </c>
      <c r="M38" s="9">
        <v>110.51533333333334</v>
      </c>
      <c r="N38" s="15">
        <v>1340.015626666662</v>
      </c>
      <c r="Q38" s="9" t="s">
        <v>14</v>
      </c>
      <c r="R38" s="9">
        <v>15</v>
      </c>
      <c r="S38" s="9">
        <v>9.3879315745979994</v>
      </c>
      <c r="T38" s="9">
        <v>0.62586210497319994</v>
      </c>
      <c r="U38" s="15">
        <v>4.4722390997604787E-7</v>
      </c>
      <c r="X38" s="9" t="s">
        <v>14</v>
      </c>
      <c r="Y38" s="9">
        <v>15</v>
      </c>
      <c r="Z38" s="9">
        <v>3678.0987999999993</v>
      </c>
      <c r="AA38" s="9">
        <v>245.20658666666662</v>
      </c>
      <c r="AB38" s="15">
        <v>131.34400650552394</v>
      </c>
    </row>
    <row r="39" spans="3:28" x14ac:dyDescent="0.3">
      <c r="C39" s="9" t="s">
        <v>15</v>
      </c>
      <c r="D39" s="9">
        <v>15</v>
      </c>
      <c r="E39" s="9">
        <v>486.49878286232246</v>
      </c>
      <c r="F39" s="9">
        <v>32.433252190821499</v>
      </c>
      <c r="G39" s="15">
        <v>265.10812545724991</v>
      </c>
      <c r="J39" s="9" t="s">
        <v>15</v>
      </c>
      <c r="K39" s="9">
        <v>15</v>
      </c>
      <c r="L39" s="9">
        <v>1017.8800000000001</v>
      </c>
      <c r="M39" s="9">
        <v>67.858666666666679</v>
      </c>
      <c r="N39" s="15">
        <v>1299.7513266666658</v>
      </c>
      <c r="Q39" s="9" t="s">
        <v>15</v>
      </c>
      <c r="R39" s="9">
        <v>15</v>
      </c>
      <c r="S39" s="9">
        <v>9.2335012885518157</v>
      </c>
      <c r="T39" s="9">
        <v>0.61556675257012106</v>
      </c>
      <c r="U39" s="15">
        <v>2.0583298641279056E-7</v>
      </c>
      <c r="X39" s="9" t="s">
        <v>15</v>
      </c>
      <c r="Y39" s="9">
        <v>15</v>
      </c>
      <c r="Z39" s="9">
        <v>4144.2146000000002</v>
      </c>
      <c r="AA39" s="9">
        <v>276.28097333333335</v>
      </c>
      <c r="AB39" s="15">
        <v>178.35593851923804</v>
      </c>
    </row>
    <row r="40" spans="3:28" ht="15" thickBot="1" x14ac:dyDescent="0.35">
      <c r="C40" s="16" t="s">
        <v>16</v>
      </c>
      <c r="D40" s="16">
        <v>15</v>
      </c>
      <c r="E40" s="16">
        <v>253.02959898807418</v>
      </c>
      <c r="F40" s="16">
        <v>16.868639932538279</v>
      </c>
      <c r="G40" s="17">
        <v>109.17392010646492</v>
      </c>
      <c r="J40" s="16" t="s">
        <v>16</v>
      </c>
      <c r="K40" s="16">
        <v>15</v>
      </c>
      <c r="L40" s="16">
        <v>1266.8499999999999</v>
      </c>
      <c r="M40" s="16">
        <v>84.456666666666663</v>
      </c>
      <c r="N40" s="17">
        <v>713.05415238095259</v>
      </c>
      <c r="Q40" s="16" t="s">
        <v>16</v>
      </c>
      <c r="R40" s="16">
        <v>15</v>
      </c>
      <c r="S40" s="16">
        <v>8.8696419854625965</v>
      </c>
      <c r="T40" s="16">
        <v>0.59130946569750642</v>
      </c>
      <c r="U40" s="17">
        <v>2.2411554592360045E-4</v>
      </c>
      <c r="X40" s="16" t="s">
        <v>16</v>
      </c>
      <c r="Y40" s="16">
        <v>15</v>
      </c>
      <c r="Z40" s="16">
        <v>4054.4408000000003</v>
      </c>
      <c r="AA40" s="16">
        <v>270.29605333333336</v>
      </c>
      <c r="AB40" s="17">
        <v>250.88822251123824</v>
      </c>
    </row>
    <row r="41" spans="3:28" ht="15" thickBot="1" x14ac:dyDescent="0.35"/>
    <row r="42" spans="3:28" x14ac:dyDescent="0.3">
      <c r="C42" s="29" t="s">
        <v>52</v>
      </c>
      <c r="D42" s="29" t="s">
        <v>82</v>
      </c>
      <c r="E42" s="29" t="s">
        <v>83</v>
      </c>
      <c r="F42" s="29" t="s">
        <v>84</v>
      </c>
      <c r="G42" s="29" t="s">
        <v>85</v>
      </c>
    </row>
    <row r="43" spans="3:28" x14ac:dyDescent="0.3">
      <c r="C43" s="44" t="s">
        <v>14</v>
      </c>
      <c r="D43" s="30">
        <v>305.40468502971504</v>
      </c>
      <c r="E43" s="30">
        <v>1340.015626666662</v>
      </c>
      <c r="F43" s="31">
        <v>4.4722390997604803E-7</v>
      </c>
      <c r="G43" s="30">
        <v>131.34400650552394</v>
      </c>
    </row>
    <row r="44" spans="3:28" x14ac:dyDescent="0.3">
      <c r="C44" s="45" t="s">
        <v>15</v>
      </c>
      <c r="D44" s="22">
        <v>265.10812545724991</v>
      </c>
      <c r="E44" s="22">
        <v>1299.7513266666658</v>
      </c>
      <c r="F44" s="32">
        <v>2.0583298641279056E-7</v>
      </c>
      <c r="G44" s="22">
        <v>178.35593851923804</v>
      </c>
    </row>
    <row r="45" spans="3:28" ht="15" thickBot="1" x14ac:dyDescent="0.35">
      <c r="C45" s="46" t="s">
        <v>16</v>
      </c>
      <c r="D45" s="33">
        <v>109.17392010646492</v>
      </c>
      <c r="E45" s="33">
        <v>713.05415238095259</v>
      </c>
      <c r="F45" s="34">
        <v>2.2411554592360045E-4</v>
      </c>
      <c r="G45" s="33">
        <v>250.88822251123824</v>
      </c>
    </row>
    <row r="46" spans="3:28" x14ac:dyDescent="0.3">
      <c r="C46" s="47" t="s">
        <v>95</v>
      </c>
      <c r="D46" s="28">
        <v>5.4559693868575598</v>
      </c>
      <c r="E46" s="28">
        <v>6.2055329737713887</v>
      </c>
      <c r="F46" s="28">
        <v>63.007970355374219</v>
      </c>
      <c r="G46" s="28">
        <v>21.819736031472974</v>
      </c>
    </row>
    <row r="47" spans="3:28" x14ac:dyDescent="0.3">
      <c r="C47" s="47" t="s">
        <v>96</v>
      </c>
      <c r="D47" s="28">
        <v>3.2199422931761199</v>
      </c>
      <c r="E47" s="28">
        <v>3.2199422931761248</v>
      </c>
      <c r="F47" s="28">
        <v>3.2199422931761248</v>
      </c>
      <c r="G47" s="28">
        <v>3.2199422931761248</v>
      </c>
    </row>
    <row r="48" spans="3:28" x14ac:dyDescent="0.3">
      <c r="C48" s="47" t="s">
        <v>87</v>
      </c>
      <c r="D48" s="35">
        <v>7.8272268838664588E-3</v>
      </c>
      <c r="E48" s="35">
        <v>4.3531454904098257E-3</v>
      </c>
      <c r="F48" s="35">
        <v>2.2692108572826352E-13</v>
      </c>
      <c r="G48" s="35">
        <v>3.1774702264865931E-7</v>
      </c>
    </row>
    <row r="49" spans="3:30" x14ac:dyDescent="0.3">
      <c r="C49" s="51" t="s">
        <v>98</v>
      </c>
      <c r="D49" s="52" t="s">
        <v>93</v>
      </c>
      <c r="E49" s="52" t="s">
        <v>93</v>
      </c>
      <c r="F49" s="52" t="s">
        <v>94</v>
      </c>
      <c r="G49" s="52" t="s">
        <v>93</v>
      </c>
    </row>
    <row r="50" spans="3:30" ht="27.6" customHeight="1" thickBot="1" x14ac:dyDescent="0.35">
      <c r="C50" s="9" t="s">
        <v>57</v>
      </c>
      <c r="J50" s="9" t="s">
        <v>57</v>
      </c>
      <c r="Q50" s="9" t="s">
        <v>57</v>
      </c>
      <c r="X50" s="9" t="s">
        <v>57</v>
      </c>
    </row>
    <row r="51" spans="3:30" x14ac:dyDescent="0.3">
      <c r="C51" s="14" t="s">
        <v>58</v>
      </c>
      <c r="D51" s="14" t="s">
        <v>59</v>
      </c>
      <c r="E51" s="14" t="s">
        <v>41</v>
      </c>
      <c r="F51" s="14" t="s">
        <v>60</v>
      </c>
      <c r="G51" s="14" t="s">
        <v>61</v>
      </c>
      <c r="H51" s="14" t="s">
        <v>62</v>
      </c>
      <c r="I51" s="18" t="s">
        <v>63</v>
      </c>
      <c r="J51" s="14" t="s">
        <v>58</v>
      </c>
      <c r="K51" s="14" t="s">
        <v>59</v>
      </c>
      <c r="L51" s="14" t="s">
        <v>41</v>
      </c>
      <c r="M51" s="14" t="s">
        <v>60</v>
      </c>
      <c r="N51" s="14" t="s">
        <v>61</v>
      </c>
      <c r="O51" s="14" t="s">
        <v>62</v>
      </c>
      <c r="P51" s="18" t="s">
        <v>63</v>
      </c>
      <c r="Q51" s="14" t="s">
        <v>58</v>
      </c>
      <c r="R51" s="14" t="s">
        <v>59</v>
      </c>
      <c r="S51" s="14" t="s">
        <v>41</v>
      </c>
      <c r="T51" s="14" t="s">
        <v>60</v>
      </c>
      <c r="U51" s="14" t="s">
        <v>61</v>
      </c>
      <c r="V51" s="14" t="s">
        <v>62</v>
      </c>
      <c r="W51" s="18" t="s">
        <v>63</v>
      </c>
      <c r="X51" s="14" t="s">
        <v>58</v>
      </c>
      <c r="Y51" s="14" t="s">
        <v>59</v>
      </c>
      <c r="Z51" s="14" t="s">
        <v>41</v>
      </c>
      <c r="AA51" s="14" t="s">
        <v>60</v>
      </c>
      <c r="AB51" s="14" t="s">
        <v>61</v>
      </c>
      <c r="AC51" s="14" t="s">
        <v>62</v>
      </c>
      <c r="AD51" s="18" t="s">
        <v>63</v>
      </c>
    </row>
    <row r="52" spans="3:30" x14ac:dyDescent="0.3">
      <c r="C52" s="9" t="s">
        <v>64</v>
      </c>
      <c r="D52" s="9">
        <v>2472.2333298473677</v>
      </c>
      <c r="E52" s="9">
        <v>2</v>
      </c>
      <c r="F52" s="9">
        <v>1236.1166649236839</v>
      </c>
      <c r="G52" s="9">
        <v>5.4559693868575598</v>
      </c>
      <c r="H52" s="27">
        <v>7.8272268838664588E-3</v>
      </c>
      <c r="I52" s="19">
        <v>3.2199422931761199</v>
      </c>
      <c r="J52" s="9" t="s">
        <v>64</v>
      </c>
      <c r="K52" s="9">
        <v>13870.694617777765</v>
      </c>
      <c r="L52" s="9">
        <v>2</v>
      </c>
      <c r="M52" s="9">
        <v>6935.3473088888823</v>
      </c>
      <c r="N52" s="9">
        <v>6.2055329737713887</v>
      </c>
      <c r="O52" s="27">
        <v>4.3531454904098257E-3</v>
      </c>
      <c r="P52" s="19">
        <v>3.2199422931761248</v>
      </c>
      <c r="Q52" s="9" t="s">
        <v>64</v>
      </c>
      <c r="R52" s="9">
        <v>9.4414756422005128E-3</v>
      </c>
      <c r="S52" s="9">
        <v>2</v>
      </c>
      <c r="T52" s="9">
        <v>4.7207378211002564E-3</v>
      </c>
      <c r="U52" s="9">
        <v>63.007970355374219</v>
      </c>
      <c r="V52" s="27">
        <v>2.2692108572826352E-13</v>
      </c>
      <c r="W52" s="19">
        <v>3.2199422931761248</v>
      </c>
      <c r="X52" s="9" t="s">
        <v>64</v>
      </c>
      <c r="Y52" s="9">
        <v>8154.5905586684485</v>
      </c>
      <c r="Z52" s="9">
        <v>2</v>
      </c>
      <c r="AA52" s="9">
        <v>4077.2952793342242</v>
      </c>
      <c r="AB52" s="9">
        <v>21.819736031472974</v>
      </c>
      <c r="AC52" s="27">
        <v>3.1774702264865931E-7</v>
      </c>
      <c r="AD52" s="19">
        <v>3.2199422931761248</v>
      </c>
    </row>
    <row r="53" spans="3:30" x14ac:dyDescent="0.3">
      <c r="C53" s="9" t="s">
        <v>65</v>
      </c>
      <c r="D53" s="9">
        <v>9515.6142283080117</v>
      </c>
      <c r="E53" s="9">
        <v>42</v>
      </c>
      <c r="F53" s="9">
        <v>226.56224353114314</v>
      </c>
      <c r="H53" s="15" t="s">
        <v>70</v>
      </c>
      <c r="I53" s="20"/>
      <c r="J53" s="9" t="s">
        <v>65</v>
      </c>
      <c r="K53" s="9">
        <v>46939.495480000005</v>
      </c>
      <c r="L53" s="9">
        <v>42</v>
      </c>
      <c r="M53" s="9">
        <v>1117.6070352380952</v>
      </c>
      <c r="O53" s="15" t="s">
        <v>70</v>
      </c>
      <c r="P53" s="20"/>
      <c r="Q53" s="9" t="s">
        <v>65</v>
      </c>
      <c r="R53" s="9">
        <v>3.1467604394798503E-3</v>
      </c>
      <c r="S53" s="9">
        <v>42</v>
      </c>
      <c r="T53" s="9">
        <v>7.4922867606663107E-5</v>
      </c>
      <c r="V53" s="15" t="s">
        <v>70</v>
      </c>
      <c r="W53" s="20"/>
      <c r="X53" s="9" t="s">
        <v>65</v>
      </c>
      <c r="Y53" s="9">
        <v>7848.2343455040036</v>
      </c>
      <c r="Z53" s="9">
        <v>42</v>
      </c>
      <c r="AA53" s="9">
        <v>186.86272251200009</v>
      </c>
      <c r="AC53" s="15" t="s">
        <v>70</v>
      </c>
      <c r="AD53" s="20"/>
    </row>
    <row r="54" spans="3:30" x14ac:dyDescent="0.3">
      <c r="G54" s="15" t="s">
        <v>81</v>
      </c>
      <c r="I54" s="20"/>
      <c r="O54" s="15" t="s">
        <v>69</v>
      </c>
      <c r="P54" s="20"/>
      <c r="V54" s="15" t="s">
        <v>69</v>
      </c>
      <c r="W54" s="20"/>
      <c r="AC54" s="15" t="s">
        <v>69</v>
      </c>
      <c r="AD54" s="20"/>
    </row>
    <row r="55" spans="3:30" ht="15" thickBot="1" x14ac:dyDescent="0.35">
      <c r="C55" s="16" t="s">
        <v>66</v>
      </c>
      <c r="D55" s="16">
        <v>11987.847558155379</v>
      </c>
      <c r="E55" s="16">
        <v>44</v>
      </c>
      <c r="F55" s="16"/>
      <c r="G55" s="16"/>
      <c r="H55" s="16"/>
      <c r="I55" s="21"/>
      <c r="J55" s="16" t="s">
        <v>66</v>
      </c>
      <c r="K55" s="16">
        <v>60810.19009777777</v>
      </c>
      <c r="L55" s="16">
        <v>44</v>
      </c>
      <c r="M55" s="16"/>
      <c r="N55" s="16"/>
      <c r="O55" s="16"/>
      <c r="P55" s="21"/>
      <c r="Q55" s="16" t="s">
        <v>66</v>
      </c>
      <c r="R55" s="16">
        <v>1.2588236081680363E-2</v>
      </c>
      <c r="S55" s="16">
        <v>44</v>
      </c>
      <c r="T55" s="16"/>
      <c r="U55" s="16"/>
      <c r="V55" s="16"/>
      <c r="W55" s="21"/>
      <c r="X55" s="16" t="s">
        <v>66</v>
      </c>
      <c r="Y55" s="16">
        <v>16002.824904172452</v>
      </c>
      <c r="Z55" s="16">
        <v>44</v>
      </c>
      <c r="AA55" s="16"/>
      <c r="AB55" s="16"/>
      <c r="AC55" s="16"/>
      <c r="AD55" s="21"/>
    </row>
    <row r="57" spans="3:30" ht="15" thickBot="1" x14ac:dyDescent="0.35">
      <c r="C57" s="16" t="s">
        <v>71</v>
      </c>
      <c r="D57" s="16"/>
      <c r="E57" s="16"/>
      <c r="G57" s="16" t="s">
        <v>77</v>
      </c>
      <c r="H57" s="16"/>
      <c r="J57" s="16" t="s">
        <v>71</v>
      </c>
      <c r="K57" s="16"/>
      <c r="L57" s="16"/>
      <c r="N57" s="16" t="s">
        <v>77</v>
      </c>
      <c r="O57" s="16"/>
      <c r="Q57" s="16" t="s">
        <v>71</v>
      </c>
      <c r="R57" s="16"/>
      <c r="S57" s="16"/>
      <c r="U57" s="16" t="s">
        <v>77</v>
      </c>
      <c r="V57" s="16"/>
      <c r="X57" s="16" t="s">
        <v>71</v>
      </c>
      <c r="Y57" s="16"/>
      <c r="Z57" s="16"/>
      <c r="AB57" s="16" t="s">
        <v>77</v>
      </c>
      <c r="AC57" s="16"/>
    </row>
    <row r="58" spans="3:30" x14ac:dyDescent="0.3">
      <c r="C58" s="9" t="s">
        <v>52</v>
      </c>
      <c r="D58" s="9" t="s">
        <v>72</v>
      </c>
      <c r="E58" s="9" t="s">
        <v>73</v>
      </c>
      <c r="G58" s="9" t="s">
        <v>78</v>
      </c>
      <c r="H58" s="9" t="s">
        <v>79</v>
      </c>
      <c r="J58" s="9" t="s">
        <v>52</v>
      </c>
      <c r="K58" s="9" t="s">
        <v>72</v>
      </c>
      <c r="L58" s="9" t="s">
        <v>73</v>
      </c>
      <c r="N58" s="9" t="s">
        <v>78</v>
      </c>
      <c r="O58" s="9" t="s">
        <v>79</v>
      </c>
      <c r="Q58" s="9" t="s">
        <v>52</v>
      </c>
      <c r="R58" s="9" t="s">
        <v>72</v>
      </c>
      <c r="S58" s="9" t="s">
        <v>73</v>
      </c>
      <c r="U58" s="9" t="s">
        <v>78</v>
      </c>
      <c r="V58" s="9" t="s">
        <v>79</v>
      </c>
      <c r="X58" s="9" t="s">
        <v>52</v>
      </c>
      <c r="Y58" s="9" t="s">
        <v>72</v>
      </c>
      <c r="Z58" s="9" t="s">
        <v>73</v>
      </c>
      <c r="AB58" s="9" t="s">
        <v>78</v>
      </c>
      <c r="AC58" s="9" t="s">
        <v>79</v>
      </c>
    </row>
    <row r="59" spans="3:30" x14ac:dyDescent="0.3">
      <c r="C59" s="9" t="s">
        <v>74</v>
      </c>
      <c r="D59" s="27">
        <f>TTEST(C4:C18,D4:D18,2,2)</f>
        <v>0.9599108879530851</v>
      </c>
      <c r="E59" s="9" t="str">
        <f>IF(D59&lt;H60,"yes","no")</f>
        <v>no</v>
      </c>
      <c r="G59" s="9" t="s">
        <v>57</v>
      </c>
      <c r="H59" s="9">
        <v>0.05</v>
      </c>
      <c r="J59" s="9" t="s">
        <v>74</v>
      </c>
      <c r="K59" s="27">
        <f>TTEST(J4:J18,K4:K18,2,2)</f>
        <v>3.2739740520779819E-3</v>
      </c>
      <c r="L59" s="15" t="str">
        <f>IF(K59&lt;O60,"yes","no")</f>
        <v>yes</v>
      </c>
      <c r="N59" s="9" t="s">
        <v>57</v>
      </c>
      <c r="O59" s="9">
        <v>0.05</v>
      </c>
      <c r="Q59" s="9" t="s">
        <v>74</v>
      </c>
      <c r="R59" s="27">
        <f>TTEST(Q4:Q18,R4:R18,2,2)</f>
        <v>9.0691728635853313E-29</v>
      </c>
      <c r="S59" s="15" t="str">
        <f>IF(R59&lt;V60,"yes","no")</f>
        <v>yes</v>
      </c>
      <c r="U59" s="9" t="s">
        <v>57</v>
      </c>
      <c r="V59" s="9">
        <v>0.05</v>
      </c>
      <c r="X59" s="9" t="s">
        <v>74</v>
      </c>
      <c r="Y59" s="27">
        <f>TTEST(X4:X18,Y4:Y18,2,2)</f>
        <v>1.9778982634084622E-7</v>
      </c>
      <c r="Z59" s="15" t="str">
        <f>IF(Y59&lt;AC60,"yes","no")</f>
        <v>yes</v>
      </c>
      <c r="AB59" s="9" t="s">
        <v>57</v>
      </c>
      <c r="AC59" s="9">
        <v>0.05</v>
      </c>
    </row>
    <row r="60" spans="3:30" ht="15" thickBot="1" x14ac:dyDescent="0.35">
      <c r="C60" s="9" t="s">
        <v>75</v>
      </c>
      <c r="D60" s="27">
        <f>TTEST(D4:D18,E4:E18,2,2)</f>
        <v>4.208621637278232E-3</v>
      </c>
      <c r="E60" s="15" t="str">
        <f>IF(D60&lt;H60,"yes","no")</f>
        <v>yes</v>
      </c>
      <c r="G60" s="16" t="s">
        <v>80</v>
      </c>
      <c r="H60" s="16">
        <f>H59/3</f>
        <v>1.6666666666666666E-2</v>
      </c>
      <c r="J60" s="9" t="s">
        <v>75</v>
      </c>
      <c r="K60" s="27">
        <f>TTEST(K4:K18,L4:L18,2,2)</f>
        <v>0.16297247114646682</v>
      </c>
      <c r="L60" s="9" t="str">
        <f>IF(K60&lt;O60,"yes","no")</f>
        <v>no</v>
      </c>
      <c r="N60" s="16" t="s">
        <v>80</v>
      </c>
      <c r="O60" s="16">
        <f>O59/3</f>
        <v>1.6666666666666666E-2</v>
      </c>
      <c r="Q60" s="9" t="s">
        <v>75</v>
      </c>
      <c r="R60" s="27">
        <f>TTEST(R4:R18,S4:S18,2,2)</f>
        <v>8.8147951324959632E-7</v>
      </c>
      <c r="S60" s="15" t="str">
        <f>IF(R60&lt;V60,"yes","no")</f>
        <v>yes</v>
      </c>
      <c r="U60" s="16" t="s">
        <v>80</v>
      </c>
      <c r="V60" s="16">
        <f>V59/3</f>
        <v>1.6666666666666666E-2</v>
      </c>
      <c r="X60" s="9" t="s">
        <v>75</v>
      </c>
      <c r="Y60" s="27">
        <f>TTEST(Y4:Y18,Z4:Z18,2,2)</f>
        <v>0.27273291685022527</v>
      </c>
      <c r="Z60" s="9" t="str">
        <f>IF(Y60&lt;AC60,"yes","no")</f>
        <v>no</v>
      </c>
      <c r="AB60" s="16" t="s">
        <v>80</v>
      </c>
      <c r="AC60" s="16">
        <f>AC59/3</f>
        <v>1.6666666666666666E-2</v>
      </c>
    </row>
    <row r="61" spans="3:30" ht="15" thickBot="1" x14ac:dyDescent="0.35">
      <c r="C61" s="16" t="s">
        <v>76</v>
      </c>
      <c r="D61" s="36">
        <f>TTEST(E4:E18,C4:C18,2,2)</f>
        <v>5.3445584607843743E-3</v>
      </c>
      <c r="E61" s="17" t="str">
        <f>IF(D61&lt;H60,"yes","no")</f>
        <v>yes</v>
      </c>
      <c r="J61" s="16" t="s">
        <v>76</v>
      </c>
      <c r="K61" s="36">
        <f>TTEST(L4:L18,J4:J18,2,2)</f>
        <v>3.4135994144972218E-2</v>
      </c>
      <c r="L61" s="16" t="str">
        <f>IF(K61&lt;O60,"yes","no")</f>
        <v>no</v>
      </c>
      <c r="Q61" s="16" t="s">
        <v>76</v>
      </c>
      <c r="R61" s="36">
        <f>TTEST(S4:S18,Q4:Q18,2,2)</f>
        <v>1.1000209352434109E-9</v>
      </c>
      <c r="S61" s="17" t="str">
        <f>IF(R61&lt;V60,"yes","no")</f>
        <v>yes</v>
      </c>
      <c r="X61" s="16" t="s">
        <v>76</v>
      </c>
      <c r="Y61" s="36">
        <f>TTEST(Z4:Z18,X4:X18,2,2)</f>
        <v>3.0088313252310881E-5</v>
      </c>
      <c r="Z61" s="17" t="str">
        <f>IF(Y61&lt;AC60,"yes","no")</f>
        <v>yes</v>
      </c>
    </row>
    <row r="63" spans="3:30" x14ac:dyDescent="0.3">
      <c r="C63" s="49" t="s">
        <v>71</v>
      </c>
    </row>
    <row r="64" spans="3:30" x14ac:dyDescent="0.3">
      <c r="C64" s="50" t="s">
        <v>89</v>
      </c>
      <c r="D64" s="50" t="s">
        <v>86</v>
      </c>
      <c r="E64" s="48"/>
    </row>
    <row r="65" spans="1:27" ht="15" thickBot="1" x14ac:dyDescent="0.35">
      <c r="D65" s="76" t="s">
        <v>33</v>
      </c>
      <c r="E65" s="77"/>
      <c r="F65" s="78" t="s">
        <v>34</v>
      </c>
      <c r="G65" s="77"/>
      <c r="H65" s="78" t="s">
        <v>88</v>
      </c>
      <c r="I65" s="77"/>
      <c r="J65" s="79" t="s">
        <v>46</v>
      </c>
      <c r="K65" s="79"/>
    </row>
    <row r="66" spans="1:27" x14ac:dyDescent="0.3">
      <c r="C66" s="40" t="s">
        <v>52</v>
      </c>
      <c r="D66" s="29" t="s">
        <v>87</v>
      </c>
      <c r="E66" s="40" t="s">
        <v>73</v>
      </c>
      <c r="F66" s="29" t="s">
        <v>87</v>
      </c>
      <c r="G66" s="40" t="s">
        <v>73</v>
      </c>
      <c r="H66" s="29" t="s">
        <v>87</v>
      </c>
      <c r="I66" s="40" t="s">
        <v>73</v>
      </c>
      <c r="J66" s="29" t="s">
        <v>87</v>
      </c>
      <c r="K66" s="40" t="s">
        <v>73</v>
      </c>
    </row>
    <row r="67" spans="1:27" x14ac:dyDescent="0.3">
      <c r="C67" s="41" t="s">
        <v>90</v>
      </c>
      <c r="D67" s="31">
        <v>0.9599108879530851</v>
      </c>
      <c r="E67" s="31" t="s">
        <v>97</v>
      </c>
      <c r="F67" s="31">
        <v>3.2739740520779819E-3</v>
      </c>
      <c r="G67" s="37" t="s">
        <v>93</v>
      </c>
      <c r="H67" s="31">
        <v>9.0691728635853313E-29</v>
      </c>
      <c r="I67" s="37" t="s">
        <v>93</v>
      </c>
      <c r="J67" s="31">
        <v>1.9778982634084622E-7</v>
      </c>
      <c r="K67" s="37" t="s">
        <v>93</v>
      </c>
    </row>
    <row r="68" spans="1:27" x14ac:dyDescent="0.3">
      <c r="C68" s="42" t="s">
        <v>91</v>
      </c>
      <c r="D68" s="32">
        <v>4.208621637278232E-3</v>
      </c>
      <c r="E68" s="39" t="s">
        <v>93</v>
      </c>
      <c r="F68" s="32">
        <v>0.16297247114646682</v>
      </c>
      <c r="G68" s="32" t="s">
        <v>97</v>
      </c>
      <c r="H68" s="32">
        <v>8.8147951324959632E-7</v>
      </c>
      <c r="I68" s="39" t="s">
        <v>93</v>
      </c>
      <c r="J68" s="32">
        <v>0.27273291685022527</v>
      </c>
      <c r="K68" s="32" t="s">
        <v>97</v>
      </c>
    </row>
    <row r="69" spans="1:27" ht="15" thickBot="1" x14ac:dyDescent="0.35">
      <c r="C69" s="43" t="s">
        <v>92</v>
      </c>
      <c r="D69" s="34">
        <v>5.3445584607843743E-3</v>
      </c>
      <c r="E69" s="38" t="s">
        <v>93</v>
      </c>
      <c r="F69" s="34">
        <v>3.4135994144972218E-2</v>
      </c>
      <c r="G69" s="34" t="s">
        <v>97</v>
      </c>
      <c r="H69" s="34">
        <v>1.1000209352434109E-9</v>
      </c>
      <c r="I69" s="38" t="s">
        <v>93</v>
      </c>
      <c r="J69" s="34">
        <v>3.0088313252310881E-5</v>
      </c>
      <c r="K69" s="38" t="s">
        <v>93</v>
      </c>
    </row>
    <row r="71" spans="1:27" x14ac:dyDescent="0.3">
      <c r="A71" s="9" t="s">
        <v>67</v>
      </c>
    </row>
    <row r="72" spans="1:27" x14ac:dyDescent="0.3">
      <c r="C72" s="80" t="s">
        <v>33</v>
      </c>
      <c r="D72" s="80"/>
      <c r="E72" s="80"/>
      <c r="J72" s="80" t="s">
        <v>34</v>
      </c>
      <c r="K72" s="80"/>
      <c r="L72" s="80"/>
      <c r="M72" s="23"/>
      <c r="N72" s="23"/>
      <c r="O72" s="23"/>
      <c r="P72" s="23"/>
      <c r="Q72" s="80" t="s">
        <v>35</v>
      </c>
      <c r="R72" s="80"/>
      <c r="S72" s="80"/>
      <c r="X72" s="80" t="s">
        <v>46</v>
      </c>
      <c r="Y72" s="80"/>
      <c r="Z72" s="80"/>
      <c r="AA72" s="23"/>
    </row>
    <row r="73" spans="1:27" ht="18" x14ac:dyDescent="0.35">
      <c r="B73" s="80" t="s">
        <v>45</v>
      </c>
      <c r="C73" s="24" cm="1">
        <f t="array" ref="C73">IF(ISNUMBER(C4), _xlfn.RANK.AVG(C4,$C$4:$E$18,0),””)</f>
        <v>15</v>
      </c>
      <c r="D73" s="24" cm="1">
        <f t="array" ref="D73">IF(ISNUMBER(D4), _xlfn.RANK.AVG(D4,$C$4:$E$18,0),””)</f>
        <v>5</v>
      </c>
      <c r="E73" s="24" cm="1">
        <f t="array" ref="E73">IF(ISNUMBER(E4), _xlfn.RANK.AVG(E4,$C$4:$E$18,0),””)</f>
        <v>25</v>
      </c>
      <c r="J73" s="24" cm="1">
        <f t="array" ref="J73">IF(ISNUMBER(J4), _xlfn.RANK.AVG(J4,$J$4:$L$18,0),””)</f>
        <v>20</v>
      </c>
      <c r="K73" s="24" cm="1">
        <f t="array" ref="K73">IF(ISNUMBER(K4), _xlfn.RANK.AVG(K4,$J$4:$L$18,0),””)</f>
        <v>30</v>
      </c>
      <c r="L73" s="24" cm="1">
        <f t="array" ref="L73">IF(ISNUMBER(L4), _xlfn.RANK.AVG(L4,$J$4:$L$18,0),””)</f>
        <v>26</v>
      </c>
      <c r="Q73" s="24" cm="1">
        <f t="array" ref="Q73">IF(ISNUMBER(Q4), _xlfn.RANK.AVG(Q4,$Q$4:$S$18,0),””)</f>
        <v>5</v>
      </c>
      <c r="R73" s="24" cm="1">
        <f t="array" ref="R73">IF(ISNUMBER(R4), _xlfn.RANK.AVG(R4,$Q$4:$S$18,0),””)</f>
        <v>22</v>
      </c>
      <c r="S73" s="24" cm="1">
        <f t="array" ref="S73">IF(ISNUMBER(S4), _xlfn.RANK.AVG(S4,$Q$4:$S$18,0),””)</f>
        <v>38</v>
      </c>
      <c r="X73" s="24" cm="1">
        <f t="array" ref="X73">IF(ISNUMBER(X4), _xlfn.RANK.AVG(X4,$X$4:$Z$18,0),””)</f>
        <v>32</v>
      </c>
      <c r="Y73" s="24" cm="1">
        <f t="array" ref="Y73">IF(ISNUMBER(Y4), _xlfn.RANK.AVG(Y4,$X$4:$Z$18,0),””)</f>
        <v>15</v>
      </c>
      <c r="Z73" s="24" cm="1">
        <f t="array" ref="Z73">IF(ISNUMBER(Z4), _xlfn.RANK.AVG(Z4,$X$4:$Z$18,0),””)</f>
        <v>3</v>
      </c>
    </row>
    <row r="74" spans="1:27" ht="18" x14ac:dyDescent="0.35">
      <c r="B74" s="80"/>
      <c r="C74" s="24" cm="1">
        <f t="array" ref="C74">IF(ISNUMBER(C5), _xlfn.RANK.AVG(C5,$C$4:$E$18,0),””)</f>
        <v>16</v>
      </c>
      <c r="D74" s="24" cm="1">
        <f t="array" ref="D74">IF(ISNUMBER(D5), _xlfn.RANK.AVG(D5,$C$4:$E$18,0),””)</f>
        <v>19</v>
      </c>
      <c r="E74" s="24" cm="1">
        <f t="array" ref="E74">IF(ISNUMBER(E5), _xlfn.RANK.AVG(E5,$C$4:$E$18,0),””)</f>
        <v>14</v>
      </c>
      <c r="J74" s="24" cm="1">
        <f t="array" ref="J74">IF(ISNUMBER(J5), _xlfn.RANK.AVG(J5,$J$4:$L$18,0),””)</f>
        <v>12</v>
      </c>
      <c r="K74" s="24" cm="1">
        <f t="array" ref="K74">IF(ISNUMBER(K5), _xlfn.RANK.AVG(K5,$J$4:$L$18,0),””)</f>
        <v>37</v>
      </c>
      <c r="L74" s="24" cm="1">
        <f t="array" ref="L74">IF(ISNUMBER(L5), _xlfn.RANK.AVG(L5,$J$4:$L$18,0),””)</f>
        <v>39</v>
      </c>
      <c r="Q74" s="24" cm="1">
        <f t="array" ref="Q74">IF(ISNUMBER(Q5), _xlfn.RANK.AVG(Q5,$Q$4:$S$18,0),””)</f>
        <v>1</v>
      </c>
      <c r="R74" s="24" cm="1">
        <f t="array" ref="R74">IF(ISNUMBER(R5), _xlfn.RANK.AVG(R5,$Q$4:$S$18,0),””)</f>
        <v>18</v>
      </c>
      <c r="S74" s="24" cm="1">
        <f t="array" ref="S74">IF(ISNUMBER(S5), _xlfn.RANK.AVG(S5,$Q$4:$S$18,0),””)</f>
        <v>34</v>
      </c>
      <c r="X74" s="24" cm="1">
        <f t="array" ref="X74">IF(ISNUMBER(X5), _xlfn.RANK.AVG(X5,$X$4:$Z$18,0),””)</f>
        <v>34</v>
      </c>
      <c r="Y74" s="24" cm="1">
        <f t="array" ref="Y74">IF(ISNUMBER(Y5), _xlfn.RANK.AVG(Y5,$X$4:$Z$18,0),””)</f>
        <v>9</v>
      </c>
      <c r="Z74" s="24" cm="1">
        <f t="array" ref="Z74">IF(ISNUMBER(Z5), _xlfn.RANK.AVG(Z5,$X$4:$Z$18,0),””)</f>
        <v>12</v>
      </c>
    </row>
    <row r="75" spans="1:27" ht="18" x14ac:dyDescent="0.35">
      <c r="B75" s="80"/>
      <c r="C75" s="24" cm="1">
        <f t="array" ref="C75">IF(ISNUMBER(C6), _xlfn.RANK.AVG(C6,$C$4:$E$18,0),””)</f>
        <v>2</v>
      </c>
      <c r="D75" s="24" cm="1">
        <f t="array" ref="D75">IF(ISNUMBER(D6), _xlfn.RANK.AVG(D6,$C$4:$E$18,0),””)</f>
        <v>1</v>
      </c>
      <c r="E75" s="24" cm="1">
        <f t="array" ref="E75">IF(ISNUMBER(E6), _xlfn.RANK.AVG(E6,$C$4:$E$18,0),””)</f>
        <v>12</v>
      </c>
      <c r="J75" s="24" cm="1">
        <f t="array" ref="J75">IF(ISNUMBER(J6), _xlfn.RANK.AVG(J6,$J$4:$L$18,0),””)</f>
        <v>28</v>
      </c>
      <c r="K75" s="24" cm="1">
        <f t="array" ref="K75">IF(ISNUMBER(K6), _xlfn.RANK.AVG(K6,$J$4:$L$18,0),””)</f>
        <v>38</v>
      </c>
      <c r="L75" s="24" cm="1">
        <f t="array" ref="L75">IF(ISNUMBER(L6), _xlfn.RANK.AVG(L6,$J$4:$L$18,0),””)</f>
        <v>33</v>
      </c>
      <c r="Q75" s="24" cm="1">
        <f t="array" ref="Q75">IF(ISNUMBER(Q6), _xlfn.RANK.AVG(Q6,$Q$4:$S$18,0),””)</f>
        <v>2</v>
      </c>
      <c r="R75" s="24" cm="1">
        <f t="array" ref="R75">IF(ISNUMBER(R6), _xlfn.RANK.AVG(R6,$Q$4:$S$18,0),””)</f>
        <v>17</v>
      </c>
      <c r="S75" s="24" cm="1">
        <f t="array" ref="S75">IF(ISNUMBER(S6), _xlfn.RANK.AVG(S6,$Q$4:$S$18,0),””)</f>
        <v>32</v>
      </c>
      <c r="X75" s="24" cm="1">
        <f t="array" ref="X75">IF(ISNUMBER(X6), _xlfn.RANK.AVG(X6,$X$4:$Z$18,0),””)</f>
        <v>42</v>
      </c>
      <c r="Y75" s="24" cm="1">
        <f t="array" ref="Y75">IF(ISNUMBER(Y6), _xlfn.RANK.AVG(Y6,$X$4:$Z$18,0),””)</f>
        <v>31</v>
      </c>
      <c r="Z75" s="24" cm="1">
        <f t="array" ref="Z75">IF(ISNUMBER(Z6), _xlfn.RANK.AVG(Z6,$X$4:$Z$18,0),””)</f>
        <v>20</v>
      </c>
    </row>
    <row r="76" spans="1:27" ht="18" x14ac:dyDescent="0.35">
      <c r="B76" s="80"/>
      <c r="C76" s="24" cm="1">
        <f t="array" ref="C76">IF(ISNUMBER(C7), _xlfn.RANK.AVG(C7,$C$4:$E$18,0),””)</f>
        <v>11</v>
      </c>
      <c r="D76" s="24" cm="1">
        <f t="array" ref="D76">IF(ISNUMBER(D7), _xlfn.RANK.AVG(D7,$C$4:$E$18,0),””)</f>
        <v>8</v>
      </c>
      <c r="E76" s="24" cm="1">
        <f t="array" ref="E76">IF(ISNUMBER(E7), _xlfn.RANK.AVG(E7,$C$4:$E$18,0),””)</f>
        <v>22</v>
      </c>
      <c r="J76" s="24" cm="1">
        <f t="array" ref="J76">IF(ISNUMBER(J7), _xlfn.RANK.AVG(J7,$J$4:$L$18,0),””)</f>
        <v>16</v>
      </c>
      <c r="K76" s="24" cm="1">
        <f t="array" ref="K76">IF(ISNUMBER(K7), _xlfn.RANK.AVG(K7,$J$4:$L$18,0),””)</f>
        <v>42</v>
      </c>
      <c r="L76" s="24" cm="1">
        <f t="array" ref="L76">IF(ISNUMBER(L7), _xlfn.RANK.AVG(L7,$J$4:$L$18,0),””)</f>
        <v>24</v>
      </c>
      <c r="Q76" s="24" cm="1">
        <f t="array" ref="Q76">IF(ISNUMBER(Q7), _xlfn.RANK.AVG(Q7,$Q$4:$S$18,0),””)</f>
        <v>3</v>
      </c>
      <c r="R76" s="24" cm="1">
        <f t="array" ref="R76">IF(ISNUMBER(R7), _xlfn.RANK.AVG(R7,$Q$4:$S$18,0),””)</f>
        <v>26</v>
      </c>
      <c r="S76" s="24" cm="1">
        <f t="array" ref="S76">IF(ISNUMBER(S7), _xlfn.RANK.AVG(S7,$Q$4:$S$18,0),””)</f>
        <v>37</v>
      </c>
      <c r="X76" s="24" cm="1">
        <f t="array" ref="X76">IF(ISNUMBER(X7), _xlfn.RANK.AVG(X7,$X$4:$Z$18,0),””)</f>
        <v>30</v>
      </c>
      <c r="Y76" s="24" cm="1">
        <f t="array" ref="Y76">IF(ISNUMBER(Y7), _xlfn.RANK.AVG(Y7,$X$4:$Z$18,0),””)</f>
        <v>4</v>
      </c>
      <c r="Z76" s="24" cm="1">
        <f t="array" ref="Z76">IF(ISNUMBER(Z7), _xlfn.RANK.AVG(Z7,$X$4:$Z$18,0),””)</f>
        <v>17</v>
      </c>
    </row>
    <row r="77" spans="1:27" ht="18" x14ac:dyDescent="0.35">
      <c r="B77" s="80"/>
      <c r="C77" s="24" cm="1">
        <f t="array" ref="C77">IF(ISNUMBER(C8), _xlfn.RANK.AVG(C8,$C$4:$E$18,0),””)</f>
        <v>21</v>
      </c>
      <c r="D77" s="24" cm="1">
        <f t="array" ref="D77">IF(ISNUMBER(D8), _xlfn.RANK.AVG(D8,$C$4:$E$18,0),””)</f>
        <v>20</v>
      </c>
      <c r="E77" s="24" cm="1">
        <f t="array" ref="E77">IF(ISNUMBER(E8), _xlfn.RANK.AVG(E8,$C$4:$E$18,0),””)</f>
        <v>34</v>
      </c>
      <c r="J77" s="24" cm="1">
        <f t="array" ref="J77">IF(ISNUMBER(J8), _xlfn.RANK.AVG(J8,$J$4:$L$18,0),””)</f>
        <v>15</v>
      </c>
      <c r="K77" s="24" cm="1">
        <f t="array" ref="K77">IF(ISNUMBER(K8), _xlfn.RANK.AVG(K8,$J$4:$L$18,0),””)</f>
        <v>36</v>
      </c>
      <c r="L77" s="24" cm="1">
        <f t="array" ref="L77">IF(ISNUMBER(L8), _xlfn.RANK.AVG(L8,$J$4:$L$18,0),””)</f>
        <v>43</v>
      </c>
      <c r="Q77" s="24" cm="1">
        <f t="array" ref="Q77">IF(ISNUMBER(Q8), _xlfn.RANK.AVG(Q8,$Q$4:$S$18,0),””)</f>
        <v>8</v>
      </c>
      <c r="R77" s="24" cm="1">
        <f t="array" ref="R77">IF(ISNUMBER(R8), _xlfn.RANK.AVG(R8,$Q$4:$S$18,0),””)</f>
        <v>24</v>
      </c>
      <c r="S77" s="24" cm="1">
        <f t="array" ref="S77">IF(ISNUMBER(S8), _xlfn.RANK.AVG(S8,$Q$4:$S$18,0),””)</f>
        <v>23</v>
      </c>
      <c r="X77" s="24" cm="1">
        <f t="array" ref="X77">IF(ISNUMBER(X8), _xlfn.RANK.AVG(X8,$X$4:$Z$18,0),””)</f>
        <v>29</v>
      </c>
      <c r="Y77" s="24" cm="1">
        <f t="array" ref="Y77">IF(ISNUMBER(Y8), _xlfn.RANK.AVG(Y8,$X$4:$Z$18,0),””)</f>
        <v>23</v>
      </c>
      <c r="Z77" s="24" cm="1">
        <f t="array" ref="Z77">IF(ISNUMBER(Z8), _xlfn.RANK.AVG(Z8,$X$4:$Z$18,0),””)</f>
        <v>27</v>
      </c>
      <c r="AA77" s="9" t="s">
        <v>47</v>
      </c>
    </row>
    <row r="78" spans="1:27" ht="18" x14ac:dyDescent="0.35">
      <c r="B78" s="80"/>
      <c r="C78" s="24" cm="1">
        <f t="array" ref="C78">IF(ISNUMBER(C9), _xlfn.RANK.AVG(C9,$C$4:$E$18,0),””)</f>
        <v>3</v>
      </c>
      <c r="D78" s="24" cm="1">
        <f t="array" ref="D78">IF(ISNUMBER(D9), _xlfn.RANK.AVG(D9,$C$4:$E$18,0),””)</f>
        <v>13</v>
      </c>
      <c r="E78" s="24" cm="1">
        <f t="array" ref="E78">IF(ISNUMBER(E9), _xlfn.RANK.AVG(E9,$C$4:$E$18,0),””)</f>
        <v>29</v>
      </c>
      <c r="J78" s="24" cm="1">
        <f t="array" ref="J78">IF(ISNUMBER(J9), _xlfn.RANK.AVG(J9,$J$4:$L$18,0),””)</f>
        <v>34</v>
      </c>
      <c r="K78" s="24" cm="1">
        <f t="array" ref="K78">IF(ISNUMBER(K9), _xlfn.RANK.AVG(K9,$J$4:$L$18,0),””)</f>
        <v>11</v>
      </c>
      <c r="L78" s="24" cm="1">
        <f t="array" ref="L78">IF(ISNUMBER(L9), _xlfn.RANK.AVG(L9,$J$4:$L$18,0),””)</f>
        <v>22</v>
      </c>
      <c r="Q78" s="24" cm="1">
        <f t="array" ref="Q78">IF(ISNUMBER(Q9), _xlfn.RANK.AVG(Q9,$Q$4:$S$18,0),””)</f>
        <v>4</v>
      </c>
      <c r="R78" s="24" cm="1">
        <f t="array" ref="R78">IF(ISNUMBER(R9), _xlfn.RANK.AVG(R9,$Q$4:$S$18,0),””)</f>
        <v>16</v>
      </c>
      <c r="S78" s="24" cm="1">
        <f t="array" ref="S78">IF(ISNUMBER(S9), _xlfn.RANK.AVG(S9,$Q$4:$S$18,0),””)</f>
        <v>33</v>
      </c>
      <c r="X78" s="24" cm="1">
        <f t="array" ref="X78">IF(ISNUMBER(X9), _xlfn.RANK.AVG(X9,$X$4:$Z$18,0),””)</f>
        <v>21</v>
      </c>
      <c r="Y78" s="24" cm="1">
        <f t="array" ref="Y78">IF(ISNUMBER(Y9), _xlfn.RANK.AVG(Y9,$X$4:$Z$18,0),””)</f>
        <v>7</v>
      </c>
      <c r="Z78" s="24" cm="1">
        <f t="array" ref="Z78">IF(ISNUMBER(Z9), _xlfn.RANK.AVG(Z9,$X$4:$Z$18,0),””)</f>
        <v>40</v>
      </c>
    </row>
    <row r="79" spans="1:27" ht="18" x14ac:dyDescent="0.35">
      <c r="B79" s="80"/>
      <c r="C79" s="24" cm="1">
        <f t="array" ref="C79">IF(ISNUMBER(C10), _xlfn.RANK.AVG(C10,$C$4:$E$18,0),””)</f>
        <v>41</v>
      </c>
      <c r="D79" s="24" cm="1">
        <f t="array" ref="D79">IF(ISNUMBER(D10), _xlfn.RANK.AVG(D10,$C$4:$E$18,0),””)</f>
        <v>31</v>
      </c>
      <c r="E79" s="24" cm="1">
        <f t="array" ref="E79">IF(ISNUMBER(E10), _xlfn.RANK.AVG(E10,$C$4:$E$18,0),””)</f>
        <v>42</v>
      </c>
      <c r="J79" s="24" cm="1">
        <f t="array" ref="J79">IF(ISNUMBER(J10), _xlfn.RANK.AVG(J10,$J$4:$L$18,0),””)</f>
        <v>6</v>
      </c>
      <c r="K79" s="24" cm="1">
        <f t="array" ref="K79">IF(ISNUMBER(K10), _xlfn.RANK.AVG(K10,$J$4:$L$18,0),””)</f>
        <v>29</v>
      </c>
      <c r="L79" s="24" cm="1">
        <f t="array" ref="L79">IF(ISNUMBER(L10), _xlfn.RANK.AVG(L10,$J$4:$L$18,0),””)</f>
        <v>13</v>
      </c>
      <c r="Q79" s="24" cm="1">
        <f t="array" ref="Q79">IF(ISNUMBER(Q10), _xlfn.RANK.AVG(Q10,$Q$4:$S$18,0),””)</f>
        <v>9</v>
      </c>
      <c r="R79" s="24" cm="1">
        <f t="array" ref="R79">IF(ISNUMBER(R10), _xlfn.RANK.AVG(R10,$Q$4:$S$18,0),””)</f>
        <v>21</v>
      </c>
      <c r="S79" s="24" cm="1">
        <f t="array" ref="S79">IF(ISNUMBER(S10), _xlfn.RANK.AVG(S10,$Q$4:$S$18,0),””)</f>
        <v>41</v>
      </c>
      <c r="X79" s="24" cm="1">
        <f t="array" ref="X79">IF(ISNUMBER(X10), _xlfn.RANK.AVG(X10,$X$4:$Z$18,0),””)</f>
        <v>44</v>
      </c>
      <c r="Y79" s="24" cm="1">
        <f t="array" ref="Y79">IF(ISNUMBER(Y10), _xlfn.RANK.AVG(Y10,$X$4:$Z$18,0),””)</f>
        <v>6</v>
      </c>
      <c r="Z79" s="24" cm="1">
        <f t="array" ref="Z79">IF(ISNUMBER(Z10), _xlfn.RANK.AVG(Z10,$X$4:$Z$18,0),””)</f>
        <v>13</v>
      </c>
    </row>
    <row r="80" spans="1:27" ht="18" x14ac:dyDescent="0.35">
      <c r="B80" s="80"/>
      <c r="C80" s="24" cm="1">
        <f t="array" ref="C80">IF(ISNUMBER(C11), _xlfn.RANK.AVG(C11,$C$4:$E$18,0),””)</f>
        <v>27</v>
      </c>
      <c r="D80" s="24" cm="1">
        <f t="array" ref="D80">IF(ISNUMBER(D11), _xlfn.RANK.AVG(D11,$C$4:$E$18,0),””)</f>
        <v>9</v>
      </c>
      <c r="E80" s="24" cm="1">
        <f t="array" ref="E80">IF(ISNUMBER(E11), _xlfn.RANK.AVG(E11,$C$4:$E$18,0),””)</f>
        <v>28</v>
      </c>
      <c r="J80" s="24" cm="1">
        <f t="array" ref="J80">IF(ISNUMBER(J11), _xlfn.RANK.AVG(J11,$J$4:$L$18,0),””)</f>
        <v>10</v>
      </c>
      <c r="K80" s="24" cm="1">
        <f t="array" ref="K80">IF(ISNUMBER(K11), _xlfn.RANK.AVG(K11,$J$4:$L$18,0),””)</f>
        <v>44</v>
      </c>
      <c r="L80" s="24" cm="1">
        <f t="array" ref="L80">IF(ISNUMBER(L11), _xlfn.RANK.AVG(L11,$J$4:$L$18,0),””)</f>
        <v>17</v>
      </c>
      <c r="Q80" s="24" cm="1">
        <f t="array" ref="Q80">IF(ISNUMBER(Q11), _xlfn.RANK.AVG(Q11,$Q$4:$S$18,0),””)</f>
        <v>7</v>
      </c>
      <c r="R80" s="24" cm="1">
        <f t="array" ref="R80">IF(ISNUMBER(R11), _xlfn.RANK.AVG(R11,$Q$4:$S$18,0),””)</f>
        <v>19</v>
      </c>
      <c r="S80" s="24" cm="1">
        <f t="array" ref="S80">IF(ISNUMBER(S11), _xlfn.RANK.AVG(S11,$Q$4:$S$18,0),””)</f>
        <v>36</v>
      </c>
      <c r="X80" s="24" cm="1">
        <f t="array" ref="X80">IF(ISNUMBER(X11), _xlfn.RANK.AVG(X11,$X$4:$Z$18,0),””)</f>
        <v>43</v>
      </c>
      <c r="Y80" s="24" cm="1">
        <f t="array" ref="Y80">IF(ISNUMBER(Y11), _xlfn.RANK.AVG(Y11,$X$4:$Z$18,0),””)</f>
        <v>5</v>
      </c>
      <c r="Z80" s="24" cm="1">
        <f t="array" ref="Z80">IF(ISNUMBER(Z11), _xlfn.RANK.AVG(Z11,$X$4:$Z$18,0),””)</f>
        <v>38</v>
      </c>
    </row>
    <row r="81" spans="1:30" ht="18" x14ac:dyDescent="0.35">
      <c r="B81" s="80"/>
      <c r="C81" s="24" cm="1">
        <f t="array" ref="C81">IF(ISNUMBER(C12), _xlfn.RANK.AVG(C12,$C$4:$E$18,0),””)</f>
        <v>7</v>
      </c>
      <c r="D81" s="24" cm="1">
        <f t="array" ref="D81">IF(ISNUMBER(D12), _xlfn.RANK.AVG(D12,$C$4:$E$18,0),””)</f>
        <v>10</v>
      </c>
      <c r="E81" s="24" cm="1">
        <f t="array" ref="E81">IF(ISNUMBER(E12), _xlfn.RANK.AVG(E12,$C$4:$E$18,0),””)</f>
        <v>38</v>
      </c>
      <c r="J81" s="24" cm="1">
        <f t="array" ref="J81">IF(ISNUMBER(J12), _xlfn.RANK.AVG(J12,$J$4:$L$18,0),””)</f>
        <v>7</v>
      </c>
      <c r="K81" s="24" cm="1">
        <f t="array" ref="K81">IF(ISNUMBER(K12), _xlfn.RANK.AVG(K12,$J$4:$L$18,0),””)</f>
        <v>23</v>
      </c>
      <c r="L81" s="24" cm="1">
        <f t="array" ref="L81">IF(ISNUMBER(L12), _xlfn.RANK.AVG(L12,$J$4:$L$18,0),””)</f>
        <v>14</v>
      </c>
      <c r="Q81" s="24" cm="1">
        <f t="array" ref="Q81">IF(ISNUMBER(Q12), _xlfn.RANK.AVG(Q12,$Q$4:$S$18,0),””)</f>
        <v>6</v>
      </c>
      <c r="R81" s="24" cm="1">
        <f t="array" ref="R81">IF(ISNUMBER(R12), _xlfn.RANK.AVG(R12,$Q$4:$S$18,0),””)</f>
        <v>20</v>
      </c>
      <c r="S81" s="24" cm="1">
        <f t="array" ref="S81">IF(ISNUMBER(S12), _xlfn.RANK.AVG(S12,$Q$4:$S$18,0),””)</f>
        <v>35</v>
      </c>
      <c r="X81" s="24" cm="1">
        <f t="array" ref="X81">IF(ISNUMBER(X12), _xlfn.RANK.AVG(X12,$X$4:$Z$18,0),””)</f>
        <v>37</v>
      </c>
      <c r="Y81" s="24" cm="1">
        <f t="array" ref="Y81">IF(ISNUMBER(Y12), _xlfn.RANK.AVG(Y12,$X$4:$Z$18,0),””)</f>
        <v>14</v>
      </c>
      <c r="Z81" s="24" cm="1">
        <f t="array" ref="Z81">IF(ISNUMBER(Z12), _xlfn.RANK.AVG(Z12,$X$4:$Z$18,0),””)</f>
        <v>2</v>
      </c>
    </row>
    <row r="82" spans="1:30" ht="18" x14ac:dyDescent="0.35">
      <c r="B82" s="80"/>
      <c r="C82" s="24" cm="1">
        <f t="array" ref="C82">IF(ISNUMBER(C13), _xlfn.RANK.AVG(C13,$C$4:$E$18,0),””)</f>
        <v>24</v>
      </c>
      <c r="D82" s="24" cm="1">
        <f t="array" ref="D82">IF(ISNUMBER(D13), _xlfn.RANK.AVG(D13,$C$4:$E$18,0),””)</f>
        <v>26</v>
      </c>
      <c r="E82" s="24" cm="1">
        <f t="array" ref="E82">IF(ISNUMBER(E13), _xlfn.RANK.AVG(E13,$C$4:$E$18,0),””)</f>
        <v>44</v>
      </c>
      <c r="J82" s="24" cm="1">
        <f t="array" ref="J82">IF(ISNUMBER(J13), _xlfn.RANK.AVG(J13,$J$4:$L$18,0),””)</f>
        <v>31</v>
      </c>
      <c r="K82" s="24" cm="1">
        <f t="array" ref="K82">IF(ISNUMBER(K13), _xlfn.RANK.AVG(K13,$J$4:$L$18,0),””)</f>
        <v>27</v>
      </c>
      <c r="L82" s="24" cm="1">
        <f t="array" ref="L82">IF(ISNUMBER(L13), _xlfn.RANK.AVG(L13,$J$4:$L$18,0),””)</f>
        <v>32</v>
      </c>
      <c r="Q82" s="24" cm="1">
        <f t="array" ref="Q82">IF(ISNUMBER(Q13), _xlfn.RANK.AVG(Q13,$Q$4:$S$18,0),””)</f>
        <v>14</v>
      </c>
      <c r="R82" s="24" cm="1">
        <f t="array" ref="R82">IF(ISNUMBER(R13), _xlfn.RANK.AVG(R13,$Q$4:$S$18,0),””)</f>
        <v>28</v>
      </c>
      <c r="S82" s="24" cm="1">
        <f t="array" ref="S82">IF(ISNUMBER(S13), _xlfn.RANK.AVG(S13,$Q$4:$S$18,0),””)</f>
        <v>40</v>
      </c>
      <c r="X82" s="24" cm="1">
        <f t="array" ref="X82">IF(ISNUMBER(X13), _xlfn.RANK.AVG(X13,$X$4:$Z$18,0),””)</f>
        <v>39</v>
      </c>
      <c r="Y82" s="24" cm="1">
        <f t="array" ref="Y82">IF(ISNUMBER(Y13), _xlfn.RANK.AVG(Y13,$X$4:$Z$18,0),””)</f>
        <v>1</v>
      </c>
      <c r="Z82" s="24" cm="1">
        <f t="array" ref="Z82">IF(ISNUMBER(Z13), _xlfn.RANK.AVG(Z13,$X$4:$Z$18,0),””)</f>
        <v>8</v>
      </c>
    </row>
    <row r="83" spans="1:30" ht="18" x14ac:dyDescent="0.35">
      <c r="B83" s="80"/>
      <c r="C83" s="24" cm="1">
        <f t="array" ref="C83">IF(ISNUMBER(C14), _xlfn.RANK.AVG(C14,$C$4:$E$18,0),””)</f>
        <v>18</v>
      </c>
      <c r="D83" s="24" cm="1">
        <f t="array" ref="D83">IF(ISNUMBER(D14), _xlfn.RANK.AVG(D14,$C$4:$E$18,0),””)</f>
        <v>39</v>
      </c>
      <c r="E83" s="24" cm="1">
        <f t="array" ref="E83">IF(ISNUMBER(E14), _xlfn.RANK.AVG(E14,$C$4:$E$18,0),””)</f>
        <v>36</v>
      </c>
      <c r="J83" s="24" cm="1">
        <f t="array" ref="J83">IF(ISNUMBER(J14), _xlfn.RANK.AVG(J14,$J$4:$L$18,0),””)</f>
        <v>2</v>
      </c>
      <c r="K83" s="24" cm="1">
        <f t="array" ref="K83">IF(ISNUMBER(K14), _xlfn.RANK.AVG(K14,$J$4:$L$18,0),””)</f>
        <v>41</v>
      </c>
      <c r="L83" s="24" cm="1">
        <f t="array" ref="L83">IF(ISNUMBER(L14), _xlfn.RANK.AVG(L14,$J$4:$L$18,0),””)</f>
        <v>5</v>
      </c>
      <c r="Q83" s="24" cm="1">
        <f t="array" ref="Q83">IF(ISNUMBER(Q14), _xlfn.RANK.AVG(Q14,$Q$4:$S$18,0),””)</f>
        <v>15</v>
      </c>
      <c r="R83" s="24" cm="1">
        <f t="array" ref="R83">IF(ISNUMBER(R14), _xlfn.RANK.AVG(R14,$Q$4:$S$18,0),””)</f>
        <v>27</v>
      </c>
      <c r="S83" s="24" cm="1">
        <f t="array" ref="S83">IF(ISNUMBER(S14), _xlfn.RANK.AVG(S14,$Q$4:$S$18,0),””)</f>
        <v>39</v>
      </c>
      <c r="X83" s="24" cm="1">
        <f t="array" ref="X83">IF(ISNUMBER(X14), _xlfn.RANK.AVG(X14,$X$4:$Z$18,0),””)</f>
        <v>33</v>
      </c>
      <c r="Y83" s="24" cm="1">
        <f t="array" ref="Y83">IF(ISNUMBER(Y14), _xlfn.RANK.AVG(Y14,$X$4:$Z$18,0),””)</f>
        <v>28</v>
      </c>
      <c r="Z83" s="24" cm="1">
        <f t="array" ref="Z83">IF(ISNUMBER(Z14), _xlfn.RANK.AVG(Z14,$X$4:$Z$18,0),””)</f>
        <v>22</v>
      </c>
    </row>
    <row r="84" spans="1:30" ht="18" x14ac:dyDescent="0.35">
      <c r="B84" s="80"/>
      <c r="C84" s="24" cm="1">
        <f t="array" ref="C84">IF(ISNUMBER(C15), _xlfn.RANK.AVG(C15,$C$4:$E$18,0),””)</f>
        <v>17</v>
      </c>
      <c r="D84" s="24" cm="1">
        <f t="array" ref="D84">IF(ISNUMBER(D15), _xlfn.RANK.AVG(D15,$C$4:$E$18,0),””)</f>
        <v>40</v>
      </c>
      <c r="E84" s="24" cm="1">
        <f t="array" ref="E84">IF(ISNUMBER(E15), _xlfn.RANK.AVG(E15,$C$4:$E$18,0),””)</f>
        <v>33</v>
      </c>
      <c r="J84" s="24" cm="1">
        <f t="array" ref="J84">IF(ISNUMBER(J15), _xlfn.RANK.AVG(J15,$J$4:$L$18,0),””)</f>
        <v>25</v>
      </c>
      <c r="K84" s="24" cm="1">
        <f t="array" ref="K84">IF(ISNUMBER(K15), _xlfn.RANK.AVG(K15,$J$4:$L$18,0),””)</f>
        <v>40</v>
      </c>
      <c r="L84" s="24" cm="1">
        <f t="array" ref="L84">IF(ISNUMBER(L15), _xlfn.RANK.AVG(L15,$J$4:$L$18,0),””)</f>
        <v>19</v>
      </c>
      <c r="Q84" s="24" cm="1">
        <f t="array" ref="Q84">IF(ISNUMBER(Q15), _xlfn.RANK.AVG(Q15,$Q$4:$S$18,0),””)</f>
        <v>12</v>
      </c>
      <c r="R84" s="24" cm="1">
        <f t="array" ref="R84">IF(ISNUMBER(R15), _xlfn.RANK.AVG(R15,$Q$4:$S$18,0),””)</f>
        <v>25</v>
      </c>
      <c r="S84" s="24" cm="1">
        <f t="array" ref="S84">IF(ISNUMBER(S15), _xlfn.RANK.AVG(S15,$Q$4:$S$18,0),””)</f>
        <v>44</v>
      </c>
      <c r="X84" s="24" cm="1">
        <f t="array" ref="X84">IF(ISNUMBER(X15), _xlfn.RANK.AVG(X15,$X$4:$Z$18,0),””)</f>
        <v>36</v>
      </c>
      <c r="Y84" s="24" cm="1">
        <f t="array" ref="Y84">IF(ISNUMBER(Y15), _xlfn.RANK.AVG(Y15,$X$4:$Z$18,0),””)</f>
        <v>24</v>
      </c>
      <c r="Z84" s="24" cm="1">
        <f t="array" ref="Z84">IF(ISNUMBER(Z15), _xlfn.RANK.AVG(Z15,$X$4:$Z$18,0),””)</f>
        <v>26</v>
      </c>
    </row>
    <row r="85" spans="1:30" ht="18" x14ac:dyDescent="0.35">
      <c r="B85" s="80"/>
      <c r="C85" s="24" cm="1">
        <f t="array" ref="C85">IF(ISNUMBER(C16), _xlfn.RANK.AVG(C16,$C$4:$E$18,0),””)</f>
        <v>45</v>
      </c>
      <c r="D85" s="24" cm="1">
        <f t="array" ref="D85">IF(ISNUMBER(D16), _xlfn.RANK.AVG(D16,$C$4:$E$18,0),””)</f>
        <v>32</v>
      </c>
      <c r="E85" s="24" cm="1">
        <f t="array" ref="E85">IF(ISNUMBER(E16), _xlfn.RANK.AVG(E16,$C$4:$E$18,0),””)</f>
        <v>37</v>
      </c>
      <c r="J85" s="24" cm="1">
        <f t="array" ref="J85">IF(ISNUMBER(J16), _xlfn.RANK.AVG(J16,$J$4:$L$18,0),””)</f>
        <v>3</v>
      </c>
      <c r="K85" s="24" cm="1">
        <f t="array" ref="K85">IF(ISNUMBER(K16), _xlfn.RANK.AVG(K16,$J$4:$L$18,0),””)</f>
        <v>45</v>
      </c>
      <c r="L85" s="24" cm="1">
        <f t="array" ref="L85">IF(ISNUMBER(L16), _xlfn.RANK.AVG(L16,$J$4:$L$18,0),””)</f>
        <v>21</v>
      </c>
      <c r="Q85" s="24" cm="1">
        <f t="array" ref="Q85">IF(ISNUMBER(Q16), _xlfn.RANK.AVG(Q16,$Q$4:$S$18,0),””)</f>
        <v>13</v>
      </c>
      <c r="R85" s="24" cm="1">
        <f t="array" ref="R85">IF(ISNUMBER(R16), _xlfn.RANK.AVG(R16,$Q$4:$S$18,0),””)</f>
        <v>31</v>
      </c>
      <c r="S85" s="24" cm="1">
        <f t="array" ref="S85">IF(ISNUMBER(S16), _xlfn.RANK.AVG(S16,$Q$4:$S$18,0),””)</f>
        <v>45</v>
      </c>
      <c r="X85" s="24" cm="1">
        <f t="array" ref="X85">IF(ISNUMBER(X16), _xlfn.RANK.AVG(X16,$X$4:$Z$18,0),””)</f>
        <v>35</v>
      </c>
      <c r="Y85" s="24" cm="1">
        <f t="array" ref="Y85">IF(ISNUMBER(Y16), _xlfn.RANK.AVG(Y16,$X$4:$Z$18,0),””)</f>
        <v>10</v>
      </c>
      <c r="Z85" s="24" cm="1">
        <f t="array" ref="Z85">IF(ISNUMBER(Z16), _xlfn.RANK.AVG(Z16,$X$4:$Z$18,0),””)</f>
        <v>16</v>
      </c>
    </row>
    <row r="86" spans="1:30" ht="18" x14ac:dyDescent="0.35">
      <c r="B86" s="80"/>
      <c r="C86" s="24" cm="1">
        <f t="array" ref="C86">IF(ISNUMBER(C17), _xlfn.RANK.AVG(C17,$C$4:$E$18,0),””)</f>
        <v>30</v>
      </c>
      <c r="D86" s="24" cm="1">
        <f t="array" ref="D86">IF(ISNUMBER(D17), _xlfn.RANK.AVG(D17,$C$4:$E$18,0),””)</f>
        <v>23</v>
      </c>
      <c r="E86" s="24" cm="1">
        <f t="array" ref="E86">IF(ISNUMBER(E17), _xlfn.RANK.AVG(E17,$C$4:$E$18,0),””)</f>
        <v>35</v>
      </c>
      <c r="J86" s="24" cm="1">
        <f t="array" ref="J86">IF(ISNUMBER(J17), _xlfn.RANK.AVG(J17,$J$4:$L$18,0),””)</f>
        <v>4</v>
      </c>
      <c r="K86" s="24" cm="1">
        <f t="array" ref="K86">IF(ISNUMBER(K17), _xlfn.RANK.AVG(K17,$J$4:$L$18,0),””)</f>
        <v>35</v>
      </c>
      <c r="L86" s="24" cm="1">
        <f t="array" ref="L86">IF(ISNUMBER(L17), _xlfn.RANK.AVG(L17,$J$4:$L$18,0),””)</f>
        <v>9</v>
      </c>
      <c r="Q86" s="24" cm="1">
        <f t="array" ref="Q86">IF(ISNUMBER(Q17), _xlfn.RANK.AVG(Q17,$Q$4:$S$18,0),””)</f>
        <v>10</v>
      </c>
      <c r="R86" s="24" cm="1">
        <f t="array" ref="R86">IF(ISNUMBER(R17), _xlfn.RANK.AVG(R17,$Q$4:$S$18,0),””)</f>
        <v>29</v>
      </c>
      <c r="S86" s="24" cm="1">
        <f t="array" ref="S86">IF(ISNUMBER(S17), _xlfn.RANK.AVG(S17,$Q$4:$S$18,0),””)</f>
        <v>43</v>
      </c>
      <c r="X86" s="24" cm="1">
        <f t="array" ref="X86">IF(ISNUMBER(X17), _xlfn.RANK.AVG(X17,$X$4:$Z$18,0),””)</f>
        <v>45</v>
      </c>
      <c r="Y86" s="24" cm="1">
        <f t="array" ref="Y86">IF(ISNUMBER(Y17), _xlfn.RANK.AVG(Y17,$X$4:$Z$18,0),””)</f>
        <v>11</v>
      </c>
      <c r="Z86" s="24" cm="1">
        <f t="array" ref="Z86">IF(ISNUMBER(Z17), _xlfn.RANK.AVG(Z17,$X$4:$Z$18,0),””)</f>
        <v>18</v>
      </c>
    </row>
    <row r="87" spans="1:30" ht="18" x14ac:dyDescent="0.35">
      <c r="B87" s="80"/>
      <c r="C87" s="24" cm="1">
        <f t="array" ref="C87">IF(ISNUMBER(C18), _xlfn.RANK.AVG(C18,$C$4:$E$18,0),””)</f>
        <v>4</v>
      </c>
      <c r="D87" s="24" cm="1">
        <f t="array" ref="D87">IF(ISNUMBER(D18), _xlfn.RANK.AVG(D18,$C$4:$E$18,0),””)</f>
        <v>6</v>
      </c>
      <c r="E87" s="24" cm="1">
        <f t="array" ref="E87">IF(ISNUMBER(E18), _xlfn.RANK.AVG(E18,$C$4:$E$18,0),””)</f>
        <v>43</v>
      </c>
      <c r="J87" s="24" cm="1">
        <f t="array" ref="J87">IF(ISNUMBER(J18), _xlfn.RANK.AVG(J18,$J$4:$L$18,0),””)</f>
        <v>8</v>
      </c>
      <c r="K87" s="24" cm="1">
        <f t="array" ref="K87">IF(ISNUMBER(K18), _xlfn.RANK.AVG(K18,$J$4:$L$18,0),””)</f>
        <v>1</v>
      </c>
      <c r="L87" s="24" cm="1">
        <f t="array" ref="L87">IF(ISNUMBER(L18), _xlfn.RANK.AVG(L18,$J$4:$L$18,0),””)</f>
        <v>18</v>
      </c>
      <c r="Q87" s="24" cm="1">
        <f t="array" ref="Q87">IF(ISNUMBER(Q18), _xlfn.RANK.AVG(Q18,$Q$4:$S$18,0),””)</f>
        <v>11</v>
      </c>
      <c r="R87" s="24" cm="1">
        <f t="array" ref="R87">IF(ISNUMBER(R18), _xlfn.RANK.AVG(R18,$Q$4:$S$18,0),””)</f>
        <v>30</v>
      </c>
      <c r="S87" s="24" cm="1">
        <f t="array" ref="S87">IF(ISNUMBER(S18), _xlfn.RANK.AVG(S18,$Q$4:$S$18,0),””)</f>
        <v>42</v>
      </c>
      <c r="X87" s="24" cm="1">
        <f t="array" ref="X87">IF(ISNUMBER(X18), _xlfn.RANK.AVG(X18,$X$4:$Z$18,0),””)</f>
        <v>41</v>
      </c>
      <c r="Y87" s="24" cm="1">
        <f t="array" ref="Y87">IF(ISNUMBER(Y18), _xlfn.RANK.AVG(Y18,$X$4:$Z$18,0),””)</f>
        <v>25</v>
      </c>
      <c r="Z87" s="24" cm="1">
        <f t="array" ref="Z87">IF(ISNUMBER(Z18), _xlfn.RANK.AVG(Z18,$X$4:$Z$18,0),””)</f>
        <v>19</v>
      </c>
    </row>
    <row r="88" spans="1:30" x14ac:dyDescent="0.3">
      <c r="A88" s="9" t="s">
        <v>37</v>
      </c>
      <c r="C88" s="25">
        <f>SUM(C73:C87)</f>
        <v>281</v>
      </c>
      <c r="D88" s="25">
        <f>SUM(D73:D87)</f>
        <v>282</v>
      </c>
      <c r="E88" s="25">
        <f>SUM(E73:E87)</f>
        <v>472</v>
      </c>
      <c r="J88" s="25">
        <f>SUM(J73:J87)</f>
        <v>221</v>
      </c>
      <c r="K88" s="25">
        <f>SUM(K73:K87)</f>
        <v>479</v>
      </c>
      <c r="L88" s="25">
        <f>SUM(L73:L87)</f>
        <v>335</v>
      </c>
      <c r="Q88" s="25">
        <f>SUM(Q73:Q87)</f>
        <v>120</v>
      </c>
      <c r="R88" s="25">
        <f>SUM(R73:R87)</f>
        <v>353</v>
      </c>
      <c r="S88" s="25">
        <f>SUM(S73:S87)</f>
        <v>562</v>
      </c>
      <c r="X88" s="25">
        <f t="shared" ref="X88:Z88" si="0">SUM(X73:X87)</f>
        <v>541</v>
      </c>
      <c r="Y88" s="25">
        <f t="shared" si="0"/>
        <v>213</v>
      </c>
      <c r="Z88" s="25">
        <f t="shared" si="0"/>
        <v>281</v>
      </c>
    </row>
    <row r="89" spans="1:30" x14ac:dyDescent="0.3">
      <c r="A89" s="9" t="s">
        <v>38</v>
      </c>
      <c r="C89" s="9">
        <f>COUNT(C73:C87)</f>
        <v>15</v>
      </c>
      <c r="D89" s="9">
        <f t="shared" ref="D89:L89" si="1">COUNT(D73:D87)</f>
        <v>15</v>
      </c>
      <c r="E89" s="9">
        <f t="shared" si="1"/>
        <v>15</v>
      </c>
      <c r="F89" s="9">
        <f>SUM(C89:E89)</f>
        <v>45</v>
      </c>
      <c r="J89" s="9">
        <f t="shared" si="1"/>
        <v>15</v>
      </c>
      <c r="K89" s="9">
        <f t="shared" si="1"/>
        <v>15</v>
      </c>
      <c r="L89" s="9">
        <f t="shared" si="1"/>
        <v>15</v>
      </c>
      <c r="M89" s="9">
        <f>SUM(J89:L89)</f>
        <v>45</v>
      </c>
      <c r="Q89" s="9">
        <f t="shared" ref="Q89:S89" si="2">COUNT(Q73:Q87)</f>
        <v>15</v>
      </c>
      <c r="R89" s="9">
        <f t="shared" si="2"/>
        <v>15</v>
      </c>
      <c r="S89" s="9">
        <f t="shared" si="2"/>
        <v>15</v>
      </c>
      <c r="T89" s="9">
        <f>SUM(Q89:S89)</f>
        <v>45</v>
      </c>
      <c r="X89" s="9">
        <f t="shared" ref="X89:Z89" si="3">COUNT(X73:X87)</f>
        <v>15</v>
      </c>
      <c r="Y89" s="9">
        <f t="shared" si="3"/>
        <v>15</v>
      </c>
      <c r="Z89" s="9">
        <f t="shared" si="3"/>
        <v>15</v>
      </c>
      <c r="AA89" s="9">
        <f>SUM(X89:Z89)</f>
        <v>45</v>
      </c>
    </row>
    <row r="90" spans="1:30" ht="16.2" x14ac:dyDescent="0.3">
      <c r="A90" s="9" t="s">
        <v>39</v>
      </c>
      <c r="C90" s="9">
        <f>C88^2/C89</f>
        <v>5264.0666666666666</v>
      </c>
      <c r="D90" s="9">
        <f>D88^2/D89</f>
        <v>5301.6</v>
      </c>
      <c r="E90" s="9">
        <f>E88^2/E89</f>
        <v>14852.266666666666</v>
      </c>
      <c r="F90" s="9">
        <f>SUM(C90:E90)</f>
        <v>25417.933333333334</v>
      </c>
      <c r="J90" s="9">
        <f>J88^2/J89</f>
        <v>3256.0666666666666</v>
      </c>
      <c r="K90" s="9">
        <f>K88^2/K89</f>
        <v>15296.066666666668</v>
      </c>
      <c r="L90" s="9">
        <f>L88^2/L89</f>
        <v>7481.666666666667</v>
      </c>
      <c r="M90" s="9">
        <f>SUM(J90:L90)</f>
        <v>26033.800000000003</v>
      </c>
      <c r="Q90" s="9">
        <f>Q88^2/Q89</f>
        <v>960</v>
      </c>
      <c r="R90" s="9">
        <f>R88^2/R89</f>
        <v>8307.2666666666664</v>
      </c>
      <c r="S90" s="9">
        <f>S88^2/S89</f>
        <v>21056.266666666666</v>
      </c>
      <c r="T90" s="9">
        <f>SUM(Q90:S90)</f>
        <v>30323.533333333333</v>
      </c>
      <c r="X90" s="9">
        <f>X88^2/X89</f>
        <v>19512.066666666666</v>
      </c>
      <c r="Y90" s="9">
        <f>Y88^2/Y89</f>
        <v>3024.6</v>
      </c>
      <c r="Z90" s="9">
        <f>Z88^2/Z89</f>
        <v>5264.0666666666666</v>
      </c>
      <c r="AA90" s="9">
        <f>SUM(X90:Z90)</f>
        <v>27800.73333333333</v>
      </c>
    </row>
    <row r="91" spans="1:30" x14ac:dyDescent="0.3">
      <c r="A91" s="9" t="s">
        <v>40</v>
      </c>
      <c r="F91" s="9">
        <f>12*F90/(F89*(F89+1))-3*(F89+1)</f>
        <v>9.3503381642512124</v>
      </c>
      <c r="M91" s="9">
        <f>12*M90/(M89*(M89+1))-3*(M89+1)</f>
        <v>12.920579710144949</v>
      </c>
      <c r="T91" s="9">
        <f>12*T90/(T89*(T89+1))-3*(T89+1)</f>
        <v>37.788599033816439</v>
      </c>
      <c r="AA91" s="9">
        <f>12*AA90/(AA89*(AA89+1))-3*(AA89+1)</f>
        <v>23.163671497584517</v>
      </c>
    </row>
    <row r="92" spans="1:30" x14ac:dyDescent="0.3">
      <c r="A92" s="9" t="s">
        <v>41</v>
      </c>
      <c r="F92" s="9">
        <f>COUNTA(C88:E88)-1</f>
        <v>2</v>
      </c>
      <c r="M92" s="9">
        <f>COUNTA(J88:L88)-1</f>
        <v>2</v>
      </c>
      <c r="T92" s="9">
        <f>COUNTA(Q88:S88)-1</f>
        <v>2</v>
      </c>
      <c r="AA92" s="9">
        <f>COUNTA(X88:Z88)-1</f>
        <v>2</v>
      </c>
    </row>
    <row r="93" spans="1:30" x14ac:dyDescent="0.3">
      <c r="A93" s="9" t="s">
        <v>42</v>
      </c>
      <c r="F93" s="9">
        <f>_xlfn.CHISQ.DIST.RT(F91,F92)</f>
        <v>9.3239484914107544E-3</v>
      </c>
      <c r="M93" s="9">
        <f>_xlfn.CHISQ.DIST.RT(M91,M92)</f>
        <v>1.564342212147681E-3</v>
      </c>
      <c r="T93" s="9">
        <f>_xlfn.CHISQ.DIST.RT(T91,T92)</f>
        <v>6.2274461440904439E-9</v>
      </c>
      <c r="AA93" s="9">
        <f>_xlfn.CHISQ.DIST.RT(AA91,AA92)</f>
        <v>9.3341041833701819E-6</v>
      </c>
    </row>
    <row r="94" spans="1:30" x14ac:dyDescent="0.3">
      <c r="A94" s="26" t="s">
        <v>43</v>
      </c>
      <c r="F94" s="9">
        <v>0.05</v>
      </c>
      <c r="M94" s="9">
        <v>0.05</v>
      </c>
      <c r="T94" s="9">
        <v>0.05</v>
      </c>
      <c r="AA94" s="9">
        <v>0.05</v>
      </c>
    </row>
    <row r="95" spans="1:30" x14ac:dyDescent="0.3">
      <c r="A95" s="26" t="s">
        <v>44</v>
      </c>
      <c r="F95" s="15" t="str">
        <f>IF(F93&lt;F94,"yes","no")</f>
        <v>yes</v>
      </c>
      <c r="G95" s="15" t="s">
        <v>68</v>
      </c>
      <c r="H95" s="15"/>
      <c r="I95" s="15"/>
      <c r="M95" s="15" t="str">
        <f>IF(M93&lt;M94,"yes","no")</f>
        <v>yes</v>
      </c>
      <c r="N95" s="15" t="s">
        <v>68</v>
      </c>
      <c r="O95" s="15"/>
      <c r="P95" s="15"/>
      <c r="T95" s="15" t="str">
        <f>IF(T93&lt;T94,"yes","no")</f>
        <v>yes</v>
      </c>
      <c r="U95" s="15" t="s">
        <v>68</v>
      </c>
      <c r="V95" s="15"/>
      <c r="W95" s="15"/>
      <c r="AA95" s="15" t="str">
        <f>IF(AA93&lt;AA94,"yes","no")</f>
        <v>yes</v>
      </c>
      <c r="AB95" s="15" t="s">
        <v>68</v>
      </c>
      <c r="AC95" s="15"/>
      <c r="AD95" s="15"/>
    </row>
  </sheetData>
  <mergeCells count="9">
    <mergeCell ref="Q72:S72"/>
    <mergeCell ref="X72:Z72"/>
    <mergeCell ref="D65:E65"/>
    <mergeCell ref="F65:G65"/>
    <mergeCell ref="H65:I65"/>
    <mergeCell ref="J65:K65"/>
    <mergeCell ref="B73:B87"/>
    <mergeCell ref="C72:E72"/>
    <mergeCell ref="J72:L72"/>
  </mergeCells>
  <phoneticPr fontId="6" type="noConversion"/>
  <conditionalFormatting sqref="G38:G4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8:N4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8:U4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8:AB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D5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2:K5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2:R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2:Y5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E2" r:id="rId1" xr:uid="{4F8F8588-9497-4931-B57F-21AA10511D1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FF14-AA02-4D57-A0FF-1510B72107CD}">
  <dimension ref="B2:U58"/>
  <sheetViews>
    <sheetView showGridLines="0" tabSelected="1" topLeftCell="A18" zoomScale="55" zoomScaleNormal="55" workbookViewId="0">
      <selection activeCell="AD38" sqref="AD38"/>
    </sheetView>
  </sheetViews>
  <sheetFormatPr defaultRowHeight="14.4" x14ac:dyDescent="0.3"/>
  <cols>
    <col min="1" max="1" width="11.5546875" bestFit="1" customWidth="1"/>
    <col min="2" max="2" width="27.77734375" bestFit="1" customWidth="1"/>
    <col min="3" max="3" width="14.88671875" customWidth="1"/>
    <col min="4" max="4" width="0.33203125" customWidth="1"/>
    <col min="5" max="5" width="15.6640625" customWidth="1"/>
    <col min="6" max="6" width="14.44140625" bestFit="1" customWidth="1"/>
    <col min="7" max="7" width="14.6640625" bestFit="1" customWidth="1"/>
    <col min="8" max="8" width="2.44140625" customWidth="1"/>
    <col min="9" max="9" width="25.33203125" bestFit="1" customWidth="1"/>
    <col min="10" max="10" width="14.6640625" customWidth="1"/>
    <col min="11" max="11" width="0.109375" customWidth="1"/>
    <col min="12" max="12" width="15.88671875" customWidth="1"/>
    <col min="13" max="13" width="14.44140625" bestFit="1" customWidth="1"/>
    <col min="14" max="14" width="14.6640625" bestFit="1" customWidth="1"/>
    <col min="15" max="15" width="2" customWidth="1"/>
    <col min="16" max="16" width="25.33203125" bestFit="1" customWidth="1"/>
    <col min="17" max="17" width="14.6640625" customWidth="1"/>
    <col min="18" max="18" width="0.5546875" customWidth="1"/>
    <col min="19" max="19" width="15.6640625" customWidth="1"/>
    <col min="20" max="20" width="14.44140625" bestFit="1" customWidth="1"/>
    <col min="21" max="21" width="14.6640625" bestFit="1" customWidth="1"/>
    <col min="22" max="22" width="8" bestFit="1" customWidth="1"/>
  </cols>
  <sheetData>
    <row r="2" spans="2:20" x14ac:dyDescent="0.3">
      <c r="C2" s="75" t="s">
        <v>14</v>
      </c>
      <c r="D2" s="75"/>
      <c r="J2" s="75" t="s">
        <v>15</v>
      </c>
      <c r="K2" s="75"/>
      <c r="Q2" s="75" t="s">
        <v>16</v>
      </c>
      <c r="R2" s="75"/>
    </row>
    <row r="3" spans="2:20" x14ac:dyDescent="0.3">
      <c r="B3" t="s">
        <v>17</v>
      </c>
      <c r="C3" s="5" t="s">
        <v>33</v>
      </c>
      <c r="D3" s="5" t="s">
        <v>34</v>
      </c>
      <c r="E3" s="5" t="s">
        <v>35</v>
      </c>
      <c r="F3" s="5" t="s">
        <v>36</v>
      </c>
      <c r="I3" t="s">
        <v>17</v>
      </c>
      <c r="J3" s="5" t="s">
        <v>33</v>
      </c>
      <c r="K3" s="5" t="s">
        <v>34</v>
      </c>
      <c r="L3" s="5" t="s">
        <v>35</v>
      </c>
      <c r="M3" s="5" t="s">
        <v>36</v>
      </c>
      <c r="P3" t="s">
        <v>17</v>
      </c>
      <c r="Q3" s="5" t="s">
        <v>33</v>
      </c>
      <c r="R3" s="5" t="s">
        <v>34</v>
      </c>
      <c r="S3" s="5" t="s">
        <v>35</v>
      </c>
      <c r="T3" s="5" t="s">
        <v>36</v>
      </c>
    </row>
    <row r="4" spans="2:20" ht="28.8" x14ac:dyDescent="0.3">
      <c r="B4" s="6" t="s">
        <v>18</v>
      </c>
      <c r="C4" s="4">
        <v>33.088142402344737</v>
      </c>
      <c r="D4" s="4">
        <v>82.64</v>
      </c>
      <c r="E4" s="4">
        <v>0.626332135336504</v>
      </c>
      <c r="F4" s="4">
        <v>252.42179999999999</v>
      </c>
      <c r="I4" s="6" t="s">
        <v>18</v>
      </c>
      <c r="J4" s="4">
        <v>52.216696697028652</v>
      </c>
      <c r="K4" s="4">
        <v>69.39</v>
      </c>
      <c r="L4" s="4">
        <v>0.61578880974266603</v>
      </c>
      <c r="M4" s="4">
        <v>274.851</v>
      </c>
      <c r="P4" s="6" t="s">
        <v>18</v>
      </c>
      <c r="Q4" s="4">
        <v>24.498103428672493</v>
      </c>
      <c r="R4" s="4">
        <v>76.959999999999994</v>
      </c>
      <c r="S4" s="4">
        <v>0.58784544709941</v>
      </c>
      <c r="T4" s="4">
        <v>292.55200000000002</v>
      </c>
    </row>
    <row r="5" spans="2:20" ht="28.8" x14ac:dyDescent="0.3">
      <c r="B5" s="6" t="s">
        <v>19</v>
      </c>
      <c r="C5" s="4">
        <v>32.559982423947645</v>
      </c>
      <c r="D5" s="4">
        <v>103.52</v>
      </c>
      <c r="E5" s="4">
        <v>0.62683731928650999</v>
      </c>
      <c r="F5" s="4">
        <v>249.54419999999999</v>
      </c>
      <c r="I5" s="6" t="s">
        <v>19</v>
      </c>
      <c r="J5" s="4">
        <v>29.390923856056396</v>
      </c>
      <c r="K5" s="4">
        <v>56.81</v>
      </c>
      <c r="L5" s="4">
        <v>0.61601534822708004</v>
      </c>
      <c r="M5" s="4">
        <v>282.37419999999992</v>
      </c>
      <c r="P5" s="6" t="s">
        <v>19</v>
      </c>
      <c r="Q5" s="4">
        <v>33.28238896925059</v>
      </c>
      <c r="R5" s="4">
        <v>51.15</v>
      </c>
      <c r="S5" s="4">
        <v>0.60279270631420101</v>
      </c>
      <c r="T5" s="4">
        <v>275.40780000000007</v>
      </c>
    </row>
    <row r="6" spans="2:20" ht="28.8" x14ac:dyDescent="0.3">
      <c r="B6" s="6" t="s">
        <v>20</v>
      </c>
      <c r="C6" s="4">
        <v>63.039727326418728</v>
      </c>
      <c r="D6" s="4">
        <v>76.2</v>
      </c>
      <c r="E6" s="4">
        <v>0.62674153610132</v>
      </c>
      <c r="F6" s="4">
        <v>236.76740000000001</v>
      </c>
      <c r="I6" s="6" t="s">
        <v>20</v>
      </c>
      <c r="J6" s="4">
        <v>65.041450979710945</v>
      </c>
      <c r="K6" s="4">
        <v>52.77</v>
      </c>
      <c r="L6" s="4">
        <v>0.616112553964409</v>
      </c>
      <c r="M6" s="4">
        <v>253.916</v>
      </c>
      <c r="P6" s="6" t="s">
        <v>20</v>
      </c>
      <c r="Q6" s="4">
        <v>38.14720891341149</v>
      </c>
      <c r="R6" s="4">
        <v>67.63</v>
      </c>
      <c r="S6" s="4">
        <v>0.61406603510564794</v>
      </c>
      <c r="T6" s="4">
        <v>270.255</v>
      </c>
    </row>
    <row r="7" spans="2:20" ht="28.8" x14ac:dyDescent="0.3">
      <c r="B7" s="6" t="s">
        <v>21</v>
      </c>
      <c r="C7" s="4">
        <v>38.642216398630552</v>
      </c>
      <c r="D7" s="4">
        <v>86.32</v>
      </c>
      <c r="E7" s="4">
        <v>0.62665721442668998</v>
      </c>
      <c r="F7" s="4">
        <v>257.21760000000006</v>
      </c>
      <c r="I7" s="6" t="s">
        <v>21</v>
      </c>
      <c r="J7" s="4">
        <v>44.42958169627066</v>
      </c>
      <c r="K7" s="4">
        <v>47.66</v>
      </c>
      <c r="L7" s="4">
        <v>0.61540357308138605</v>
      </c>
      <c r="M7" s="4">
        <v>290.86620000000005</v>
      </c>
      <c r="P7" s="6" t="s">
        <v>21</v>
      </c>
      <c r="Q7" s="4">
        <v>26.87712791828794</v>
      </c>
      <c r="R7" s="4">
        <v>78</v>
      </c>
      <c r="S7" s="4">
        <v>0.59017640169769503</v>
      </c>
      <c r="T7" s="4">
        <v>273.49540000000002</v>
      </c>
    </row>
    <row r="8" spans="2:20" ht="28.8" x14ac:dyDescent="0.3">
      <c r="B8" s="6" t="s">
        <v>22</v>
      </c>
      <c r="C8" s="4">
        <v>28.830805624336755</v>
      </c>
      <c r="D8" s="4">
        <v>87.22</v>
      </c>
      <c r="E8" s="4">
        <v>0.62607540620613999</v>
      </c>
      <c r="F8" s="4">
        <v>257.2876</v>
      </c>
      <c r="I8" s="6" t="s">
        <v>22</v>
      </c>
      <c r="J8" s="4">
        <v>28.971656839026735</v>
      </c>
      <c r="K8" s="4">
        <v>57.45</v>
      </c>
      <c r="L8" s="4">
        <v>0.61547983716099297</v>
      </c>
      <c r="M8" s="4">
        <v>264.24480000000005</v>
      </c>
      <c r="P8" s="6" t="s">
        <v>22</v>
      </c>
      <c r="Q8" s="4">
        <v>13.791792473091112</v>
      </c>
      <c r="R8" s="4">
        <v>39.28</v>
      </c>
      <c r="S8" s="4">
        <v>0.61549792677053905</v>
      </c>
      <c r="T8" s="4">
        <v>257.91520000000003</v>
      </c>
    </row>
    <row r="9" spans="2:20" ht="28.8" x14ac:dyDescent="0.3">
      <c r="B9" s="6" t="s">
        <v>23</v>
      </c>
      <c r="C9" s="4">
        <v>58.206648501061196</v>
      </c>
      <c r="D9" s="4">
        <v>65.03</v>
      </c>
      <c r="E9" s="4">
        <v>0.62640157528208196</v>
      </c>
      <c r="F9" s="4">
        <v>268.52339999999998</v>
      </c>
      <c r="I9" s="6" t="s">
        <v>23</v>
      </c>
      <c r="J9" s="4">
        <v>33.425707621658496</v>
      </c>
      <c r="K9" s="4">
        <v>106.98</v>
      </c>
      <c r="L9" s="4">
        <v>0.61621042134736304</v>
      </c>
      <c r="M9" s="4">
        <v>285.00720000000001</v>
      </c>
      <c r="P9" s="6" t="s">
        <v>23</v>
      </c>
      <c r="Q9" s="4">
        <v>21.12277693731366</v>
      </c>
      <c r="R9" s="4">
        <v>80.58</v>
      </c>
      <c r="S9" s="4">
        <v>0.61223622874070804</v>
      </c>
      <c r="T9" s="4">
        <v>239.28980000000001</v>
      </c>
    </row>
    <row r="10" spans="2:20" ht="28.8" x14ac:dyDescent="0.3">
      <c r="B10" s="6" t="s">
        <v>24</v>
      </c>
      <c r="C10" s="4">
        <v>5.5753334396634493</v>
      </c>
      <c r="D10" s="4">
        <v>151.12</v>
      </c>
      <c r="E10" s="4">
        <v>0.62572133649261397</v>
      </c>
      <c r="F10" s="4">
        <v>230.78699999999998</v>
      </c>
      <c r="I10" s="6" t="s">
        <v>24</v>
      </c>
      <c r="J10" s="4">
        <v>18.392833455455047</v>
      </c>
      <c r="K10" s="4">
        <v>71.67</v>
      </c>
      <c r="L10" s="4">
        <v>0.61588742692070797</v>
      </c>
      <c r="M10" s="4">
        <v>286.61199999999997</v>
      </c>
      <c r="P10" s="6" t="s">
        <v>24</v>
      </c>
      <c r="Q10" s="4">
        <v>4.9318454223305874</v>
      </c>
      <c r="R10" s="4">
        <v>103.18</v>
      </c>
      <c r="S10" s="4">
        <v>0.58371811184149902</v>
      </c>
      <c r="T10" s="4">
        <v>275.26839999999999</v>
      </c>
    </row>
    <row r="11" spans="2:20" ht="28.8" x14ac:dyDescent="0.3">
      <c r="B11" s="6" t="s">
        <v>25</v>
      </c>
      <c r="C11" s="4">
        <v>23.092907518065594</v>
      </c>
      <c r="D11" s="4">
        <v>112.81</v>
      </c>
      <c r="E11" s="4">
        <v>0.62607593351148805</v>
      </c>
      <c r="F11" s="4">
        <v>235.46100000000001</v>
      </c>
      <c r="I11" s="6" t="s">
        <v>25</v>
      </c>
      <c r="J11" s="4">
        <v>42.328696655970489</v>
      </c>
      <c r="K11" s="4">
        <v>31.68</v>
      </c>
      <c r="L11" s="4">
        <v>0.61600022222476103</v>
      </c>
      <c r="M11" s="4">
        <v>290.79480000000001</v>
      </c>
      <c r="P11" s="6" t="s">
        <v>25</v>
      </c>
      <c r="Q11" s="4">
        <v>21.759908835085149</v>
      </c>
      <c r="R11" s="4">
        <v>86.04</v>
      </c>
      <c r="S11" s="4">
        <v>0.59591831189715105</v>
      </c>
      <c r="T11" s="4">
        <v>243.36199999999999</v>
      </c>
    </row>
    <row r="12" spans="2:20" ht="28.8" x14ac:dyDescent="0.3">
      <c r="B12" s="6" t="s">
        <v>26</v>
      </c>
      <c r="C12" s="4">
        <v>45.322655973646974</v>
      </c>
      <c r="D12" s="4">
        <v>128.63999999999999</v>
      </c>
      <c r="E12" s="4">
        <v>0.62612191206145096</v>
      </c>
      <c r="F12" s="4">
        <v>244.62220000000002</v>
      </c>
      <c r="I12" s="6" t="s">
        <v>26</v>
      </c>
      <c r="J12" s="4">
        <v>40.507490746121583</v>
      </c>
      <c r="K12" s="4">
        <v>80.28</v>
      </c>
      <c r="L12" s="4">
        <v>0.615890105317903</v>
      </c>
      <c r="M12" s="4">
        <v>274.91199999999998</v>
      </c>
      <c r="P12" s="6" t="s">
        <v>26</v>
      </c>
      <c r="Q12" s="4">
        <v>10.097919772348273</v>
      </c>
      <c r="R12" s="4">
        <v>98.87</v>
      </c>
      <c r="S12" s="4">
        <v>0.60007194290868904</v>
      </c>
      <c r="T12" s="4">
        <v>298.91340000000002</v>
      </c>
    </row>
    <row r="13" spans="2:20" ht="28.8" x14ac:dyDescent="0.3">
      <c r="B13" s="6" t="s">
        <v>27</v>
      </c>
      <c r="C13" s="4">
        <v>26.029424885668806</v>
      </c>
      <c r="D13" s="4">
        <v>69.06</v>
      </c>
      <c r="E13" s="4">
        <v>0.62489927913697596</v>
      </c>
      <c r="F13" s="4">
        <v>240.54040000000001</v>
      </c>
      <c r="I13" s="6" t="s">
        <v>27</v>
      </c>
      <c r="J13" s="4">
        <v>23.567405660973268</v>
      </c>
      <c r="K13" s="4">
        <v>76.5</v>
      </c>
      <c r="L13" s="4">
        <v>0.61513936687545301</v>
      </c>
      <c r="M13" s="4">
        <v>299.52480000000003</v>
      </c>
      <c r="P13" s="6" t="s">
        <v>27</v>
      </c>
      <c r="Q13" s="4">
        <v>3.9351881095558134</v>
      </c>
      <c r="R13" s="4">
        <v>68.790000000000006</v>
      </c>
      <c r="S13" s="4">
        <v>0.58470413537249399</v>
      </c>
      <c r="T13" s="4">
        <v>284.0258</v>
      </c>
    </row>
    <row r="14" spans="2:20" ht="28.8" x14ac:dyDescent="0.3">
      <c r="B14" s="6" t="s">
        <v>28</v>
      </c>
      <c r="C14" s="4">
        <v>30.712295972509978</v>
      </c>
      <c r="D14" s="4">
        <v>170.38</v>
      </c>
      <c r="E14" s="4">
        <v>0.624893057996737</v>
      </c>
      <c r="F14" s="4">
        <v>250.21019999999999</v>
      </c>
      <c r="I14" s="6" t="s">
        <v>28</v>
      </c>
      <c r="J14" s="4">
        <v>9.4733421976855823</v>
      </c>
      <c r="K14" s="4">
        <v>48.77</v>
      </c>
      <c r="L14" s="4">
        <v>0.61531428721727299</v>
      </c>
      <c r="M14" s="4">
        <v>257.45780000000002</v>
      </c>
      <c r="P14" s="6" t="s">
        <v>28</v>
      </c>
      <c r="Q14" s="4">
        <v>11.26750499014604</v>
      </c>
      <c r="R14" s="4">
        <v>153.55000000000001</v>
      </c>
      <c r="S14" s="4">
        <v>0.58646069952638902</v>
      </c>
      <c r="T14" s="4">
        <v>265.43619999999999</v>
      </c>
    </row>
    <row r="15" spans="2:20" ht="28.8" x14ac:dyDescent="0.3">
      <c r="B15" s="6" t="s">
        <v>29</v>
      </c>
      <c r="C15" s="4">
        <v>30.847560908206582</v>
      </c>
      <c r="D15" s="4">
        <v>77.91</v>
      </c>
      <c r="E15" s="4">
        <v>0.62523145182550599</v>
      </c>
      <c r="F15" s="4">
        <v>245.02200000000002</v>
      </c>
      <c r="I15" s="6" t="s">
        <v>29</v>
      </c>
      <c r="J15" s="4">
        <v>8.1172482976653697</v>
      </c>
      <c r="K15" s="4">
        <v>49.61</v>
      </c>
      <c r="L15" s="4">
        <v>0.61541215260609805</v>
      </c>
      <c r="M15" s="4">
        <v>264.06119999999999</v>
      </c>
      <c r="P15" s="6" t="s">
        <v>29</v>
      </c>
      <c r="Q15" s="4">
        <v>15.939489741775734</v>
      </c>
      <c r="R15" s="4">
        <v>83.62</v>
      </c>
      <c r="S15" s="4">
        <v>0.57525726387697995</v>
      </c>
      <c r="T15" s="4">
        <v>262.1044</v>
      </c>
    </row>
    <row r="16" spans="2:20" ht="28.8" x14ac:dyDescent="0.3">
      <c r="B16" s="6" t="s">
        <v>30</v>
      </c>
      <c r="C16" s="4">
        <v>0.97501294911314373</v>
      </c>
      <c r="D16" s="4">
        <v>163.62</v>
      </c>
      <c r="E16" s="4">
        <v>0.62520113112123199</v>
      </c>
      <c r="F16" s="4">
        <v>248.13819999999996</v>
      </c>
      <c r="I16" s="6" t="s">
        <v>30</v>
      </c>
      <c r="J16" s="4">
        <v>16.043082646925058</v>
      </c>
      <c r="K16" s="4">
        <v>30.97</v>
      </c>
      <c r="L16" s="4">
        <v>0.61474610951967701</v>
      </c>
      <c r="M16" s="4">
        <v>277.95339999999999</v>
      </c>
      <c r="P16" s="6" t="s">
        <v>30</v>
      </c>
      <c r="Q16" s="4">
        <v>10.599984129440598</v>
      </c>
      <c r="R16" s="4">
        <v>81.81</v>
      </c>
      <c r="S16" s="4">
        <v>0.56889478902483903</v>
      </c>
      <c r="T16" s="4">
        <v>274.37819999999999</v>
      </c>
    </row>
    <row r="17" spans="2:21" ht="28.8" x14ac:dyDescent="0.3">
      <c r="B17" s="6" t="s">
        <v>31</v>
      </c>
      <c r="C17" s="4">
        <v>20.265144935317601</v>
      </c>
      <c r="D17" s="4">
        <v>156.72</v>
      </c>
      <c r="E17" s="4">
        <v>0.62549607961988496</v>
      </c>
      <c r="F17" s="4">
        <v>224.15299999999996</v>
      </c>
      <c r="I17" s="6" t="s">
        <v>31</v>
      </c>
      <c r="J17" s="4">
        <v>26.868314230759516</v>
      </c>
      <c r="K17" s="4">
        <v>59.41</v>
      </c>
      <c r="L17" s="4">
        <v>0.61513031424909803</v>
      </c>
      <c r="M17" s="4">
        <v>277.8288</v>
      </c>
      <c r="P17" s="6" t="s">
        <v>31</v>
      </c>
      <c r="Q17" s="4">
        <v>11.955693109176815</v>
      </c>
      <c r="R17" s="4">
        <v>113.58</v>
      </c>
      <c r="S17" s="4">
        <v>0.57591323314008902</v>
      </c>
      <c r="T17" s="4">
        <v>271.09559999999999</v>
      </c>
    </row>
    <row r="18" spans="2:21" ht="28.8" x14ac:dyDescent="0.3">
      <c r="B18" s="6" t="s">
        <v>32</v>
      </c>
      <c r="C18" s="4">
        <v>54.002667596265596</v>
      </c>
      <c r="D18" s="4">
        <v>126.54</v>
      </c>
      <c r="E18" s="4">
        <v>0.62524620619286697</v>
      </c>
      <c r="F18" s="4">
        <v>237.40279999999998</v>
      </c>
      <c r="I18" s="6" t="s">
        <v>32</v>
      </c>
      <c r="J18" s="4">
        <v>47.724351281014705</v>
      </c>
      <c r="K18" s="4">
        <v>177.93</v>
      </c>
      <c r="L18" s="4">
        <v>0.61497076009694696</v>
      </c>
      <c r="M18" s="4">
        <v>263.81040000000002</v>
      </c>
      <c r="P18" s="6" t="s">
        <v>32</v>
      </c>
      <c r="Q18" s="4">
        <v>4.8226662381878826</v>
      </c>
      <c r="R18" s="4">
        <v>83.81</v>
      </c>
      <c r="S18" s="4">
        <v>0.57608875214626698</v>
      </c>
      <c r="T18" s="4">
        <v>270.94159999999999</v>
      </c>
    </row>
    <row r="19" spans="2:21" ht="25.8" x14ac:dyDescent="0.5">
      <c r="B19" s="62" t="s">
        <v>99</v>
      </c>
    </row>
    <row r="20" spans="2:21" ht="15.6" x14ac:dyDescent="0.3">
      <c r="C20" s="8"/>
      <c r="D20" s="60" t="s">
        <v>101</v>
      </c>
    </row>
    <row r="21" spans="2:21" ht="15.6" x14ac:dyDescent="0.3">
      <c r="C21" s="7"/>
      <c r="D21" s="60" t="s">
        <v>102</v>
      </c>
    </row>
    <row r="22" spans="2:21" ht="23.4" x14ac:dyDescent="0.45">
      <c r="B22" s="81" t="s">
        <v>14</v>
      </c>
      <c r="C22" s="81"/>
      <c r="D22" s="81"/>
      <c r="E22" s="81"/>
      <c r="F22" s="81"/>
      <c r="G22" s="81"/>
      <c r="H22" s="61"/>
      <c r="I22" s="81" t="s">
        <v>15</v>
      </c>
      <c r="J22" s="81"/>
      <c r="K22" s="81"/>
      <c r="L22" s="81"/>
      <c r="M22" s="81"/>
      <c r="N22" s="81"/>
      <c r="O22" s="61"/>
      <c r="P22" s="81" t="s">
        <v>16</v>
      </c>
      <c r="Q22" s="81"/>
      <c r="R22" s="81"/>
      <c r="S22" s="81"/>
      <c r="T22" s="81"/>
      <c r="U22" s="81"/>
    </row>
    <row r="23" spans="2:21" ht="21" x14ac:dyDescent="0.3">
      <c r="B23" s="63" t="s">
        <v>17</v>
      </c>
      <c r="C23" s="63" t="s">
        <v>33</v>
      </c>
      <c r="D23" s="63"/>
      <c r="E23" s="63" t="s">
        <v>35</v>
      </c>
      <c r="F23" s="63" t="s">
        <v>36</v>
      </c>
      <c r="G23" s="63" t="s">
        <v>100</v>
      </c>
      <c r="H23" s="64"/>
      <c r="I23" s="63" t="s">
        <v>17</v>
      </c>
      <c r="J23" s="63" t="s">
        <v>33</v>
      </c>
      <c r="K23" s="63"/>
      <c r="L23" s="63" t="s">
        <v>35</v>
      </c>
      <c r="M23" s="63" t="s">
        <v>36</v>
      </c>
      <c r="N23" s="63" t="s">
        <v>100</v>
      </c>
      <c r="O23" s="64"/>
      <c r="P23" s="63" t="s">
        <v>17</v>
      </c>
      <c r="Q23" s="63" t="s">
        <v>33</v>
      </c>
      <c r="R23" s="63"/>
      <c r="S23" s="63" t="s">
        <v>35</v>
      </c>
      <c r="T23" s="63" t="s">
        <v>36</v>
      </c>
      <c r="U23" s="63" t="s">
        <v>100</v>
      </c>
    </row>
    <row r="24" spans="2:21" ht="28.8" x14ac:dyDescent="0.3">
      <c r="B24" s="55" t="s">
        <v>18</v>
      </c>
      <c r="C24" s="59" cm="1">
        <f t="array" ref="C24">IF(ISNUMBER(C4), _xlfn.RANK.AVG(C4,$C$4:$C$18,0),””)</f>
        <v>6</v>
      </c>
      <c r="D24" s="59"/>
      <c r="E24" s="59" cm="1">
        <f t="array" ref="E24">IF(ISNUMBER(E4), _xlfn.RANK.AVG(E4,$E$4:$E$18,0),””)</f>
        <v>5</v>
      </c>
      <c r="F24" s="59" cm="1">
        <f t="array" ref="F24">IF(ISNUMBER(F4), _xlfn.RANK.AVG(F4,$F$4:$F$18,1),””)</f>
        <v>12</v>
      </c>
      <c r="G24" s="54">
        <f>SUM(C24:F24)</f>
        <v>23</v>
      </c>
      <c r="H24" s="1"/>
      <c r="I24" s="55" t="s">
        <v>18</v>
      </c>
      <c r="J24" s="59" cm="1">
        <f t="array" ref="J24">IF(ISNUMBER(J4), _xlfn.RANK.AVG(J4,$J$4:$J$18,0),””)</f>
        <v>2</v>
      </c>
      <c r="K24" s="59"/>
      <c r="L24" s="59" cm="1">
        <f t="array" ref="L24">IF(ISNUMBER(L4), _xlfn.RANK.AVG(L4,$L$4:$L$18,0),””)</f>
        <v>7</v>
      </c>
      <c r="M24" s="59" cm="1">
        <f t="array" ref="M24">IF(ISNUMBER(M4), _xlfn.RANK.AVG(M4,$M$4:$M$18,1),””)</f>
        <v>6</v>
      </c>
      <c r="N24" s="54">
        <f>SUM(J24:M24)</f>
        <v>15</v>
      </c>
      <c r="O24" s="53"/>
      <c r="P24" s="55" t="s">
        <v>18</v>
      </c>
      <c r="Q24" s="59" cm="1">
        <f t="array" ref="Q24">IF(ISNUMBER(Q4), _xlfn.RANK.AVG(Q4,$Q$4:$Q$18,0),””)</f>
        <v>4</v>
      </c>
      <c r="R24" s="59"/>
      <c r="S24" s="59" cm="1">
        <f t="array" ref="S24">IF(ISNUMBER(S4), _xlfn.RANK.AVG(S4,$S$4:$S$18,0),””)</f>
        <v>8</v>
      </c>
      <c r="T24" s="59" cm="1">
        <f t="array" ref="T24">IF(ISNUMBER(T4), _xlfn.RANK.AVG(T4,$T$4:$T$18,1),””)</f>
        <v>14</v>
      </c>
      <c r="U24" s="54">
        <f>SUM(Q24:T24)</f>
        <v>26</v>
      </c>
    </row>
    <row r="25" spans="2:21" ht="28.8" x14ac:dyDescent="0.3">
      <c r="B25" s="55" t="s">
        <v>19</v>
      </c>
      <c r="C25" s="53" cm="1">
        <f t="array" ref="C25">IF(ISNUMBER(C5), _xlfn.RANK.AVG(C5,$C$4:$C$18,0),””)</f>
        <v>7</v>
      </c>
      <c r="D25" s="53"/>
      <c r="E25" s="53" cm="1">
        <f t="array" ref="E25">IF(ISNUMBER(E5), _xlfn.RANK.AVG(E5,$E$4:$E$18,0),””)</f>
        <v>1</v>
      </c>
      <c r="F25" s="53" cm="1">
        <f t="array" ref="F25">IF(ISNUMBER(F5), _xlfn.RANK.AVG(F5,$F$4:$F$18,1),””)</f>
        <v>10</v>
      </c>
      <c r="G25" s="54">
        <f>SUM(C25:F25)</f>
        <v>18</v>
      </c>
      <c r="H25" s="1"/>
      <c r="I25" s="55" t="s">
        <v>19</v>
      </c>
      <c r="J25" s="53" cm="1">
        <f t="array" ref="J25">IF(ISNUMBER(J5), _xlfn.RANK.AVG(J5,$J$4:$J$18,0),””)</f>
        <v>8</v>
      </c>
      <c r="K25" s="53"/>
      <c r="L25" s="53" cm="1">
        <f t="array" ref="L25">IF(ISNUMBER(L5), _xlfn.RANK.AVG(L5,$L$4:$L$18,0),””)</f>
        <v>3</v>
      </c>
      <c r="M25" s="53" cm="1">
        <f t="array" ref="M25">IF(ISNUMBER(M5), _xlfn.RANK.AVG(M5,$M$4:$M$18,1),””)</f>
        <v>10</v>
      </c>
      <c r="N25" s="54">
        <f>SUM(J25:M25)</f>
        <v>21</v>
      </c>
      <c r="O25" s="53"/>
      <c r="P25" s="55" t="s">
        <v>19</v>
      </c>
      <c r="Q25" s="53" cm="1">
        <f t="array" ref="Q25">IF(ISNUMBER(Q5), _xlfn.RANK.AVG(Q5,$Q$4:$Q$18,0),””)</f>
        <v>2</v>
      </c>
      <c r="R25" s="53"/>
      <c r="S25" s="53" cm="1">
        <f t="array" ref="S25">IF(ISNUMBER(S5), _xlfn.RANK.AVG(S5,$S$4:$S$18,0),””)</f>
        <v>4</v>
      </c>
      <c r="T25" s="53" cm="1">
        <f t="array" ref="T25">IF(ISNUMBER(T5), _xlfn.RANK.AVG(T5,$T$4:$T$18,1),””)</f>
        <v>12</v>
      </c>
      <c r="U25" s="54">
        <f>SUM(Q25:T25)</f>
        <v>18</v>
      </c>
    </row>
    <row r="26" spans="2:21" ht="28.8" x14ac:dyDescent="0.3">
      <c r="B26" s="55" t="s">
        <v>20</v>
      </c>
      <c r="C26" s="59" cm="1">
        <f t="array" ref="C26">IF(ISNUMBER(C6), _xlfn.RANK.AVG(C6,$C$4:$C$18,0),””)</f>
        <v>1</v>
      </c>
      <c r="D26" s="59"/>
      <c r="E26" s="59" cm="1">
        <f t="array" ref="E26">IF(ISNUMBER(E6), _xlfn.RANK.AVG(E6,$E$4:$E$18,0),””)</f>
        <v>2</v>
      </c>
      <c r="F26" s="59" cm="1">
        <f t="array" ref="F26">IF(ISNUMBER(F6), _xlfn.RANK.AVG(F6,$F$4:$F$18,1),””)</f>
        <v>4</v>
      </c>
      <c r="G26" s="54">
        <f>SUM(C26:F26)</f>
        <v>7</v>
      </c>
      <c r="H26" s="1"/>
      <c r="I26" s="55" t="s">
        <v>20</v>
      </c>
      <c r="J26" s="59" cm="1">
        <f t="array" ref="J26">IF(ISNUMBER(J6), _xlfn.RANK.AVG(J6,$J$4:$J$18,0),””)</f>
        <v>1</v>
      </c>
      <c r="K26" s="59"/>
      <c r="L26" s="59" cm="1">
        <f t="array" ref="L26">IF(ISNUMBER(L6), _xlfn.RANK.AVG(L6,$L$4:$L$18,0),””)</f>
        <v>2</v>
      </c>
      <c r="M26" s="59" cm="1">
        <f t="array" ref="M26">IF(ISNUMBER(M6), _xlfn.RANK.AVG(M6,$M$4:$M$18,1),””)</f>
        <v>1</v>
      </c>
      <c r="N26" s="54">
        <f>SUM(J26:M26)</f>
        <v>4</v>
      </c>
      <c r="O26" s="53"/>
      <c r="P26" s="55" t="s">
        <v>20</v>
      </c>
      <c r="Q26" s="59" cm="1">
        <f t="array" ref="Q26">IF(ISNUMBER(Q6), _xlfn.RANK.AVG(Q6,$Q$4:$Q$18,0),””)</f>
        <v>1</v>
      </c>
      <c r="R26" s="59"/>
      <c r="S26" s="59" cm="1">
        <f t="array" ref="S26">IF(ISNUMBER(S6), _xlfn.RANK.AVG(S6,$S$4:$S$18,0),””)</f>
        <v>2</v>
      </c>
      <c r="T26" s="59" cm="1">
        <f t="array" ref="T26">IF(ISNUMBER(T6), _xlfn.RANK.AVG(T6,$T$4:$T$18,1),””)</f>
        <v>6</v>
      </c>
      <c r="U26" s="54">
        <f>SUM(Q26:T26)</f>
        <v>9</v>
      </c>
    </row>
    <row r="27" spans="2:21" ht="28.8" x14ac:dyDescent="0.3">
      <c r="B27" s="55" t="s">
        <v>21</v>
      </c>
      <c r="C27" s="53" cm="1">
        <f t="array" ref="C27">IF(ISNUMBER(C7), _xlfn.RANK.AVG(C7,$C$4:$C$18,0),””)</f>
        <v>5</v>
      </c>
      <c r="D27" s="53"/>
      <c r="E27" s="53" cm="1">
        <f t="array" ref="E27">IF(ISNUMBER(E7), _xlfn.RANK.AVG(E7,$E$4:$E$18,0),””)</f>
        <v>3</v>
      </c>
      <c r="F27" s="53" cm="1">
        <f t="array" ref="F27">IF(ISNUMBER(F7), _xlfn.RANK.AVG(F7,$F$4:$F$18,1),””)</f>
        <v>13</v>
      </c>
      <c r="G27" s="54">
        <f>SUM(C27:F27)</f>
        <v>21</v>
      </c>
      <c r="H27" s="1"/>
      <c r="I27" s="55" t="s">
        <v>21</v>
      </c>
      <c r="J27" s="53" cm="1">
        <f t="array" ref="J27">IF(ISNUMBER(J7), _xlfn.RANK.AVG(J7,$J$4:$J$18,0),””)</f>
        <v>4</v>
      </c>
      <c r="K27" s="53"/>
      <c r="L27" s="53" cm="1">
        <f t="array" ref="L27">IF(ISNUMBER(L7), _xlfn.RANK.AVG(L7,$L$4:$L$18,0),””)</f>
        <v>10</v>
      </c>
      <c r="M27" s="53" cm="1">
        <f t="array" ref="M27">IF(ISNUMBER(M7), _xlfn.RANK.AVG(M7,$M$4:$M$18,1),””)</f>
        <v>14</v>
      </c>
      <c r="N27" s="54">
        <f>SUM(J27:M27)</f>
        <v>28</v>
      </c>
      <c r="O27" s="53"/>
      <c r="P27" s="55" t="s">
        <v>21</v>
      </c>
      <c r="Q27" s="53" cm="1">
        <f t="array" ref="Q27">IF(ISNUMBER(Q7), _xlfn.RANK.AVG(Q7,$Q$4:$Q$18,0),””)</f>
        <v>3</v>
      </c>
      <c r="R27" s="53"/>
      <c r="S27" s="53" cm="1">
        <f t="array" ref="S27">IF(ISNUMBER(S7), _xlfn.RANK.AVG(S7,$S$4:$S$18,0),””)</f>
        <v>7</v>
      </c>
      <c r="T27" s="53" cm="1">
        <f t="array" ref="T27">IF(ISNUMBER(T7), _xlfn.RANK.AVG(T7,$T$4:$T$18,1),””)</f>
        <v>9</v>
      </c>
      <c r="U27" s="54">
        <f>SUM(Q27:T27)</f>
        <v>19</v>
      </c>
    </row>
    <row r="28" spans="2:21" ht="28.8" x14ac:dyDescent="0.3">
      <c r="B28" s="55" t="s">
        <v>22</v>
      </c>
      <c r="C28" s="59" cm="1">
        <f t="array" ref="C28">IF(ISNUMBER(C8), _xlfn.RANK.AVG(C8,$C$4:$C$18,0),””)</f>
        <v>10</v>
      </c>
      <c r="D28" s="59"/>
      <c r="E28" s="59" cm="1">
        <f t="array" ref="E28">IF(ISNUMBER(E8), _xlfn.RANK.AVG(E8,$E$4:$E$18,0),””)</f>
        <v>8</v>
      </c>
      <c r="F28" s="59" cm="1">
        <f t="array" ref="F28">IF(ISNUMBER(F8), _xlfn.RANK.AVG(F8,$F$4:$F$18,1),””)</f>
        <v>14</v>
      </c>
      <c r="G28" s="54">
        <f>SUM(C28:F28)</f>
        <v>32</v>
      </c>
      <c r="H28" s="1"/>
      <c r="I28" s="55" t="s">
        <v>22</v>
      </c>
      <c r="J28" s="59" cm="1">
        <f t="array" ref="J28">IF(ISNUMBER(J8), _xlfn.RANK.AVG(J8,$J$4:$J$18,0),””)</f>
        <v>9</v>
      </c>
      <c r="K28" s="59"/>
      <c r="L28" s="59" cm="1">
        <f t="array" ref="L28">IF(ISNUMBER(L8), _xlfn.RANK.AVG(L8,$L$4:$L$18,0),””)</f>
        <v>8</v>
      </c>
      <c r="M28" s="59" cm="1">
        <f t="array" ref="M28">IF(ISNUMBER(M8), _xlfn.RANK.AVG(M8,$M$4:$M$18,1),””)</f>
        <v>5</v>
      </c>
      <c r="N28" s="54">
        <f>SUM(J28:M28)</f>
        <v>22</v>
      </c>
      <c r="O28" s="53"/>
      <c r="P28" s="55" t="s">
        <v>22</v>
      </c>
      <c r="Q28" s="59" cm="1">
        <f t="array" ref="Q28">IF(ISNUMBER(Q8), _xlfn.RANK.AVG(Q8,$Q$4:$Q$18,0),””)</f>
        <v>8</v>
      </c>
      <c r="R28" s="59"/>
      <c r="S28" s="59" cm="1">
        <f t="array" ref="S28">IF(ISNUMBER(S8), _xlfn.RANK.AVG(S8,$S$4:$S$18,0),””)</f>
        <v>1</v>
      </c>
      <c r="T28" s="59" cm="1">
        <f t="array" ref="T28">IF(ISNUMBER(T8), _xlfn.RANK.AVG(T8,$T$4:$T$18,1),””)</f>
        <v>3</v>
      </c>
      <c r="U28" s="54">
        <f>SUM(Q28:T28)</f>
        <v>12</v>
      </c>
    </row>
    <row r="29" spans="2:21" ht="28.8" x14ac:dyDescent="0.3">
      <c r="B29" s="55" t="s">
        <v>23</v>
      </c>
      <c r="C29" s="53" cm="1">
        <f t="array" ref="C29">IF(ISNUMBER(C9), _xlfn.RANK.AVG(C9,$C$4:$C$18,0),””)</f>
        <v>2</v>
      </c>
      <c r="D29" s="53"/>
      <c r="E29" s="53" cm="1">
        <f t="array" ref="E29">IF(ISNUMBER(E9), _xlfn.RANK.AVG(E9,$E$4:$E$18,0),””)</f>
        <v>4</v>
      </c>
      <c r="F29" s="53" cm="1">
        <f t="array" ref="F29">IF(ISNUMBER(F9), _xlfn.RANK.AVG(F9,$F$4:$F$18,1),””)</f>
        <v>15</v>
      </c>
      <c r="G29" s="54">
        <f>SUM(C29:F29)</f>
        <v>21</v>
      </c>
      <c r="H29" s="1"/>
      <c r="I29" s="55" t="s">
        <v>23</v>
      </c>
      <c r="J29" s="53" cm="1">
        <f t="array" ref="J29">IF(ISNUMBER(J9), _xlfn.RANK.AVG(J9,$J$4:$J$18,0),””)</f>
        <v>7</v>
      </c>
      <c r="K29" s="53"/>
      <c r="L29" s="53" cm="1">
        <f t="array" ref="L29">IF(ISNUMBER(L9), _xlfn.RANK.AVG(L9,$L$4:$L$18,0),””)</f>
        <v>1</v>
      </c>
      <c r="M29" s="53" cm="1">
        <f t="array" ref="M29">IF(ISNUMBER(M9), _xlfn.RANK.AVG(M9,$M$4:$M$18,1),””)</f>
        <v>11</v>
      </c>
      <c r="N29" s="54">
        <f>SUM(J29:M29)</f>
        <v>19</v>
      </c>
      <c r="O29" s="53"/>
      <c r="P29" s="55" t="s">
        <v>23</v>
      </c>
      <c r="Q29" s="53" cm="1">
        <f t="array" ref="Q29">IF(ISNUMBER(Q9), _xlfn.RANK.AVG(Q9,$Q$4:$Q$18,0),””)</f>
        <v>6</v>
      </c>
      <c r="R29" s="53"/>
      <c r="S29" s="53" cm="1">
        <f t="array" ref="S29">IF(ISNUMBER(S9), _xlfn.RANK.AVG(S9,$S$4:$S$18,0),””)</f>
        <v>3</v>
      </c>
      <c r="T29" s="53" cm="1">
        <f t="array" ref="T29">IF(ISNUMBER(T9), _xlfn.RANK.AVG(T9,$T$4:$T$18,1),””)</f>
        <v>1</v>
      </c>
      <c r="U29" s="54">
        <f>SUM(Q29:T29)</f>
        <v>10</v>
      </c>
    </row>
    <row r="30" spans="2:21" ht="28.8" x14ac:dyDescent="0.3">
      <c r="B30" s="55" t="s">
        <v>24</v>
      </c>
      <c r="C30" s="59" cm="1">
        <f t="array" ref="C30">IF(ISNUMBER(C10), _xlfn.RANK.AVG(C10,$C$4:$C$18,0),””)</f>
        <v>14</v>
      </c>
      <c r="D30" s="59"/>
      <c r="E30" s="59" cm="1">
        <f t="array" ref="E30">IF(ISNUMBER(E10), _xlfn.RANK.AVG(E10,$E$4:$E$18,0),””)</f>
        <v>9</v>
      </c>
      <c r="F30" s="59" cm="1">
        <f t="array" ref="F30">IF(ISNUMBER(F10), _xlfn.RANK.AVG(F10,$F$4:$F$18,1),””)</f>
        <v>2</v>
      </c>
      <c r="G30" s="54">
        <f>SUM(C30:F30)</f>
        <v>25</v>
      </c>
      <c r="H30" s="1"/>
      <c r="I30" s="55" t="s">
        <v>24</v>
      </c>
      <c r="J30" s="59" cm="1">
        <f t="array" ref="J30">IF(ISNUMBER(J10), _xlfn.RANK.AVG(J10,$J$4:$J$18,0),””)</f>
        <v>12</v>
      </c>
      <c r="K30" s="59"/>
      <c r="L30" s="59" cm="1">
        <f t="array" ref="L30">IF(ISNUMBER(L10), _xlfn.RANK.AVG(L10,$L$4:$L$18,0),””)</f>
        <v>6</v>
      </c>
      <c r="M30" s="59" cm="1">
        <f t="array" ref="M30">IF(ISNUMBER(M10), _xlfn.RANK.AVG(M10,$M$4:$M$18,1),””)</f>
        <v>12</v>
      </c>
      <c r="N30" s="54">
        <f>SUM(J30:M30)</f>
        <v>30</v>
      </c>
      <c r="O30" s="53"/>
      <c r="P30" s="55" t="s">
        <v>24</v>
      </c>
      <c r="Q30" s="59" cm="1">
        <f t="array" ref="Q30">IF(ISNUMBER(Q10), _xlfn.RANK.AVG(Q10,$Q$4:$Q$18,0),””)</f>
        <v>13</v>
      </c>
      <c r="R30" s="59"/>
      <c r="S30" s="59" cm="1">
        <f t="array" ref="S30">IF(ISNUMBER(S10), _xlfn.RANK.AVG(S10,$S$4:$S$18,0),””)</f>
        <v>11</v>
      </c>
      <c r="T30" s="59" cm="1">
        <f t="array" ref="T30">IF(ISNUMBER(T10), _xlfn.RANK.AVG(T10,$T$4:$T$18,1),””)</f>
        <v>11</v>
      </c>
      <c r="U30" s="54">
        <f>SUM(Q30:T30)</f>
        <v>35</v>
      </c>
    </row>
    <row r="31" spans="2:21" ht="28.8" x14ac:dyDescent="0.3">
      <c r="B31" s="55" t="s">
        <v>25</v>
      </c>
      <c r="C31" s="53" cm="1">
        <f t="array" ref="C31">IF(ISNUMBER(C11), _xlfn.RANK.AVG(C11,$C$4:$C$18,0),””)</f>
        <v>12</v>
      </c>
      <c r="D31" s="53"/>
      <c r="E31" s="53" cm="1">
        <f t="array" ref="E31">IF(ISNUMBER(E11), _xlfn.RANK.AVG(E11,$E$4:$E$18,0),””)</f>
        <v>7</v>
      </c>
      <c r="F31" s="53" cm="1">
        <f t="array" ref="F31">IF(ISNUMBER(F11), _xlfn.RANK.AVG(F11,$F$4:$F$18,1),””)</f>
        <v>3</v>
      </c>
      <c r="G31" s="54">
        <f>SUM(C31:F31)</f>
        <v>22</v>
      </c>
      <c r="H31" s="1"/>
      <c r="I31" s="55" t="s">
        <v>25</v>
      </c>
      <c r="J31" s="53" cm="1">
        <f t="array" ref="J31">IF(ISNUMBER(J11), _xlfn.RANK.AVG(J11,$J$4:$J$18,0),””)</f>
        <v>5</v>
      </c>
      <c r="K31" s="53"/>
      <c r="L31" s="53" cm="1">
        <f t="array" ref="L31">IF(ISNUMBER(L11), _xlfn.RANK.AVG(L11,$L$4:$L$18,0),””)</f>
        <v>4</v>
      </c>
      <c r="M31" s="53" cm="1">
        <f t="array" ref="M31">IF(ISNUMBER(M11), _xlfn.RANK.AVG(M11,$M$4:$M$18,1),””)</f>
        <v>13</v>
      </c>
      <c r="N31" s="54">
        <f>SUM(J31:M31)</f>
        <v>22</v>
      </c>
      <c r="O31" s="53"/>
      <c r="P31" s="55" t="s">
        <v>25</v>
      </c>
      <c r="Q31" s="53" cm="1">
        <f t="array" ref="Q31">IF(ISNUMBER(Q11), _xlfn.RANK.AVG(Q11,$Q$4:$Q$18,0),””)</f>
        <v>5</v>
      </c>
      <c r="R31" s="53"/>
      <c r="S31" s="53" cm="1">
        <f t="array" ref="S31">IF(ISNUMBER(S11), _xlfn.RANK.AVG(S11,$S$4:$S$18,0),””)</f>
        <v>6</v>
      </c>
      <c r="T31" s="53" cm="1">
        <f t="array" ref="T31">IF(ISNUMBER(T11), _xlfn.RANK.AVG(T11,$T$4:$T$18,1),””)</f>
        <v>2</v>
      </c>
      <c r="U31" s="54">
        <f>SUM(Q31:T31)</f>
        <v>13</v>
      </c>
    </row>
    <row r="32" spans="2:21" ht="28.8" x14ac:dyDescent="0.3">
      <c r="B32" s="55" t="s">
        <v>26</v>
      </c>
      <c r="C32" s="59" cm="1">
        <f t="array" ref="C32">IF(ISNUMBER(C12), _xlfn.RANK.AVG(C12,$C$4:$C$18,0),””)</f>
        <v>4</v>
      </c>
      <c r="D32" s="59"/>
      <c r="E32" s="59" cm="1">
        <f t="array" ref="E32">IF(ISNUMBER(E12), _xlfn.RANK.AVG(E12,$E$4:$E$18,0),””)</f>
        <v>6</v>
      </c>
      <c r="F32" s="59" cm="1">
        <f t="array" ref="F32">IF(ISNUMBER(F12), _xlfn.RANK.AVG(F12,$F$4:$F$18,1),””)</f>
        <v>7</v>
      </c>
      <c r="G32" s="54">
        <f>SUM(C32:F32)</f>
        <v>17</v>
      </c>
      <c r="H32" s="1"/>
      <c r="I32" s="55" t="s">
        <v>26</v>
      </c>
      <c r="J32" s="59" cm="1">
        <f t="array" ref="J32">IF(ISNUMBER(J12), _xlfn.RANK.AVG(J12,$J$4:$J$18,0),””)</f>
        <v>6</v>
      </c>
      <c r="K32" s="59"/>
      <c r="L32" s="59" cm="1">
        <f t="array" ref="L32">IF(ISNUMBER(L12), _xlfn.RANK.AVG(L12,$L$4:$L$18,0),””)</f>
        <v>5</v>
      </c>
      <c r="M32" s="59" cm="1">
        <f t="array" ref="M32">IF(ISNUMBER(M12), _xlfn.RANK.AVG(M12,$M$4:$M$18,1),””)</f>
        <v>7</v>
      </c>
      <c r="N32" s="54">
        <f>SUM(J32:M32)</f>
        <v>18</v>
      </c>
      <c r="O32" s="53"/>
      <c r="P32" s="55" t="s">
        <v>26</v>
      </c>
      <c r="Q32" s="59" cm="1">
        <f t="array" ref="Q32">IF(ISNUMBER(Q12), _xlfn.RANK.AVG(Q12,$Q$4:$Q$18,0),””)</f>
        <v>12</v>
      </c>
      <c r="R32" s="59"/>
      <c r="S32" s="59" cm="1">
        <f t="array" ref="S32">IF(ISNUMBER(S12), _xlfn.RANK.AVG(S12,$S$4:$S$18,0),””)</f>
        <v>5</v>
      </c>
      <c r="T32" s="59" cm="1">
        <f t="array" ref="T32">IF(ISNUMBER(T12), _xlfn.RANK.AVG(T12,$T$4:$T$18,1),””)</f>
        <v>15</v>
      </c>
      <c r="U32" s="54">
        <f>SUM(Q32:T32)</f>
        <v>32</v>
      </c>
    </row>
    <row r="33" spans="2:21" ht="28.8" x14ac:dyDescent="0.3">
      <c r="B33" s="55" t="s">
        <v>27</v>
      </c>
      <c r="C33" s="53" cm="1">
        <f t="array" ref="C33">IF(ISNUMBER(C13), _xlfn.RANK.AVG(C13,$C$4:$C$18,0),””)</f>
        <v>11</v>
      </c>
      <c r="D33" s="53"/>
      <c r="E33" s="53" cm="1">
        <f t="array" ref="E33">IF(ISNUMBER(E13), _xlfn.RANK.AVG(E13,$E$4:$E$18,0),””)</f>
        <v>14</v>
      </c>
      <c r="F33" s="53" cm="1">
        <f t="array" ref="F33">IF(ISNUMBER(F13), _xlfn.RANK.AVG(F13,$F$4:$F$18,1),””)</f>
        <v>6</v>
      </c>
      <c r="G33" s="54">
        <f>SUM(C33:F33)</f>
        <v>31</v>
      </c>
      <c r="H33" s="1"/>
      <c r="I33" s="55" t="s">
        <v>27</v>
      </c>
      <c r="J33" s="53" cm="1">
        <f t="array" ref="J33">IF(ISNUMBER(J13), _xlfn.RANK.AVG(J13,$J$4:$J$18,0),””)</f>
        <v>11</v>
      </c>
      <c r="K33" s="53"/>
      <c r="L33" s="53" cm="1">
        <f t="array" ref="L33">IF(ISNUMBER(L13), _xlfn.RANK.AVG(L13,$L$4:$L$18,0),””)</f>
        <v>12</v>
      </c>
      <c r="M33" s="53" cm="1">
        <f t="array" ref="M33">IF(ISNUMBER(M13), _xlfn.RANK.AVG(M13,$M$4:$M$18,1),””)</f>
        <v>15</v>
      </c>
      <c r="N33" s="54">
        <f>SUM(J33:M33)</f>
        <v>38</v>
      </c>
      <c r="O33" s="53"/>
      <c r="P33" s="55" t="s">
        <v>27</v>
      </c>
      <c r="Q33" s="53" cm="1">
        <f t="array" ref="Q33">IF(ISNUMBER(Q13), _xlfn.RANK.AVG(Q13,$Q$4:$Q$18,0),””)</f>
        <v>15</v>
      </c>
      <c r="R33" s="53"/>
      <c r="S33" s="53" cm="1">
        <f t="array" ref="S33">IF(ISNUMBER(S13), _xlfn.RANK.AVG(S13,$S$4:$S$18,0),””)</f>
        <v>10</v>
      </c>
      <c r="T33" s="53" cm="1">
        <f t="array" ref="T33">IF(ISNUMBER(T13), _xlfn.RANK.AVG(T13,$T$4:$T$18,1),””)</f>
        <v>13</v>
      </c>
      <c r="U33" s="54">
        <f>SUM(Q33:T33)</f>
        <v>38</v>
      </c>
    </row>
    <row r="34" spans="2:21" ht="28.8" x14ac:dyDescent="0.3">
      <c r="B34" s="55" t="s">
        <v>28</v>
      </c>
      <c r="C34" s="59" cm="1">
        <f t="array" ref="C34">IF(ISNUMBER(C14), _xlfn.RANK.AVG(C14,$C$4:$C$18,0),””)</f>
        <v>9</v>
      </c>
      <c r="D34" s="59"/>
      <c r="E34" s="59" cm="1">
        <f t="array" ref="E34">IF(ISNUMBER(E14), _xlfn.RANK.AVG(E14,$E$4:$E$18,0),””)</f>
        <v>15</v>
      </c>
      <c r="F34" s="59" cm="1">
        <f t="array" ref="F34">IF(ISNUMBER(F14), _xlfn.RANK.AVG(F14,$F$4:$F$18,1),””)</f>
        <v>11</v>
      </c>
      <c r="G34" s="54">
        <f>SUM(C34:F34)</f>
        <v>35</v>
      </c>
      <c r="H34" s="1"/>
      <c r="I34" s="55" t="s">
        <v>28</v>
      </c>
      <c r="J34" s="59" cm="1">
        <f t="array" ref="J34">IF(ISNUMBER(J14), _xlfn.RANK.AVG(J14,$J$4:$J$18,0),””)</f>
        <v>14</v>
      </c>
      <c r="K34" s="59"/>
      <c r="L34" s="59" cm="1">
        <f t="array" ref="L34">IF(ISNUMBER(L14), _xlfn.RANK.AVG(L14,$L$4:$L$18,0),””)</f>
        <v>11</v>
      </c>
      <c r="M34" s="59" cm="1">
        <f t="array" ref="M34">IF(ISNUMBER(M14), _xlfn.RANK.AVG(M14,$M$4:$M$18,1),””)</f>
        <v>2</v>
      </c>
      <c r="N34" s="54">
        <f>SUM(J34:M34)</f>
        <v>27</v>
      </c>
      <c r="O34" s="53"/>
      <c r="P34" s="55" t="s">
        <v>28</v>
      </c>
      <c r="Q34" s="59" cm="1">
        <f t="array" ref="Q34">IF(ISNUMBER(Q14), _xlfn.RANK.AVG(Q14,$Q$4:$Q$18,0),””)</f>
        <v>10</v>
      </c>
      <c r="R34" s="59"/>
      <c r="S34" s="59" cm="1">
        <f t="array" ref="S34">IF(ISNUMBER(S14), _xlfn.RANK.AVG(S14,$S$4:$S$18,0),””)</f>
        <v>9</v>
      </c>
      <c r="T34" s="59" cm="1">
        <f t="array" ref="T34">IF(ISNUMBER(T14), _xlfn.RANK.AVG(T14,$T$4:$T$18,1),””)</f>
        <v>5</v>
      </c>
      <c r="U34" s="54">
        <f>SUM(Q34:T34)</f>
        <v>24</v>
      </c>
    </row>
    <row r="35" spans="2:21" ht="28.8" x14ac:dyDescent="0.3">
      <c r="B35" s="55" t="s">
        <v>29</v>
      </c>
      <c r="C35" s="53" cm="1">
        <f t="array" ref="C35">IF(ISNUMBER(C15), _xlfn.RANK.AVG(C15,$C$4:$C$18,0),””)</f>
        <v>8</v>
      </c>
      <c r="D35" s="53"/>
      <c r="E35" s="53" cm="1">
        <f t="array" ref="E35">IF(ISNUMBER(E15), _xlfn.RANK.AVG(E15,$E$4:$E$18,0),””)</f>
        <v>12</v>
      </c>
      <c r="F35" s="53" cm="1">
        <f t="array" ref="F35">IF(ISNUMBER(F15), _xlfn.RANK.AVG(F15,$F$4:$F$18,1),””)</f>
        <v>8</v>
      </c>
      <c r="G35" s="54">
        <f>SUM(C35:F35)</f>
        <v>28</v>
      </c>
      <c r="H35" s="1"/>
      <c r="I35" s="55" t="s">
        <v>29</v>
      </c>
      <c r="J35" s="53" cm="1">
        <f t="array" ref="J35">IF(ISNUMBER(J15), _xlfn.RANK.AVG(J15,$J$4:$J$18,0),””)</f>
        <v>15</v>
      </c>
      <c r="K35" s="53"/>
      <c r="L35" s="53" cm="1">
        <f t="array" ref="L35">IF(ISNUMBER(L15), _xlfn.RANK.AVG(L15,$L$4:$L$18,0),””)</f>
        <v>9</v>
      </c>
      <c r="M35" s="53" cm="1">
        <f t="array" ref="M35">IF(ISNUMBER(M15), _xlfn.RANK.AVG(M15,$M$4:$M$18,1),””)</f>
        <v>4</v>
      </c>
      <c r="N35" s="54">
        <f>SUM(J35:M35)</f>
        <v>28</v>
      </c>
      <c r="O35" s="53"/>
      <c r="P35" s="55" t="s">
        <v>29</v>
      </c>
      <c r="Q35" s="53" cm="1">
        <f t="array" ref="Q35">IF(ISNUMBER(Q15), _xlfn.RANK.AVG(Q15,$Q$4:$Q$18,0),””)</f>
        <v>7</v>
      </c>
      <c r="R35" s="53"/>
      <c r="S35" s="53" cm="1">
        <f t="array" ref="S35">IF(ISNUMBER(S15), _xlfn.RANK.AVG(S15,$S$4:$S$18,0),””)</f>
        <v>14</v>
      </c>
      <c r="T35" s="53" cm="1">
        <f t="array" ref="T35">IF(ISNUMBER(T15), _xlfn.RANK.AVG(T15,$T$4:$T$18,1),””)</f>
        <v>4</v>
      </c>
      <c r="U35" s="54">
        <f>SUM(Q35:T35)</f>
        <v>25</v>
      </c>
    </row>
    <row r="36" spans="2:21" ht="28.8" x14ac:dyDescent="0.3">
      <c r="B36" s="55" t="s">
        <v>30</v>
      </c>
      <c r="C36" s="59" cm="1">
        <f t="array" ref="C36">IF(ISNUMBER(C16), _xlfn.RANK.AVG(C16,$C$4:$C$18,0),””)</f>
        <v>15</v>
      </c>
      <c r="D36" s="59"/>
      <c r="E36" s="59" cm="1">
        <f t="array" ref="E36">IF(ISNUMBER(E16), _xlfn.RANK.AVG(E16,$E$4:$E$18,0),””)</f>
        <v>13</v>
      </c>
      <c r="F36" s="59" cm="1">
        <f t="array" ref="F36">IF(ISNUMBER(F16), _xlfn.RANK.AVG(F16,$F$4:$F$18,1),””)</f>
        <v>9</v>
      </c>
      <c r="G36" s="54">
        <f>SUM(C36:F36)</f>
        <v>37</v>
      </c>
      <c r="H36" s="1"/>
      <c r="I36" s="55" t="s">
        <v>30</v>
      </c>
      <c r="J36" s="59" cm="1">
        <f t="array" ref="J36">IF(ISNUMBER(J16), _xlfn.RANK.AVG(J16,$J$4:$J$18,0),””)</f>
        <v>13</v>
      </c>
      <c r="K36" s="59"/>
      <c r="L36" s="59" cm="1">
        <f t="array" ref="L36">IF(ISNUMBER(L16), _xlfn.RANK.AVG(L16,$L$4:$L$18,0),””)</f>
        <v>15</v>
      </c>
      <c r="M36" s="59" cm="1">
        <f t="array" ref="M36">IF(ISNUMBER(M16), _xlfn.RANK.AVG(M16,$M$4:$M$18,1),””)</f>
        <v>9</v>
      </c>
      <c r="N36" s="54">
        <f>SUM(J36:M36)</f>
        <v>37</v>
      </c>
      <c r="O36" s="53"/>
      <c r="P36" s="55" t="s">
        <v>30</v>
      </c>
      <c r="Q36" s="59" cm="1">
        <f t="array" ref="Q36">IF(ISNUMBER(Q16), _xlfn.RANK.AVG(Q16,$Q$4:$Q$18,0),””)</f>
        <v>11</v>
      </c>
      <c r="R36" s="59"/>
      <c r="S36" s="59" cm="1">
        <f t="array" ref="S36">IF(ISNUMBER(S16), _xlfn.RANK.AVG(S16,$S$4:$S$18,0),””)</f>
        <v>15</v>
      </c>
      <c r="T36" s="59" cm="1">
        <f t="array" ref="T36">IF(ISNUMBER(T16), _xlfn.RANK.AVG(T16,$T$4:$T$18,1),””)</f>
        <v>10</v>
      </c>
      <c r="U36" s="54">
        <f>SUM(Q36:T36)</f>
        <v>36</v>
      </c>
    </row>
    <row r="37" spans="2:21" ht="28.8" x14ac:dyDescent="0.3">
      <c r="B37" s="55" t="s">
        <v>31</v>
      </c>
      <c r="C37" s="53" cm="1">
        <f t="array" ref="C37">IF(ISNUMBER(C17), _xlfn.RANK.AVG(C17,$C$4:$C$18,0),””)</f>
        <v>13</v>
      </c>
      <c r="D37" s="53"/>
      <c r="E37" s="53" cm="1">
        <f t="array" ref="E37">IF(ISNUMBER(E17), _xlfn.RANK.AVG(E17,$E$4:$E$18,0),””)</f>
        <v>10</v>
      </c>
      <c r="F37" s="53" cm="1">
        <f t="array" ref="F37">IF(ISNUMBER(F17), _xlfn.RANK.AVG(F17,$F$4:$F$18,1),””)</f>
        <v>1</v>
      </c>
      <c r="G37" s="54">
        <f>SUM(C37:F37)</f>
        <v>24</v>
      </c>
      <c r="H37" s="1"/>
      <c r="I37" s="55" t="s">
        <v>31</v>
      </c>
      <c r="J37" s="53" cm="1">
        <f t="array" ref="J37">IF(ISNUMBER(J17), _xlfn.RANK.AVG(J17,$J$4:$J$18,0),””)</f>
        <v>10</v>
      </c>
      <c r="K37" s="53"/>
      <c r="L37" s="53" cm="1">
        <f t="array" ref="L37">IF(ISNUMBER(L17), _xlfn.RANK.AVG(L17,$L$4:$L$18,0),””)</f>
        <v>13</v>
      </c>
      <c r="M37" s="53" cm="1">
        <f t="array" ref="M37">IF(ISNUMBER(M17), _xlfn.RANK.AVG(M17,$M$4:$M$18,1),””)</f>
        <v>8</v>
      </c>
      <c r="N37" s="54">
        <f>SUM(J37:M37)</f>
        <v>31</v>
      </c>
      <c r="O37" s="53"/>
      <c r="P37" s="55" t="s">
        <v>31</v>
      </c>
      <c r="Q37" s="53" cm="1">
        <f t="array" ref="Q37">IF(ISNUMBER(Q17), _xlfn.RANK.AVG(Q17,$Q$4:$Q$18,0),””)</f>
        <v>9</v>
      </c>
      <c r="R37" s="53"/>
      <c r="S37" s="53" cm="1">
        <f t="array" ref="S37">IF(ISNUMBER(S17), _xlfn.RANK.AVG(S17,$S$4:$S$18,0),””)</f>
        <v>13</v>
      </c>
      <c r="T37" s="53" cm="1">
        <f t="array" ref="T37">IF(ISNUMBER(T17), _xlfn.RANK.AVG(T17,$T$4:$T$18,1),””)</f>
        <v>8</v>
      </c>
      <c r="U37" s="54">
        <f>SUM(Q37:T37)</f>
        <v>30</v>
      </c>
    </row>
    <row r="38" spans="2:21" ht="29.4" thickBot="1" x14ac:dyDescent="0.35">
      <c r="B38" s="56" t="s">
        <v>32</v>
      </c>
      <c r="C38" s="58" cm="1">
        <f t="array" ref="C38">IF(ISNUMBER(C18), _xlfn.RANK.AVG(C18,$C$4:$C$18,0),””)</f>
        <v>3</v>
      </c>
      <c r="D38" s="58"/>
      <c r="E38" s="58" cm="1">
        <f t="array" ref="E38">IF(ISNUMBER(E18), _xlfn.RANK.AVG(E18,$E$4:$E$18,0),””)</f>
        <v>11</v>
      </c>
      <c r="F38" s="58" cm="1">
        <f t="array" ref="F38">IF(ISNUMBER(F18), _xlfn.RANK.AVG(F18,$F$4:$F$18,1),””)</f>
        <v>5</v>
      </c>
      <c r="G38" s="57">
        <f>SUM(C38:F38)</f>
        <v>19</v>
      </c>
      <c r="H38" s="1"/>
      <c r="I38" s="56" t="s">
        <v>32</v>
      </c>
      <c r="J38" s="58" cm="1">
        <f t="array" ref="J38">IF(ISNUMBER(J18), _xlfn.RANK.AVG(J18,$J$4:$J$18,0),””)</f>
        <v>3</v>
      </c>
      <c r="K38" s="58"/>
      <c r="L38" s="58" cm="1">
        <f t="array" ref="L38">IF(ISNUMBER(L18), _xlfn.RANK.AVG(L18,$L$4:$L$18,0),””)</f>
        <v>14</v>
      </c>
      <c r="M38" s="58" cm="1">
        <f t="array" ref="M38">IF(ISNUMBER(M18), _xlfn.RANK.AVG(M18,$M$4:$M$18,1),””)</f>
        <v>3</v>
      </c>
      <c r="N38" s="57">
        <f>SUM(J38:M38)</f>
        <v>20</v>
      </c>
      <c r="O38" s="53"/>
      <c r="P38" s="56" t="s">
        <v>32</v>
      </c>
      <c r="Q38" s="58" cm="1">
        <f t="array" ref="Q38">IF(ISNUMBER(Q18), _xlfn.RANK.AVG(Q18,$Q$4:$Q$18,0),””)</f>
        <v>14</v>
      </c>
      <c r="R38" s="58"/>
      <c r="S38" s="58" cm="1">
        <f t="array" ref="S38">IF(ISNUMBER(S18), _xlfn.RANK.AVG(S18,$S$4:$S$18,0),””)</f>
        <v>12</v>
      </c>
      <c r="T38" s="58" cm="1">
        <f t="array" ref="T38">IF(ISNUMBER(T18), _xlfn.RANK.AVG(T18,$T$4:$T$18,1),””)</f>
        <v>7</v>
      </c>
      <c r="U38" s="57">
        <f>SUM(Q38:T38)</f>
        <v>33</v>
      </c>
    </row>
    <row r="42" spans="2:21" ht="23.4" x14ac:dyDescent="0.45">
      <c r="B42" s="81" t="s">
        <v>14</v>
      </c>
      <c r="C42" s="81"/>
      <c r="D42" s="81"/>
      <c r="E42" s="81"/>
      <c r="F42" s="81"/>
      <c r="G42" s="81"/>
      <c r="H42" s="61"/>
      <c r="I42" s="81" t="s">
        <v>15</v>
      </c>
      <c r="J42" s="81"/>
      <c r="K42" s="81"/>
      <c r="L42" s="81"/>
      <c r="M42" s="81"/>
      <c r="N42" s="81"/>
      <c r="O42" s="61"/>
      <c r="P42" s="81" t="s">
        <v>16</v>
      </c>
      <c r="Q42" s="81"/>
      <c r="R42" s="81"/>
      <c r="S42" s="81"/>
      <c r="T42" s="81"/>
      <c r="U42" s="81"/>
    </row>
    <row r="43" spans="2:21" ht="21" x14ac:dyDescent="0.3">
      <c r="B43" s="63" t="s">
        <v>17</v>
      </c>
      <c r="C43" s="63" t="s">
        <v>33</v>
      </c>
      <c r="D43" s="63" t="s">
        <v>34</v>
      </c>
      <c r="E43" s="63" t="s">
        <v>35</v>
      </c>
      <c r="F43" s="63" t="s">
        <v>36</v>
      </c>
      <c r="G43" s="63" t="s">
        <v>100</v>
      </c>
      <c r="H43" s="64"/>
      <c r="I43" s="63" t="s">
        <v>17</v>
      </c>
      <c r="J43" s="63" t="s">
        <v>33</v>
      </c>
      <c r="K43" s="63" t="s">
        <v>34</v>
      </c>
      <c r="L43" s="63" t="s">
        <v>35</v>
      </c>
      <c r="M43" s="63" t="s">
        <v>36</v>
      </c>
      <c r="N43" s="63" t="s">
        <v>100</v>
      </c>
      <c r="O43" s="64"/>
      <c r="P43" s="63" t="s">
        <v>17</v>
      </c>
      <c r="Q43" s="63" t="s">
        <v>33</v>
      </c>
      <c r="R43" s="63" t="s">
        <v>34</v>
      </c>
      <c r="S43" s="63" t="s">
        <v>35</v>
      </c>
      <c r="T43" s="63" t="s">
        <v>36</v>
      </c>
      <c r="U43" s="63" t="s">
        <v>100</v>
      </c>
    </row>
    <row r="44" spans="2:21" ht="28.8" x14ac:dyDescent="0.3">
      <c r="B44" s="55" t="s">
        <v>18</v>
      </c>
      <c r="C44" s="59">
        <f>C24</f>
        <v>6</v>
      </c>
      <c r="D44" s="59"/>
      <c r="E44" s="59">
        <f>E24</f>
        <v>5</v>
      </c>
      <c r="F44" s="59">
        <f>F24</f>
        <v>12</v>
      </c>
      <c r="G44" s="54">
        <f>SUM(C44:F44)</f>
        <v>23</v>
      </c>
      <c r="H44" s="1"/>
      <c r="I44" s="55" t="s">
        <v>18</v>
      </c>
      <c r="J44" s="59">
        <f>J24</f>
        <v>2</v>
      </c>
      <c r="K44" s="59"/>
      <c r="L44" s="59">
        <f>L24</f>
        <v>7</v>
      </c>
      <c r="M44" s="59">
        <f>M24</f>
        <v>6</v>
      </c>
      <c r="N44" s="54">
        <f>SUM(J44:M44)</f>
        <v>15</v>
      </c>
      <c r="O44" s="53"/>
      <c r="P44" s="55" t="s">
        <v>18</v>
      </c>
      <c r="Q44" s="59">
        <f>Q24</f>
        <v>4</v>
      </c>
      <c r="R44" s="59"/>
      <c r="S44" s="59">
        <f>S24</f>
        <v>8</v>
      </c>
      <c r="T44" s="59">
        <f>T24</f>
        <v>14</v>
      </c>
      <c r="U44" s="54">
        <f>SUM(Q44:T44)</f>
        <v>26</v>
      </c>
    </row>
    <row r="45" spans="2:21" ht="28.8" x14ac:dyDescent="0.3">
      <c r="B45" s="55" t="s">
        <v>19</v>
      </c>
      <c r="C45" s="59">
        <f t="shared" ref="C45" si="0">C25</f>
        <v>7</v>
      </c>
      <c r="D45" s="59"/>
      <c r="E45" s="59">
        <f>E25</f>
        <v>1</v>
      </c>
      <c r="F45" s="59">
        <f>F25</f>
        <v>10</v>
      </c>
      <c r="G45" s="54">
        <f>SUM(C45:F45)</f>
        <v>18</v>
      </c>
      <c r="H45" s="1"/>
      <c r="I45" s="55" t="s">
        <v>19</v>
      </c>
      <c r="J45" s="59">
        <f>J25</f>
        <v>8</v>
      </c>
      <c r="K45" s="59"/>
      <c r="L45" s="59">
        <f>L25</f>
        <v>3</v>
      </c>
      <c r="M45" s="59">
        <f>M25</f>
        <v>10</v>
      </c>
      <c r="N45" s="54">
        <f>SUM(J45:M45)</f>
        <v>21</v>
      </c>
      <c r="O45" s="53"/>
      <c r="P45" s="55" t="s">
        <v>19</v>
      </c>
      <c r="Q45" s="59">
        <f>Q25</f>
        <v>2</v>
      </c>
      <c r="R45" s="59"/>
      <c r="S45" s="59">
        <f>S25</f>
        <v>4</v>
      </c>
      <c r="T45" s="59">
        <f>T25</f>
        <v>12</v>
      </c>
      <c r="U45" s="54">
        <f>SUM(Q45:T45)</f>
        <v>18</v>
      </c>
    </row>
    <row r="46" spans="2:21" ht="28.8" x14ac:dyDescent="0.3">
      <c r="B46" s="55" t="s">
        <v>20</v>
      </c>
      <c r="C46" s="59">
        <f t="shared" ref="C46" si="1">C26</f>
        <v>1</v>
      </c>
      <c r="D46" s="59"/>
      <c r="E46" s="59">
        <f>E26</f>
        <v>2</v>
      </c>
      <c r="F46" s="59">
        <f>F26</f>
        <v>4</v>
      </c>
      <c r="G46" s="54">
        <f>SUM(C46:F46)</f>
        <v>7</v>
      </c>
      <c r="H46" s="1"/>
      <c r="I46" s="55" t="s">
        <v>20</v>
      </c>
      <c r="J46" s="59">
        <f>J26</f>
        <v>1</v>
      </c>
      <c r="K46" s="59"/>
      <c r="L46" s="59">
        <f>L26</f>
        <v>2</v>
      </c>
      <c r="M46" s="59">
        <f>M26</f>
        <v>1</v>
      </c>
      <c r="N46" s="54">
        <f>SUM(J46:M46)</f>
        <v>4</v>
      </c>
      <c r="O46" s="53"/>
      <c r="P46" s="55" t="s">
        <v>20</v>
      </c>
      <c r="Q46" s="59">
        <f>Q26</f>
        <v>1</v>
      </c>
      <c r="R46" s="59"/>
      <c r="S46" s="59">
        <f>S26</f>
        <v>2</v>
      </c>
      <c r="T46" s="59">
        <f>T26</f>
        <v>6</v>
      </c>
      <c r="U46" s="54">
        <f>SUM(Q46:T46)</f>
        <v>9</v>
      </c>
    </row>
    <row r="47" spans="2:21" ht="28.8" x14ac:dyDescent="0.3">
      <c r="B47" s="55" t="s">
        <v>21</v>
      </c>
      <c r="C47" s="59">
        <f t="shared" ref="C47" si="2">C27</f>
        <v>5</v>
      </c>
      <c r="D47" s="59"/>
      <c r="E47" s="59">
        <f>E27</f>
        <v>3</v>
      </c>
      <c r="F47" s="59">
        <f>F27</f>
        <v>13</v>
      </c>
      <c r="G47" s="54">
        <f>SUM(C47:F47)</f>
        <v>21</v>
      </c>
      <c r="H47" s="1"/>
      <c r="I47" s="55" t="s">
        <v>21</v>
      </c>
      <c r="J47" s="59">
        <f>J27</f>
        <v>4</v>
      </c>
      <c r="K47" s="59"/>
      <c r="L47" s="59">
        <f>L27</f>
        <v>10</v>
      </c>
      <c r="M47" s="59">
        <f>M27</f>
        <v>14</v>
      </c>
      <c r="N47" s="54">
        <f>SUM(J47:M47)</f>
        <v>28</v>
      </c>
      <c r="O47" s="53"/>
      <c r="P47" s="55" t="s">
        <v>21</v>
      </c>
      <c r="Q47" s="59">
        <f>Q27</f>
        <v>3</v>
      </c>
      <c r="R47" s="59"/>
      <c r="S47" s="59">
        <f>S27</f>
        <v>7</v>
      </c>
      <c r="T47" s="59">
        <f>T27</f>
        <v>9</v>
      </c>
      <c r="U47" s="54">
        <f>SUM(Q47:T47)</f>
        <v>19</v>
      </c>
    </row>
    <row r="48" spans="2:21" ht="28.8" x14ac:dyDescent="0.3">
      <c r="B48" s="55" t="s">
        <v>22</v>
      </c>
      <c r="C48" s="59">
        <f t="shared" ref="C48" si="3">C28</f>
        <v>10</v>
      </c>
      <c r="D48" s="59"/>
      <c r="E48" s="59">
        <f>E28</f>
        <v>8</v>
      </c>
      <c r="F48" s="59">
        <f>F28</f>
        <v>14</v>
      </c>
      <c r="G48" s="54">
        <f>SUM(C48:F48)</f>
        <v>32</v>
      </c>
      <c r="H48" s="1"/>
      <c r="I48" s="55" t="s">
        <v>22</v>
      </c>
      <c r="J48" s="59">
        <f>J28</f>
        <v>9</v>
      </c>
      <c r="K48" s="59"/>
      <c r="L48" s="59">
        <f>L28</f>
        <v>8</v>
      </c>
      <c r="M48" s="59">
        <f>M28</f>
        <v>5</v>
      </c>
      <c r="N48" s="54">
        <f>SUM(J48:M48)</f>
        <v>22</v>
      </c>
      <c r="O48" s="53"/>
      <c r="P48" s="55" t="s">
        <v>22</v>
      </c>
      <c r="Q48" s="59">
        <f>Q28</f>
        <v>8</v>
      </c>
      <c r="R48" s="59"/>
      <c r="S48" s="59">
        <f>S28</f>
        <v>1</v>
      </c>
      <c r="T48" s="59">
        <f>T28</f>
        <v>3</v>
      </c>
      <c r="U48" s="54">
        <f>SUM(Q48:T48)</f>
        <v>12</v>
      </c>
    </row>
    <row r="49" spans="2:21" ht="28.8" x14ac:dyDescent="0.3">
      <c r="B49" s="55" t="s">
        <v>23</v>
      </c>
      <c r="C49" s="59">
        <f t="shared" ref="C49" si="4">C29</f>
        <v>2</v>
      </c>
      <c r="D49" s="59"/>
      <c r="E49" s="59">
        <f>E29</f>
        <v>4</v>
      </c>
      <c r="F49" s="59">
        <f>F29</f>
        <v>15</v>
      </c>
      <c r="G49" s="54">
        <f>SUM(C49:F49)</f>
        <v>21</v>
      </c>
      <c r="H49" s="1"/>
      <c r="I49" s="55" t="s">
        <v>23</v>
      </c>
      <c r="J49" s="59">
        <f>J29</f>
        <v>7</v>
      </c>
      <c r="K49" s="59"/>
      <c r="L49" s="59">
        <f>L29</f>
        <v>1</v>
      </c>
      <c r="M49" s="59">
        <f>M29</f>
        <v>11</v>
      </c>
      <c r="N49" s="54">
        <f>SUM(J49:M49)</f>
        <v>19</v>
      </c>
      <c r="O49" s="53"/>
      <c r="P49" s="55" t="s">
        <v>23</v>
      </c>
      <c r="Q49" s="59">
        <f>Q29</f>
        <v>6</v>
      </c>
      <c r="R49" s="59"/>
      <c r="S49" s="59">
        <f>S29</f>
        <v>3</v>
      </c>
      <c r="T49" s="59">
        <f>T29</f>
        <v>1</v>
      </c>
      <c r="U49" s="54">
        <f>SUM(Q49:T49)</f>
        <v>10</v>
      </c>
    </row>
    <row r="50" spans="2:21" ht="28.8" x14ac:dyDescent="0.3">
      <c r="B50" s="55" t="s">
        <v>24</v>
      </c>
      <c r="C50" s="59">
        <f t="shared" ref="C50" si="5">C30</f>
        <v>14</v>
      </c>
      <c r="D50" s="59"/>
      <c r="E50" s="59">
        <f>E30</f>
        <v>9</v>
      </c>
      <c r="F50" s="59">
        <f>F30</f>
        <v>2</v>
      </c>
      <c r="G50" s="54">
        <f>SUM(C50:F50)</f>
        <v>25</v>
      </c>
      <c r="H50" s="1"/>
      <c r="I50" s="55" t="s">
        <v>24</v>
      </c>
      <c r="J50" s="59">
        <f>J30</f>
        <v>12</v>
      </c>
      <c r="K50" s="59"/>
      <c r="L50" s="59">
        <f>L30</f>
        <v>6</v>
      </c>
      <c r="M50" s="59">
        <f>M30</f>
        <v>12</v>
      </c>
      <c r="N50" s="54">
        <f>SUM(J50:M50)</f>
        <v>30</v>
      </c>
      <c r="O50" s="53"/>
      <c r="P50" s="55" t="s">
        <v>24</v>
      </c>
      <c r="Q50" s="59">
        <f>Q30</f>
        <v>13</v>
      </c>
      <c r="R50" s="59"/>
      <c r="S50" s="59">
        <f>S30</f>
        <v>11</v>
      </c>
      <c r="T50" s="59">
        <f>T30</f>
        <v>11</v>
      </c>
      <c r="U50" s="54">
        <f>SUM(Q50:T50)</f>
        <v>35</v>
      </c>
    </row>
    <row r="51" spans="2:21" ht="28.8" x14ac:dyDescent="0.3">
      <c r="B51" s="55" t="s">
        <v>25</v>
      </c>
      <c r="C51" s="59">
        <f t="shared" ref="C51" si="6">C31</f>
        <v>12</v>
      </c>
      <c r="D51" s="59"/>
      <c r="E51" s="59">
        <f>E31</f>
        <v>7</v>
      </c>
      <c r="F51" s="59">
        <f>F31</f>
        <v>3</v>
      </c>
      <c r="G51" s="54">
        <f>SUM(C51:F51)</f>
        <v>22</v>
      </c>
      <c r="H51" s="1"/>
      <c r="I51" s="55" t="s">
        <v>25</v>
      </c>
      <c r="J51" s="59">
        <f>J31</f>
        <v>5</v>
      </c>
      <c r="K51" s="59"/>
      <c r="L51" s="59">
        <f>L31</f>
        <v>4</v>
      </c>
      <c r="M51" s="59">
        <f>M31</f>
        <v>13</v>
      </c>
      <c r="N51" s="54">
        <f>SUM(J51:M51)</f>
        <v>22</v>
      </c>
      <c r="O51" s="53"/>
      <c r="P51" s="55" t="s">
        <v>25</v>
      </c>
      <c r="Q51" s="59">
        <f>Q31</f>
        <v>5</v>
      </c>
      <c r="R51" s="59"/>
      <c r="S51" s="59">
        <f>S31</f>
        <v>6</v>
      </c>
      <c r="T51" s="59">
        <f>T31</f>
        <v>2</v>
      </c>
      <c r="U51" s="54">
        <f>SUM(Q51:T51)</f>
        <v>13</v>
      </c>
    </row>
    <row r="52" spans="2:21" ht="28.8" x14ac:dyDescent="0.3">
      <c r="B52" s="55" t="s">
        <v>26</v>
      </c>
      <c r="C52" s="59">
        <f t="shared" ref="C52" si="7">C32</f>
        <v>4</v>
      </c>
      <c r="D52" s="59"/>
      <c r="E52" s="59">
        <f>E32</f>
        <v>6</v>
      </c>
      <c r="F52" s="59">
        <f>F32</f>
        <v>7</v>
      </c>
      <c r="G52" s="54">
        <f>SUM(C52:F52)</f>
        <v>17</v>
      </c>
      <c r="H52" s="1"/>
      <c r="I52" s="55" t="s">
        <v>26</v>
      </c>
      <c r="J52" s="59">
        <f>J32</f>
        <v>6</v>
      </c>
      <c r="K52" s="59"/>
      <c r="L52" s="59">
        <f>L32</f>
        <v>5</v>
      </c>
      <c r="M52" s="59">
        <f>M32</f>
        <v>7</v>
      </c>
      <c r="N52" s="54">
        <f>SUM(J52:M52)</f>
        <v>18</v>
      </c>
      <c r="O52" s="53"/>
      <c r="P52" s="55" t="s">
        <v>26</v>
      </c>
      <c r="Q52" s="59">
        <f>Q32</f>
        <v>12</v>
      </c>
      <c r="R52" s="59"/>
      <c r="S52" s="59">
        <f>S32</f>
        <v>5</v>
      </c>
      <c r="T52" s="59">
        <f>T32</f>
        <v>15</v>
      </c>
      <c r="U52" s="54">
        <f>SUM(Q52:T52)</f>
        <v>32</v>
      </c>
    </row>
    <row r="53" spans="2:21" ht="28.8" x14ac:dyDescent="0.3">
      <c r="B53" s="55" t="s">
        <v>27</v>
      </c>
      <c r="C53" s="59">
        <f t="shared" ref="C53" si="8">C33</f>
        <v>11</v>
      </c>
      <c r="D53" s="59"/>
      <c r="E53" s="59">
        <f>E33</f>
        <v>14</v>
      </c>
      <c r="F53" s="59">
        <f>F33</f>
        <v>6</v>
      </c>
      <c r="G53" s="54">
        <f>SUM(C53:F53)</f>
        <v>31</v>
      </c>
      <c r="H53" s="1"/>
      <c r="I53" s="55" t="s">
        <v>27</v>
      </c>
      <c r="J53" s="59">
        <f>J33</f>
        <v>11</v>
      </c>
      <c r="K53" s="59"/>
      <c r="L53" s="59">
        <f>L33</f>
        <v>12</v>
      </c>
      <c r="M53" s="59">
        <f>M33</f>
        <v>15</v>
      </c>
      <c r="N53" s="54">
        <f>SUM(J53:M53)</f>
        <v>38</v>
      </c>
      <c r="O53" s="53"/>
      <c r="P53" s="55" t="s">
        <v>27</v>
      </c>
      <c r="Q53" s="59">
        <f>Q33</f>
        <v>15</v>
      </c>
      <c r="R53" s="59"/>
      <c r="S53" s="59">
        <f>S33</f>
        <v>10</v>
      </c>
      <c r="T53" s="59">
        <f>T33</f>
        <v>13</v>
      </c>
      <c r="U53" s="54">
        <f>SUM(Q53:T53)</f>
        <v>38</v>
      </c>
    </row>
    <row r="54" spans="2:21" ht="28.8" x14ac:dyDescent="0.3">
      <c r="B54" s="55" t="s">
        <v>28</v>
      </c>
      <c r="C54" s="59">
        <f t="shared" ref="C54" si="9">C34</f>
        <v>9</v>
      </c>
      <c r="D54" s="59"/>
      <c r="E54" s="59">
        <f>E34</f>
        <v>15</v>
      </c>
      <c r="F54" s="59">
        <f>F34</f>
        <v>11</v>
      </c>
      <c r="G54" s="54">
        <f>SUM(C54:F54)</f>
        <v>35</v>
      </c>
      <c r="H54" s="1"/>
      <c r="I54" s="55" t="s">
        <v>28</v>
      </c>
      <c r="J54" s="59">
        <f>J34</f>
        <v>14</v>
      </c>
      <c r="K54" s="59"/>
      <c r="L54" s="59">
        <f>L34</f>
        <v>11</v>
      </c>
      <c r="M54" s="59">
        <f>M34</f>
        <v>2</v>
      </c>
      <c r="N54" s="54">
        <f>SUM(J54:M54)</f>
        <v>27</v>
      </c>
      <c r="O54" s="53"/>
      <c r="P54" s="55" t="s">
        <v>28</v>
      </c>
      <c r="Q54" s="59">
        <f>Q34</f>
        <v>10</v>
      </c>
      <c r="R54" s="59"/>
      <c r="S54" s="59">
        <f>S34</f>
        <v>9</v>
      </c>
      <c r="T54" s="59">
        <f>T34</f>
        <v>5</v>
      </c>
      <c r="U54" s="54">
        <f>SUM(Q54:T54)</f>
        <v>24</v>
      </c>
    </row>
    <row r="55" spans="2:21" ht="28.8" x14ac:dyDescent="0.3">
      <c r="B55" s="55" t="s">
        <v>29</v>
      </c>
      <c r="C55" s="59">
        <f t="shared" ref="C55" si="10">C35</f>
        <v>8</v>
      </c>
      <c r="D55" s="59"/>
      <c r="E55" s="59">
        <f>E35</f>
        <v>12</v>
      </c>
      <c r="F55" s="59">
        <f>F35</f>
        <v>8</v>
      </c>
      <c r="G55" s="54">
        <f>SUM(C55:F55)</f>
        <v>28</v>
      </c>
      <c r="H55" s="1"/>
      <c r="I55" s="55" t="s">
        <v>29</v>
      </c>
      <c r="J55" s="59">
        <f>J35</f>
        <v>15</v>
      </c>
      <c r="K55" s="59"/>
      <c r="L55" s="59">
        <f>L35</f>
        <v>9</v>
      </c>
      <c r="M55" s="59">
        <f>M35</f>
        <v>4</v>
      </c>
      <c r="N55" s="54">
        <f>SUM(J55:M55)</f>
        <v>28</v>
      </c>
      <c r="O55" s="53"/>
      <c r="P55" s="55" t="s">
        <v>29</v>
      </c>
      <c r="Q55" s="59">
        <f>Q35</f>
        <v>7</v>
      </c>
      <c r="R55" s="59"/>
      <c r="S55" s="59">
        <f>S35</f>
        <v>14</v>
      </c>
      <c r="T55" s="59">
        <f>T35</f>
        <v>4</v>
      </c>
      <c r="U55" s="54">
        <f>SUM(Q55:T55)</f>
        <v>25</v>
      </c>
    </row>
    <row r="56" spans="2:21" ht="28.8" x14ac:dyDescent="0.3">
      <c r="B56" s="55" t="s">
        <v>30</v>
      </c>
      <c r="C56" s="59">
        <f t="shared" ref="C56" si="11">C36</f>
        <v>15</v>
      </c>
      <c r="D56" s="59"/>
      <c r="E56" s="59">
        <f>E36</f>
        <v>13</v>
      </c>
      <c r="F56" s="59">
        <f>F36</f>
        <v>9</v>
      </c>
      <c r="G56" s="54">
        <f>SUM(C56:F56)</f>
        <v>37</v>
      </c>
      <c r="H56" s="1"/>
      <c r="I56" s="55" t="s">
        <v>30</v>
      </c>
      <c r="J56" s="59">
        <f>J36</f>
        <v>13</v>
      </c>
      <c r="K56" s="59"/>
      <c r="L56" s="59">
        <f>L36</f>
        <v>15</v>
      </c>
      <c r="M56" s="59">
        <f>M36</f>
        <v>9</v>
      </c>
      <c r="N56" s="54">
        <f>SUM(J56:M56)</f>
        <v>37</v>
      </c>
      <c r="O56" s="53"/>
      <c r="P56" s="55" t="s">
        <v>30</v>
      </c>
      <c r="Q56" s="59">
        <f>Q36</f>
        <v>11</v>
      </c>
      <c r="R56" s="59"/>
      <c r="S56" s="59">
        <f>S36</f>
        <v>15</v>
      </c>
      <c r="T56" s="59">
        <f>T36</f>
        <v>10</v>
      </c>
      <c r="U56" s="54">
        <f>SUM(Q56:T56)</f>
        <v>36</v>
      </c>
    </row>
    <row r="57" spans="2:21" ht="28.8" x14ac:dyDescent="0.3">
      <c r="B57" s="55" t="s">
        <v>31</v>
      </c>
      <c r="C57" s="59">
        <f t="shared" ref="C57" si="12">C37</f>
        <v>13</v>
      </c>
      <c r="D57" s="59"/>
      <c r="E57" s="59">
        <f>E37</f>
        <v>10</v>
      </c>
      <c r="F57" s="59">
        <f>F37</f>
        <v>1</v>
      </c>
      <c r="G57" s="54">
        <f>SUM(C57:F57)</f>
        <v>24</v>
      </c>
      <c r="H57" s="1"/>
      <c r="I57" s="55" t="s">
        <v>31</v>
      </c>
      <c r="J57" s="59">
        <f>J37</f>
        <v>10</v>
      </c>
      <c r="K57" s="59"/>
      <c r="L57" s="59">
        <f>L37</f>
        <v>13</v>
      </c>
      <c r="M57" s="59">
        <f>M37</f>
        <v>8</v>
      </c>
      <c r="N57" s="54">
        <f>SUM(J57:M57)</f>
        <v>31</v>
      </c>
      <c r="O57" s="53"/>
      <c r="P57" s="55" t="s">
        <v>31</v>
      </c>
      <c r="Q57" s="59">
        <f>Q37</f>
        <v>9</v>
      </c>
      <c r="R57" s="59"/>
      <c r="S57" s="59">
        <f>S37</f>
        <v>13</v>
      </c>
      <c r="T57" s="59">
        <f>T37</f>
        <v>8</v>
      </c>
      <c r="U57" s="54">
        <f>SUM(Q57:T57)</f>
        <v>30</v>
      </c>
    </row>
    <row r="58" spans="2:21" ht="29.4" thickBot="1" x14ac:dyDescent="0.35">
      <c r="B58" s="56" t="s">
        <v>32</v>
      </c>
      <c r="C58" s="59">
        <f t="shared" ref="C58" si="13">C38</f>
        <v>3</v>
      </c>
      <c r="D58" s="59"/>
      <c r="E58" s="59">
        <f>E38</f>
        <v>11</v>
      </c>
      <c r="F58" s="59">
        <f>F38</f>
        <v>5</v>
      </c>
      <c r="G58" s="57">
        <f>SUM(C58:F58)</f>
        <v>19</v>
      </c>
      <c r="H58" s="1"/>
      <c r="I58" s="56" t="s">
        <v>32</v>
      </c>
      <c r="J58" s="59">
        <f>J38</f>
        <v>3</v>
      </c>
      <c r="K58" s="59"/>
      <c r="L58" s="59">
        <f>L38</f>
        <v>14</v>
      </c>
      <c r="M58" s="59">
        <f>M38</f>
        <v>3</v>
      </c>
      <c r="N58" s="57">
        <f>SUM(J58:M58)</f>
        <v>20</v>
      </c>
      <c r="O58" s="53"/>
      <c r="P58" s="56" t="s">
        <v>32</v>
      </c>
      <c r="Q58" s="59">
        <f>Q38</f>
        <v>14</v>
      </c>
      <c r="R58" s="59"/>
      <c r="S58" s="59">
        <f>S38</f>
        <v>12</v>
      </c>
      <c r="T58" s="59">
        <f>T38</f>
        <v>7</v>
      </c>
      <c r="U58" s="57">
        <f>SUM(Q58:T58)</f>
        <v>33</v>
      </c>
    </row>
  </sheetData>
  <mergeCells count="9">
    <mergeCell ref="B42:G42"/>
    <mergeCell ref="I42:N42"/>
    <mergeCell ref="P42:U42"/>
    <mergeCell ref="B22:G22"/>
    <mergeCell ref="I22:N22"/>
    <mergeCell ref="P22:U22"/>
    <mergeCell ref="C2:D2"/>
    <mergeCell ref="J2:K2"/>
    <mergeCell ref="Q2:R2"/>
  </mergeCells>
  <conditionalFormatting sqref="N24:O38">
    <cfRule type="top10" dxfId="11" priority="9" bottom="1" rank="1"/>
    <cfRule type="top10" dxfId="10" priority="11" rank="1"/>
  </conditionalFormatting>
  <conditionalFormatting sqref="U24:U38">
    <cfRule type="top10" dxfId="9" priority="7" bottom="1" rank="1"/>
    <cfRule type="top10" dxfId="8" priority="10" rank="1"/>
  </conditionalFormatting>
  <conditionalFormatting sqref="G24:G38">
    <cfRule type="top10" dxfId="7" priority="8" bottom="1" rank="1"/>
    <cfRule type="top10" dxfId="6" priority="12" rank="1"/>
  </conditionalFormatting>
  <conditionalFormatting sqref="N44:O58">
    <cfRule type="top10" dxfId="5" priority="3" bottom="1" rank="1"/>
    <cfRule type="top10" dxfId="4" priority="5" rank="1"/>
  </conditionalFormatting>
  <conditionalFormatting sqref="U44:U58">
    <cfRule type="top10" dxfId="3" priority="1" bottom="1" rank="1"/>
    <cfRule type="top10" dxfId="2" priority="4" rank="1"/>
  </conditionalFormatting>
  <conditionalFormatting sqref="G44:G58">
    <cfRule type="top10" dxfId="1" priority="2" bottom="1" rank="1"/>
    <cfRule type="top10" dxfId="0" priority="6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827-0844-4BB1-884D-2BD687B0B0AD}">
  <dimension ref="B2:S36"/>
  <sheetViews>
    <sheetView zoomScale="70" zoomScaleNormal="70" workbookViewId="0">
      <selection activeCell="H12" sqref="H12"/>
    </sheetView>
  </sheetViews>
  <sheetFormatPr defaultRowHeight="14.4" x14ac:dyDescent="0.3"/>
  <cols>
    <col min="1" max="1" width="16.33203125" bestFit="1" customWidth="1"/>
    <col min="2" max="2" width="23" bestFit="1" customWidth="1"/>
    <col min="3" max="3" width="4.44140625" bestFit="1" customWidth="1"/>
    <col min="4" max="6" width="13.33203125" bestFit="1" customWidth="1"/>
    <col min="7" max="7" width="13" customWidth="1"/>
    <col min="8" max="8" width="23" bestFit="1" customWidth="1"/>
    <col min="9" max="9" width="4.44140625" bestFit="1" customWidth="1"/>
    <col min="10" max="12" width="13.33203125" bestFit="1" customWidth="1"/>
    <col min="14" max="14" width="23" bestFit="1" customWidth="1"/>
    <col min="15" max="15" width="4.44140625" bestFit="1" customWidth="1"/>
    <col min="16" max="18" width="13.33203125" bestFit="1" customWidth="1"/>
  </cols>
  <sheetData>
    <row r="2" spans="2:19" x14ac:dyDescent="0.3">
      <c r="B2" s="1"/>
      <c r="C2" s="1"/>
      <c r="D2" s="82" t="s">
        <v>0</v>
      </c>
      <c r="E2" s="82"/>
      <c r="F2" s="82"/>
      <c r="G2" s="1"/>
      <c r="H2" s="1"/>
      <c r="I2" s="1"/>
      <c r="J2" s="82" t="s">
        <v>1</v>
      </c>
      <c r="K2" s="82"/>
      <c r="L2" s="82"/>
      <c r="M2" s="1"/>
      <c r="N2" s="1"/>
      <c r="O2" s="1"/>
      <c r="P2" s="82" t="s">
        <v>2</v>
      </c>
      <c r="Q2" s="82"/>
      <c r="R2" s="82"/>
      <c r="S2" s="2"/>
    </row>
    <row r="3" spans="2:19" x14ac:dyDescent="0.3">
      <c r="B3" s="1"/>
      <c r="C3" s="1"/>
      <c r="D3" s="83" t="s">
        <v>3</v>
      </c>
      <c r="E3" s="83"/>
      <c r="F3" s="83"/>
      <c r="G3" s="1"/>
      <c r="H3" s="1"/>
      <c r="I3" s="1"/>
      <c r="J3" s="83" t="s">
        <v>3</v>
      </c>
      <c r="K3" s="83"/>
      <c r="L3" s="83"/>
      <c r="M3" s="1"/>
      <c r="N3" s="1"/>
      <c r="O3" s="1"/>
      <c r="P3" s="83" t="s">
        <v>3</v>
      </c>
      <c r="Q3" s="83"/>
      <c r="R3" s="83"/>
    </row>
    <row r="4" spans="2:19" x14ac:dyDescent="0.3">
      <c r="B4" s="1"/>
      <c r="C4" s="1"/>
      <c r="D4" s="3">
        <v>200</v>
      </c>
      <c r="E4" s="3">
        <v>400</v>
      </c>
      <c r="F4" s="3">
        <v>600</v>
      </c>
      <c r="G4" s="1"/>
      <c r="H4" s="1"/>
      <c r="I4" s="1"/>
      <c r="J4" s="3">
        <v>200</v>
      </c>
      <c r="K4" s="3">
        <v>400</v>
      </c>
      <c r="L4" s="3">
        <v>600</v>
      </c>
      <c r="M4" s="1"/>
      <c r="N4" s="1"/>
      <c r="O4" s="1"/>
      <c r="P4" s="3">
        <v>200</v>
      </c>
      <c r="Q4" s="3">
        <v>400</v>
      </c>
      <c r="R4" s="3">
        <v>600</v>
      </c>
    </row>
    <row r="5" spans="2:19" x14ac:dyDescent="0.3">
      <c r="B5" s="83" t="s">
        <v>4</v>
      </c>
      <c r="C5" s="3">
        <v>200</v>
      </c>
      <c r="D5" s="4">
        <v>33.088142402344737</v>
      </c>
      <c r="E5" s="4">
        <v>32.559982423947645</v>
      </c>
      <c r="F5" s="4">
        <v>63.039727326418728</v>
      </c>
      <c r="G5" s="1"/>
      <c r="H5" s="83" t="s">
        <v>4</v>
      </c>
      <c r="I5" s="3">
        <v>200</v>
      </c>
      <c r="J5" s="4">
        <v>52.216696697028652</v>
      </c>
      <c r="K5" s="4">
        <v>29.390923856056396</v>
      </c>
      <c r="L5" s="4">
        <v>65.041450979710945</v>
      </c>
      <c r="M5" s="1"/>
      <c r="N5" s="83" t="s">
        <v>4</v>
      </c>
      <c r="O5" s="3">
        <v>200</v>
      </c>
      <c r="P5" s="4">
        <v>24.498103428672493</v>
      </c>
      <c r="Q5" s="4">
        <v>33.28238896925059</v>
      </c>
      <c r="R5" s="4">
        <v>38.14720891341149</v>
      </c>
    </row>
    <row r="6" spans="2:19" x14ac:dyDescent="0.3">
      <c r="B6" s="83"/>
      <c r="C6" s="3">
        <v>250</v>
      </c>
      <c r="D6" s="4">
        <v>38.642216398630552</v>
      </c>
      <c r="E6" s="4">
        <v>28.830805624336755</v>
      </c>
      <c r="F6" s="4">
        <v>58.206648501061196</v>
      </c>
      <c r="G6" s="1"/>
      <c r="H6" s="83"/>
      <c r="I6" s="3">
        <v>250</v>
      </c>
      <c r="J6" s="4">
        <v>44.42958169627066</v>
      </c>
      <c r="K6" s="4">
        <v>28.971656839026735</v>
      </c>
      <c r="L6" s="4">
        <v>33.425707621658496</v>
      </c>
      <c r="M6" s="1"/>
      <c r="N6" s="83"/>
      <c r="O6" s="3">
        <v>250</v>
      </c>
      <c r="P6" s="4">
        <v>26.87712791828794</v>
      </c>
      <c r="Q6" s="4">
        <v>13.791792473091112</v>
      </c>
      <c r="R6" s="4">
        <v>21.12277693731366</v>
      </c>
    </row>
    <row r="7" spans="2:19" x14ac:dyDescent="0.3">
      <c r="B7" s="83"/>
      <c r="C7" s="3">
        <v>300</v>
      </c>
      <c r="D7" s="4">
        <v>5.5753334396634493</v>
      </c>
      <c r="E7" s="4">
        <v>23.092907518065594</v>
      </c>
      <c r="F7" s="4">
        <v>45.322655973646974</v>
      </c>
      <c r="G7" s="1"/>
      <c r="H7" s="83"/>
      <c r="I7" s="3">
        <v>300</v>
      </c>
      <c r="J7" s="4">
        <v>18.392833455455047</v>
      </c>
      <c r="K7" s="4">
        <v>42.328696655970489</v>
      </c>
      <c r="L7" s="4">
        <v>40.507490746121583</v>
      </c>
      <c r="M7" s="1"/>
      <c r="N7" s="83"/>
      <c r="O7" s="3">
        <v>300</v>
      </c>
      <c r="P7" s="4">
        <v>4.9318454223305874</v>
      </c>
      <c r="Q7" s="4">
        <v>21.759908835085149</v>
      </c>
      <c r="R7" s="4">
        <v>10.097919772348273</v>
      </c>
    </row>
    <row r="8" spans="2:19" x14ac:dyDescent="0.3">
      <c r="B8" s="83"/>
      <c r="C8" s="3">
        <v>350</v>
      </c>
      <c r="D8" s="4">
        <v>26.029424885668806</v>
      </c>
      <c r="E8" s="4">
        <v>30.712295972509978</v>
      </c>
      <c r="F8" s="4">
        <v>30.847560908206582</v>
      </c>
      <c r="G8" s="1"/>
      <c r="H8" s="83"/>
      <c r="I8" s="3">
        <v>350</v>
      </c>
      <c r="J8" s="4">
        <v>23.567405660973268</v>
      </c>
      <c r="K8" s="4">
        <v>9.4733421976855823</v>
      </c>
      <c r="L8" s="4">
        <v>8.1172482976653697</v>
      </c>
      <c r="M8" s="1"/>
      <c r="N8" s="83"/>
      <c r="O8" s="3">
        <v>350</v>
      </c>
      <c r="P8" s="4">
        <v>3.9351881095558134</v>
      </c>
      <c r="Q8" s="4">
        <v>11.26750499014604</v>
      </c>
      <c r="R8" s="4">
        <v>15.939489741775734</v>
      </c>
    </row>
    <row r="9" spans="2:19" x14ac:dyDescent="0.3">
      <c r="B9" s="83"/>
      <c r="C9" s="3">
        <v>400</v>
      </c>
      <c r="D9" s="4">
        <v>0.97501294911314373</v>
      </c>
      <c r="E9" s="4">
        <v>20.265144935317601</v>
      </c>
      <c r="F9" s="4">
        <v>54.002667596265596</v>
      </c>
      <c r="G9" s="1"/>
      <c r="H9" s="83"/>
      <c r="I9" s="3">
        <v>400</v>
      </c>
      <c r="J9" s="4">
        <v>16.043082646925058</v>
      </c>
      <c r="K9" s="4">
        <v>26.868314230759516</v>
      </c>
      <c r="L9" s="4">
        <v>47.724351281014705</v>
      </c>
      <c r="M9" s="1"/>
      <c r="N9" s="83"/>
      <c r="O9" s="3">
        <v>400</v>
      </c>
      <c r="P9" s="4">
        <v>10.599984129440598</v>
      </c>
      <c r="Q9" s="4">
        <v>11.955693109176815</v>
      </c>
      <c r="R9" s="4">
        <v>4.8226662381878826</v>
      </c>
    </row>
    <row r="11" spans="2:19" x14ac:dyDescent="0.3">
      <c r="B11" s="1"/>
      <c r="C11" s="1"/>
      <c r="D11" s="82" t="s">
        <v>5</v>
      </c>
      <c r="E11" s="82"/>
      <c r="F11" s="82"/>
      <c r="G11" s="1"/>
      <c r="H11" s="1"/>
      <c r="I11" s="1"/>
      <c r="J11" s="82" t="s">
        <v>6</v>
      </c>
      <c r="K11" s="82"/>
      <c r="L11" s="82"/>
      <c r="M11" s="1"/>
      <c r="N11" s="1"/>
      <c r="O11" s="1"/>
      <c r="P11" s="82" t="s">
        <v>7</v>
      </c>
      <c r="Q11" s="82"/>
      <c r="R11" s="82"/>
      <c r="S11" s="2"/>
    </row>
    <row r="12" spans="2:19" x14ac:dyDescent="0.3">
      <c r="B12" s="1"/>
      <c r="C12" s="1"/>
      <c r="D12" s="83" t="s">
        <v>3</v>
      </c>
      <c r="E12" s="83"/>
      <c r="F12" s="83"/>
      <c r="G12" s="1"/>
      <c r="H12" s="1"/>
      <c r="I12" s="1"/>
      <c r="J12" s="83" t="s">
        <v>3</v>
      </c>
      <c r="K12" s="83"/>
      <c r="L12" s="83"/>
      <c r="M12" s="1"/>
      <c r="N12" s="1"/>
      <c r="O12" s="1"/>
      <c r="P12" s="83" t="s">
        <v>3</v>
      </c>
      <c r="Q12" s="83"/>
      <c r="R12" s="83"/>
    </row>
    <row r="13" spans="2:19" x14ac:dyDescent="0.3">
      <c r="B13" s="1"/>
      <c r="C13" s="1"/>
      <c r="D13" s="3">
        <v>200</v>
      </c>
      <c r="E13" s="3">
        <v>400</v>
      </c>
      <c r="F13" s="3">
        <v>600</v>
      </c>
      <c r="G13" s="1"/>
      <c r="H13" s="1"/>
      <c r="I13" s="1"/>
      <c r="J13" s="3">
        <v>200</v>
      </c>
      <c r="K13" s="3">
        <v>400</v>
      </c>
      <c r="L13" s="3">
        <v>600</v>
      </c>
      <c r="M13" s="1"/>
      <c r="N13" s="1"/>
      <c r="O13" s="1"/>
      <c r="P13" s="3">
        <v>200</v>
      </c>
      <c r="Q13" s="3">
        <v>400</v>
      </c>
      <c r="R13" s="3">
        <v>600</v>
      </c>
    </row>
    <row r="14" spans="2:19" x14ac:dyDescent="0.3">
      <c r="B14" s="83" t="s">
        <v>4</v>
      </c>
      <c r="C14" s="3">
        <v>200</v>
      </c>
      <c r="D14" s="4">
        <v>82.64</v>
      </c>
      <c r="E14" s="4">
        <v>103.52</v>
      </c>
      <c r="F14" s="4">
        <v>76.2</v>
      </c>
      <c r="G14" s="1"/>
      <c r="H14" s="83" t="s">
        <v>4</v>
      </c>
      <c r="I14" s="3">
        <v>200</v>
      </c>
      <c r="J14" s="4">
        <v>69.39</v>
      </c>
      <c r="K14" s="4">
        <v>56.81</v>
      </c>
      <c r="L14" s="4">
        <v>52.77</v>
      </c>
      <c r="M14" s="1"/>
      <c r="N14" s="83" t="s">
        <v>4</v>
      </c>
      <c r="O14" s="3">
        <v>200</v>
      </c>
      <c r="P14" s="4">
        <v>76.959999999999994</v>
      </c>
      <c r="Q14" s="4">
        <v>51.15</v>
      </c>
      <c r="R14" s="4">
        <v>67.63</v>
      </c>
    </row>
    <row r="15" spans="2:19" x14ac:dyDescent="0.3">
      <c r="B15" s="83"/>
      <c r="C15" s="3">
        <v>250</v>
      </c>
      <c r="D15" s="4">
        <v>86.32</v>
      </c>
      <c r="E15" s="4">
        <v>87.22</v>
      </c>
      <c r="F15" s="4">
        <v>65.03</v>
      </c>
      <c r="G15" s="1"/>
      <c r="H15" s="83"/>
      <c r="I15" s="3">
        <v>250</v>
      </c>
      <c r="J15" s="4">
        <v>47.66</v>
      </c>
      <c r="K15" s="4">
        <v>57.45</v>
      </c>
      <c r="L15" s="4">
        <v>106.98</v>
      </c>
      <c r="M15" s="1"/>
      <c r="N15" s="83"/>
      <c r="O15" s="3">
        <v>250</v>
      </c>
      <c r="P15" s="4">
        <v>78</v>
      </c>
      <c r="Q15" s="4">
        <v>39.28</v>
      </c>
      <c r="R15" s="4">
        <v>80.58</v>
      </c>
    </row>
    <row r="16" spans="2:19" x14ac:dyDescent="0.3">
      <c r="B16" s="83"/>
      <c r="C16" s="3">
        <v>300</v>
      </c>
      <c r="D16" s="4">
        <v>151.12</v>
      </c>
      <c r="E16" s="4">
        <v>112.81</v>
      </c>
      <c r="F16" s="4">
        <v>128.63999999999999</v>
      </c>
      <c r="G16" s="1"/>
      <c r="H16" s="83"/>
      <c r="I16" s="3">
        <v>300</v>
      </c>
      <c r="J16" s="4">
        <v>71.67</v>
      </c>
      <c r="K16" s="4">
        <v>31.68</v>
      </c>
      <c r="L16" s="4">
        <v>80.28</v>
      </c>
      <c r="M16" s="1"/>
      <c r="N16" s="83"/>
      <c r="O16" s="3">
        <v>300</v>
      </c>
      <c r="P16" s="4">
        <v>103.18</v>
      </c>
      <c r="Q16" s="4">
        <v>86.04</v>
      </c>
      <c r="R16" s="4">
        <v>98.87</v>
      </c>
    </row>
    <row r="17" spans="2:19" x14ac:dyDescent="0.3">
      <c r="B17" s="83"/>
      <c r="C17" s="3">
        <v>350</v>
      </c>
      <c r="D17" s="4">
        <v>69.06</v>
      </c>
      <c r="E17" s="4">
        <v>170.38</v>
      </c>
      <c r="F17" s="4">
        <v>77.91</v>
      </c>
      <c r="G17" s="1"/>
      <c r="H17" s="83"/>
      <c r="I17" s="3">
        <v>350</v>
      </c>
      <c r="J17" s="4">
        <v>76.5</v>
      </c>
      <c r="K17" s="4">
        <v>48.77</v>
      </c>
      <c r="L17" s="4">
        <v>49.61</v>
      </c>
      <c r="M17" s="1"/>
      <c r="N17" s="83"/>
      <c r="O17" s="3">
        <v>350</v>
      </c>
      <c r="P17" s="4">
        <v>68.790000000000006</v>
      </c>
      <c r="Q17" s="4">
        <v>153.55000000000001</v>
      </c>
      <c r="R17" s="4">
        <v>83.62</v>
      </c>
    </row>
    <row r="18" spans="2:19" x14ac:dyDescent="0.3">
      <c r="B18" s="83"/>
      <c r="C18" s="3">
        <v>400</v>
      </c>
      <c r="D18" s="4">
        <v>163.62</v>
      </c>
      <c r="E18" s="4">
        <v>156.72</v>
      </c>
      <c r="F18" s="4">
        <v>126.54</v>
      </c>
      <c r="G18" s="1"/>
      <c r="H18" s="83"/>
      <c r="I18" s="3">
        <v>400</v>
      </c>
      <c r="J18" s="4">
        <v>30.97</v>
      </c>
      <c r="K18" s="4">
        <v>59.41</v>
      </c>
      <c r="L18" s="4">
        <v>177.93</v>
      </c>
      <c r="M18" s="1"/>
      <c r="N18" s="83"/>
      <c r="O18" s="3">
        <v>400</v>
      </c>
      <c r="P18" s="4">
        <v>81.81</v>
      </c>
      <c r="Q18" s="4">
        <v>113.58</v>
      </c>
      <c r="R18" s="4">
        <v>83.81</v>
      </c>
    </row>
    <row r="20" spans="2:19" x14ac:dyDescent="0.3">
      <c r="B20" s="1"/>
      <c r="C20" s="1"/>
      <c r="D20" s="82" t="s">
        <v>8</v>
      </c>
      <c r="E20" s="82"/>
      <c r="F20" s="82"/>
      <c r="G20" s="1"/>
      <c r="H20" s="1"/>
      <c r="I20" s="1"/>
      <c r="J20" s="82" t="s">
        <v>9</v>
      </c>
      <c r="K20" s="82"/>
      <c r="L20" s="82"/>
      <c r="M20" s="1"/>
      <c r="N20" s="1"/>
      <c r="O20" s="1"/>
      <c r="P20" s="82" t="s">
        <v>10</v>
      </c>
      <c r="Q20" s="82"/>
      <c r="R20" s="82"/>
      <c r="S20" s="2"/>
    </row>
    <row r="21" spans="2:19" x14ac:dyDescent="0.3">
      <c r="B21" s="1"/>
      <c r="C21" s="1"/>
      <c r="D21" s="83" t="s">
        <v>3</v>
      </c>
      <c r="E21" s="83"/>
      <c r="F21" s="83"/>
      <c r="G21" s="1"/>
      <c r="H21" s="1"/>
      <c r="I21" s="1"/>
      <c r="J21" s="83" t="s">
        <v>3</v>
      </c>
      <c r="K21" s="83"/>
      <c r="L21" s="83"/>
      <c r="M21" s="1"/>
      <c r="N21" s="1"/>
      <c r="O21" s="1"/>
      <c r="P21" s="83" t="s">
        <v>3</v>
      </c>
      <c r="Q21" s="83"/>
      <c r="R21" s="83"/>
    </row>
    <row r="22" spans="2:19" x14ac:dyDescent="0.3">
      <c r="B22" s="1"/>
      <c r="C22" s="1"/>
      <c r="D22" s="3">
        <v>200</v>
      </c>
      <c r="E22" s="3">
        <v>400</v>
      </c>
      <c r="F22" s="3">
        <v>600</v>
      </c>
      <c r="G22" s="1"/>
      <c r="H22" s="1"/>
      <c r="I22" s="1"/>
      <c r="J22" s="3">
        <v>200</v>
      </c>
      <c r="K22" s="3">
        <v>400</v>
      </c>
      <c r="L22" s="3">
        <v>600</v>
      </c>
      <c r="M22" s="1"/>
      <c r="N22" s="1"/>
      <c r="O22" s="1"/>
      <c r="P22" s="3">
        <v>200</v>
      </c>
      <c r="Q22" s="3">
        <v>400</v>
      </c>
      <c r="R22" s="3">
        <v>600</v>
      </c>
    </row>
    <row r="23" spans="2:19" x14ac:dyDescent="0.3">
      <c r="B23" s="83" t="s">
        <v>4</v>
      </c>
      <c r="C23" s="3">
        <v>200</v>
      </c>
      <c r="D23" s="4">
        <v>0.626332135336504</v>
      </c>
      <c r="E23" s="4">
        <v>0.62683731928650999</v>
      </c>
      <c r="F23" s="4">
        <v>0.62674153610132</v>
      </c>
      <c r="G23" s="1"/>
      <c r="H23" s="83" t="s">
        <v>4</v>
      </c>
      <c r="I23" s="3">
        <v>200</v>
      </c>
      <c r="J23" s="4">
        <v>0.61578880974266603</v>
      </c>
      <c r="K23" s="4">
        <v>0.61601534822708004</v>
      </c>
      <c r="L23" s="4">
        <v>0.616112553964409</v>
      </c>
      <c r="M23" s="1"/>
      <c r="N23" s="83" t="s">
        <v>4</v>
      </c>
      <c r="O23" s="3">
        <v>200</v>
      </c>
      <c r="P23" s="4">
        <v>0.58784544709941</v>
      </c>
      <c r="Q23" s="4">
        <v>0.60279270631420101</v>
      </c>
      <c r="R23" s="4">
        <v>0.61406603510564794</v>
      </c>
    </row>
    <row r="24" spans="2:19" x14ac:dyDescent="0.3">
      <c r="B24" s="83"/>
      <c r="C24" s="3">
        <v>250</v>
      </c>
      <c r="D24" s="4">
        <v>0.62665721442668998</v>
      </c>
      <c r="E24" s="4">
        <v>0.62607540620613999</v>
      </c>
      <c r="F24" s="4">
        <v>0.62640157528208196</v>
      </c>
      <c r="G24" s="1"/>
      <c r="H24" s="83"/>
      <c r="I24" s="3">
        <v>250</v>
      </c>
      <c r="J24" s="4">
        <v>0.61540357308138605</v>
      </c>
      <c r="K24" s="4">
        <v>0.61547983716099297</v>
      </c>
      <c r="L24" s="4">
        <v>0.61621042134736304</v>
      </c>
      <c r="M24" s="1"/>
      <c r="N24" s="83"/>
      <c r="O24" s="3">
        <v>250</v>
      </c>
      <c r="P24" s="4">
        <v>0.59017640169769503</v>
      </c>
      <c r="Q24" s="4">
        <v>0.61549792677053905</v>
      </c>
      <c r="R24" s="4">
        <v>0.61223622874070804</v>
      </c>
    </row>
    <row r="25" spans="2:19" x14ac:dyDescent="0.3">
      <c r="B25" s="83"/>
      <c r="C25" s="3">
        <v>300</v>
      </c>
      <c r="D25" s="4">
        <v>0.62572133649261397</v>
      </c>
      <c r="E25" s="4">
        <v>0.62607593351148805</v>
      </c>
      <c r="F25" s="4">
        <v>0.62612191206145096</v>
      </c>
      <c r="G25" s="1"/>
      <c r="H25" s="83"/>
      <c r="I25" s="3">
        <v>300</v>
      </c>
      <c r="J25" s="4">
        <v>0.61588742692070797</v>
      </c>
      <c r="K25" s="4">
        <v>0.61600022222476103</v>
      </c>
      <c r="L25" s="4">
        <v>0.615890105317903</v>
      </c>
      <c r="M25" s="1"/>
      <c r="N25" s="83"/>
      <c r="O25" s="3">
        <v>300</v>
      </c>
      <c r="P25" s="4">
        <v>0.58371811184149902</v>
      </c>
      <c r="Q25" s="4">
        <v>0.59591831189715105</v>
      </c>
      <c r="R25" s="4">
        <v>0.60007194290868904</v>
      </c>
    </row>
    <row r="26" spans="2:19" x14ac:dyDescent="0.3">
      <c r="B26" s="83"/>
      <c r="C26" s="3">
        <v>350</v>
      </c>
      <c r="D26" s="4">
        <v>0.62489927913697596</v>
      </c>
      <c r="E26" s="4">
        <v>0.624893057996737</v>
      </c>
      <c r="F26" s="4">
        <v>0.62523145182550599</v>
      </c>
      <c r="G26" s="1"/>
      <c r="H26" s="83"/>
      <c r="I26" s="3">
        <v>350</v>
      </c>
      <c r="J26" s="4">
        <v>0.61513936687545301</v>
      </c>
      <c r="K26" s="4">
        <v>0.61531428721727299</v>
      </c>
      <c r="L26" s="4">
        <v>0.61541215260609805</v>
      </c>
      <c r="M26" s="1"/>
      <c r="N26" s="83"/>
      <c r="O26" s="3">
        <v>350</v>
      </c>
      <c r="P26" s="4">
        <v>0.58470413537249399</v>
      </c>
      <c r="Q26" s="4">
        <v>0.58646069952638902</v>
      </c>
      <c r="R26" s="4">
        <v>0.57525726387697995</v>
      </c>
    </row>
    <row r="27" spans="2:19" x14ac:dyDescent="0.3">
      <c r="B27" s="83"/>
      <c r="C27" s="3">
        <v>400</v>
      </c>
      <c r="D27" s="4">
        <v>0.62520113112123199</v>
      </c>
      <c r="E27" s="4">
        <v>0.62549607961988496</v>
      </c>
      <c r="F27" s="4">
        <v>0.62524620619286697</v>
      </c>
      <c r="G27" s="1"/>
      <c r="H27" s="83"/>
      <c r="I27" s="3">
        <v>400</v>
      </c>
      <c r="J27" s="4">
        <v>0.61474610951967701</v>
      </c>
      <c r="K27" s="4">
        <v>0.61513031424909803</v>
      </c>
      <c r="L27" s="4">
        <v>0.61497076009694696</v>
      </c>
      <c r="M27" s="1"/>
      <c r="N27" s="83"/>
      <c r="O27" s="3">
        <v>400</v>
      </c>
      <c r="P27" s="4">
        <v>0.56889478902483903</v>
      </c>
      <c r="Q27" s="4">
        <v>0.57591323314008902</v>
      </c>
      <c r="R27" s="4">
        <v>0.57608875214626698</v>
      </c>
    </row>
    <row r="29" spans="2:19" x14ac:dyDescent="0.3">
      <c r="B29" s="1"/>
      <c r="C29" s="1"/>
      <c r="D29" s="82" t="s">
        <v>11</v>
      </c>
      <c r="E29" s="82"/>
      <c r="F29" s="82"/>
      <c r="G29" s="1"/>
      <c r="H29" s="1"/>
      <c r="I29" s="1"/>
      <c r="J29" s="82" t="s">
        <v>12</v>
      </c>
      <c r="K29" s="82"/>
      <c r="L29" s="82"/>
      <c r="M29" s="1"/>
      <c r="N29" s="1"/>
      <c r="O29" s="1"/>
      <c r="P29" s="82" t="s">
        <v>13</v>
      </c>
      <c r="Q29" s="82"/>
      <c r="R29" s="82"/>
    </row>
    <row r="30" spans="2:19" x14ac:dyDescent="0.3">
      <c r="B30" s="1"/>
      <c r="C30" s="1"/>
      <c r="D30" s="83" t="s">
        <v>3</v>
      </c>
      <c r="E30" s="83"/>
      <c r="F30" s="83"/>
      <c r="G30" s="1"/>
      <c r="H30" s="1"/>
      <c r="I30" s="1"/>
      <c r="J30" s="83" t="s">
        <v>3</v>
      </c>
      <c r="K30" s="83"/>
      <c r="L30" s="83"/>
      <c r="M30" s="1"/>
      <c r="N30" s="1"/>
      <c r="O30" s="1"/>
      <c r="P30" s="83" t="s">
        <v>3</v>
      </c>
      <c r="Q30" s="83"/>
      <c r="R30" s="83"/>
    </row>
    <row r="31" spans="2:19" x14ac:dyDescent="0.3">
      <c r="B31" s="1"/>
      <c r="C31" s="1"/>
      <c r="D31" s="3">
        <v>200</v>
      </c>
      <c r="E31" s="3">
        <v>400</v>
      </c>
      <c r="F31" s="3">
        <v>600</v>
      </c>
      <c r="G31" s="1"/>
      <c r="H31" s="1"/>
      <c r="I31" s="1"/>
      <c r="J31" s="3">
        <v>200</v>
      </c>
      <c r="K31" s="3">
        <v>400</v>
      </c>
      <c r="L31" s="3">
        <v>600</v>
      </c>
      <c r="M31" s="1"/>
      <c r="N31" s="1"/>
      <c r="O31" s="1"/>
      <c r="P31" s="3">
        <v>200</v>
      </c>
      <c r="Q31" s="3">
        <v>400</v>
      </c>
      <c r="R31" s="3">
        <v>600</v>
      </c>
    </row>
    <row r="32" spans="2:19" x14ac:dyDescent="0.3">
      <c r="B32" s="83" t="s">
        <v>4</v>
      </c>
      <c r="C32" s="3">
        <v>200</v>
      </c>
      <c r="D32" s="4">
        <v>252.42179999999999</v>
      </c>
      <c r="E32" s="4">
        <v>249.54419999999999</v>
      </c>
      <c r="F32" s="4">
        <v>236.76740000000001</v>
      </c>
      <c r="G32" s="1"/>
      <c r="H32" s="83" t="s">
        <v>4</v>
      </c>
      <c r="I32" s="3">
        <v>200</v>
      </c>
      <c r="J32" s="4">
        <v>274.851</v>
      </c>
      <c r="K32" s="4">
        <v>282.37419999999992</v>
      </c>
      <c r="L32" s="4">
        <v>253.916</v>
      </c>
      <c r="M32" s="1"/>
      <c r="N32" s="83" t="s">
        <v>4</v>
      </c>
      <c r="O32" s="3">
        <v>200</v>
      </c>
      <c r="P32" s="4">
        <v>292.55200000000002</v>
      </c>
      <c r="Q32" s="4">
        <v>275.40780000000007</v>
      </c>
      <c r="R32" s="4">
        <v>270.255</v>
      </c>
    </row>
    <row r="33" spans="2:18" x14ac:dyDescent="0.3">
      <c r="B33" s="83"/>
      <c r="C33" s="3">
        <v>250</v>
      </c>
      <c r="D33" s="4">
        <v>257.21760000000006</v>
      </c>
      <c r="E33" s="4">
        <v>257.2876</v>
      </c>
      <c r="F33" s="4">
        <v>268.52339999999998</v>
      </c>
      <c r="G33" s="1"/>
      <c r="H33" s="83"/>
      <c r="I33" s="3">
        <v>250</v>
      </c>
      <c r="J33" s="4">
        <v>290.86620000000005</v>
      </c>
      <c r="K33" s="4">
        <v>264.24480000000005</v>
      </c>
      <c r="L33" s="4">
        <v>285.00720000000001</v>
      </c>
      <c r="M33" s="1"/>
      <c r="N33" s="83"/>
      <c r="O33" s="3">
        <v>250</v>
      </c>
      <c r="P33" s="4">
        <v>273.49540000000002</v>
      </c>
      <c r="Q33" s="4">
        <v>257.91520000000003</v>
      </c>
      <c r="R33" s="4">
        <v>239.28980000000001</v>
      </c>
    </row>
    <row r="34" spans="2:18" x14ac:dyDescent="0.3">
      <c r="B34" s="83"/>
      <c r="C34" s="3">
        <v>300</v>
      </c>
      <c r="D34" s="4">
        <v>230.78699999999998</v>
      </c>
      <c r="E34" s="4">
        <v>235.46100000000001</v>
      </c>
      <c r="F34" s="4">
        <v>244.62220000000002</v>
      </c>
      <c r="G34" s="1"/>
      <c r="H34" s="83"/>
      <c r="I34" s="3">
        <v>300</v>
      </c>
      <c r="J34" s="4">
        <v>286.61199999999997</v>
      </c>
      <c r="K34" s="4">
        <v>290.79480000000001</v>
      </c>
      <c r="L34" s="4">
        <v>274.91199999999998</v>
      </c>
      <c r="M34" s="1"/>
      <c r="N34" s="83"/>
      <c r="O34" s="3">
        <v>300</v>
      </c>
      <c r="P34" s="4">
        <v>275.26839999999999</v>
      </c>
      <c r="Q34" s="4">
        <v>243.36199999999999</v>
      </c>
      <c r="R34" s="4">
        <v>298.91340000000002</v>
      </c>
    </row>
    <row r="35" spans="2:18" x14ac:dyDescent="0.3">
      <c r="B35" s="83"/>
      <c r="C35" s="3">
        <v>350</v>
      </c>
      <c r="D35" s="4">
        <v>240.54040000000001</v>
      </c>
      <c r="E35" s="4">
        <v>250.21019999999999</v>
      </c>
      <c r="F35" s="4">
        <v>245.02200000000002</v>
      </c>
      <c r="G35" s="1"/>
      <c r="H35" s="83"/>
      <c r="I35" s="3">
        <v>350</v>
      </c>
      <c r="J35" s="4">
        <v>299.52480000000003</v>
      </c>
      <c r="K35" s="4">
        <v>257.45780000000002</v>
      </c>
      <c r="L35" s="4">
        <v>264.06119999999999</v>
      </c>
      <c r="M35" s="1"/>
      <c r="N35" s="83"/>
      <c r="O35" s="3">
        <v>350</v>
      </c>
      <c r="P35" s="4">
        <v>284.0258</v>
      </c>
      <c r="Q35" s="4">
        <v>265.43619999999999</v>
      </c>
      <c r="R35" s="4">
        <v>262.1044</v>
      </c>
    </row>
    <row r="36" spans="2:18" x14ac:dyDescent="0.3">
      <c r="B36" s="83"/>
      <c r="C36" s="3">
        <v>400</v>
      </c>
      <c r="D36" s="4">
        <v>248.13819999999996</v>
      </c>
      <c r="E36" s="4">
        <v>224.15299999999996</v>
      </c>
      <c r="F36" s="4">
        <v>237.40279999999998</v>
      </c>
      <c r="G36" s="1"/>
      <c r="H36" s="83"/>
      <c r="I36" s="3">
        <v>400</v>
      </c>
      <c r="J36" s="4">
        <v>277.95339999999999</v>
      </c>
      <c r="K36" s="4">
        <v>277.8288</v>
      </c>
      <c r="L36" s="4">
        <v>263.81040000000002</v>
      </c>
      <c r="M36" s="1"/>
      <c r="N36" s="83"/>
      <c r="O36" s="3">
        <v>400</v>
      </c>
      <c r="P36" s="4">
        <v>274.37819999999999</v>
      </c>
      <c r="Q36" s="4">
        <v>271.09559999999999</v>
      </c>
      <c r="R36" s="4">
        <v>270.94159999999999</v>
      </c>
    </row>
  </sheetData>
  <mergeCells count="36">
    <mergeCell ref="D30:F30"/>
    <mergeCell ref="J30:L30"/>
    <mergeCell ref="P30:R30"/>
    <mergeCell ref="B32:B36"/>
    <mergeCell ref="H32:H36"/>
    <mergeCell ref="N32:N36"/>
    <mergeCell ref="B23:B27"/>
    <mergeCell ref="H23:H27"/>
    <mergeCell ref="N23:N27"/>
    <mergeCell ref="D29:F29"/>
    <mergeCell ref="J29:L29"/>
    <mergeCell ref="P29:R29"/>
    <mergeCell ref="D20:F20"/>
    <mergeCell ref="J20:L20"/>
    <mergeCell ref="P20:R20"/>
    <mergeCell ref="D21:F21"/>
    <mergeCell ref="J21:L21"/>
    <mergeCell ref="P21:R21"/>
    <mergeCell ref="D12:F12"/>
    <mergeCell ref="J12:L12"/>
    <mergeCell ref="P12:R12"/>
    <mergeCell ref="B14:B18"/>
    <mergeCell ref="H14:H18"/>
    <mergeCell ref="N14:N18"/>
    <mergeCell ref="B5:B9"/>
    <mergeCell ref="H5:H9"/>
    <mergeCell ref="N5:N9"/>
    <mergeCell ref="D11:F11"/>
    <mergeCell ref="J11:L11"/>
    <mergeCell ref="P11:R11"/>
    <mergeCell ref="D2:F2"/>
    <mergeCell ref="J2:L2"/>
    <mergeCell ref="P2:R2"/>
    <mergeCell ref="D3:F3"/>
    <mergeCell ref="J3:L3"/>
    <mergeCell ref="P3:R3"/>
  </mergeCells>
  <conditionalFormatting sqref="D5:F9 J5:L9 P5:R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F18 J14:L18 P14:R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:F27 J23:L27 P23:R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2:R36 J32:L36 D32:F3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test</vt:lpstr>
      <vt:lpstr>Kruskal-Wallis test (ANOVA)</vt:lpstr>
      <vt:lpstr>Ranked Sum vs Power&amp;Speed</vt:lpstr>
      <vt:lpstr>Color Value vs Power&amp;Speed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2023-01-13T04:37:25Z</dcterms:created>
  <dcterms:modified xsi:type="dcterms:W3CDTF">2023-02-07T16:52:03Z</dcterms:modified>
</cp:coreProperties>
</file>