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65" windowWidth="9030" windowHeight="7080" firstSheet="17" activeTab="17"/>
  </bookViews>
  <sheets>
    <sheet name="Q1 - Social Media Perceptions" sheetId="1" r:id="rId1"/>
    <sheet name="Q2 - Length of Time Using SM" sheetId="2" r:id="rId2"/>
    <sheet name="Q3 - Frequency of Using SM" sheetId="3" r:id="rId3"/>
    <sheet name="Q4 - Credibility of Sources" sheetId="4" r:id="rId4"/>
    <sheet name="Q5 - SM Marketing Perceptions" sheetId="5" r:id="rId5"/>
    <sheet name="Q6 - Likelihood of Using SM" sheetId="6" r:id="rId6"/>
    <sheet name="Q7 - SM Marketing Tactics" sheetId="7" r:id="rId7"/>
    <sheet name="Demographics" sheetId="8" r:id="rId8"/>
    <sheet name="Gender Differences" sheetId="9" r:id="rId9"/>
    <sheet name="Class Standing Differences" sheetId="10" r:id="rId10"/>
    <sheet name="Major Differences" sheetId="11" r:id="rId11"/>
    <sheet name="More than 1 Major Differences" sheetId="12" r:id="rId12"/>
    <sheet name="Transfer Differences" sheetId="13" r:id="rId13"/>
    <sheet name="GPA Differences" sheetId="14" r:id="rId14"/>
    <sheet name="Employment Differences" sheetId="15" r:id="rId15"/>
    <sheet name="Phone w Internet Differences" sheetId="16" r:id="rId16"/>
    <sheet name="Social Media Access Differences" sheetId="17" r:id="rId17"/>
    <sheet name="Acct Registration Differences" sheetId="18" r:id="rId18"/>
  </sheets>
  <definedNames>
    <definedName name="OLE_LINK1" localSheetId="0">'Q1 - Social Media Perceptions'!$A$11</definedName>
  </definedNames>
  <calcPr calcId="145621"/>
</workbook>
</file>

<file path=xl/calcChain.xml><?xml version="1.0" encoding="utf-8"?>
<calcChain xmlns="http://schemas.openxmlformats.org/spreadsheetml/2006/main">
  <c r="D4" i="6" l="1"/>
  <c r="D6" i="5"/>
  <c r="D17" i="5"/>
  <c r="D14" i="5"/>
  <c r="D7" i="5"/>
  <c r="D20" i="5"/>
  <c r="D13" i="5"/>
  <c r="D12" i="5"/>
  <c r="D9" i="5"/>
  <c r="D5" i="5"/>
  <c r="D18" i="5"/>
  <c r="D8" i="5"/>
  <c r="D17" i="4"/>
  <c r="D11" i="4"/>
  <c r="D14" i="4"/>
  <c r="D5" i="4"/>
  <c r="D13" i="4"/>
  <c r="D10" i="4"/>
  <c r="D9" i="4"/>
  <c r="D16" i="4"/>
  <c r="D6" i="4"/>
  <c r="D8" i="4"/>
  <c r="F15" i="4"/>
  <c r="D15" i="4"/>
  <c r="F7" i="4"/>
  <c r="D7" i="4"/>
  <c r="F4" i="4"/>
  <c r="D4" i="4"/>
</calcChain>
</file>

<file path=xl/sharedStrings.xml><?xml version="1.0" encoding="utf-8"?>
<sst xmlns="http://schemas.openxmlformats.org/spreadsheetml/2006/main" count="854" uniqueCount="525">
  <si>
    <t>Allows me to stay connected with friends and family</t>
  </si>
  <si>
    <t>Helps me stay informed on current news</t>
  </si>
  <si>
    <t>Serves as a professional resource</t>
  </si>
  <si>
    <t>A source of personal entertainment</t>
  </si>
  <si>
    <t>A site I want to visit daily</t>
  </si>
  <si>
    <t>A place where I can voice my opinions</t>
  </si>
  <si>
    <t>Makes me concerned about my personal privacy</t>
  </si>
  <si>
    <t>Provides me information about products and brands</t>
  </si>
  <si>
    <t>Distracts me from things I need to get done</t>
  </si>
  <si>
    <t>Is a waste of time</t>
  </si>
  <si>
    <t>Allows me to see what other people are thinking</t>
  </si>
  <si>
    <t>Helps me make money</t>
  </si>
  <si>
    <t>Makes me feel like I am part of a community</t>
  </si>
  <si>
    <t>Allows me to share my experiences</t>
  </si>
  <si>
    <t>Keeps me up-to-date with current trends</t>
  </si>
  <si>
    <t>Allows me to easily search for information</t>
  </si>
  <si>
    <t>A place to share content with others</t>
  </si>
  <si>
    <t>Blogs</t>
  </si>
  <si>
    <t>Facebook</t>
  </si>
  <si>
    <t>Google +</t>
  </si>
  <si>
    <t>Instagram</t>
  </si>
  <si>
    <t>LinkedIn</t>
  </si>
  <si>
    <t>MySpace</t>
  </si>
  <si>
    <t>Pinterest</t>
  </si>
  <si>
    <t>Twitter</t>
  </si>
  <si>
    <t>YouTube</t>
  </si>
  <si>
    <t>% who indicated statement described social media site</t>
  </si>
  <si>
    <t>Table 1: Perceptions of Social Media Sites</t>
  </si>
  <si>
    <t>Table 2: Length of Time Used Social Media Sites</t>
  </si>
  <si>
    <t>in valid %</t>
  </si>
  <si>
    <t>Notes</t>
  </si>
  <si>
    <t>Median</t>
  </si>
  <si>
    <t>I have never used it</t>
  </si>
  <si>
    <t>Less than 6 months</t>
  </si>
  <si>
    <t>6 months - less than 1 year</t>
  </si>
  <si>
    <t>1 - 2 years</t>
  </si>
  <si>
    <t>3 - 4 years</t>
  </si>
  <si>
    <t>5 years or more</t>
  </si>
  <si>
    <t>Never used it</t>
  </si>
  <si>
    <t xml:space="preserve"> 1 -2 years</t>
  </si>
  <si>
    <t>never used it</t>
  </si>
  <si>
    <t>6 months - less than 1  year</t>
  </si>
  <si>
    <t>Table 3: Frequency of Using Social Media Sites</t>
  </si>
  <si>
    <t>Less than once a month</t>
  </si>
  <si>
    <t>Several times a month</t>
  </si>
  <si>
    <t>Once a week</t>
  </si>
  <si>
    <t>Several times a week</t>
  </si>
  <si>
    <t>Once a day</t>
  </si>
  <si>
    <t>Once a month</t>
  </si>
  <si>
    <t>More than once a day</t>
  </si>
  <si>
    <t>67% of respondents did not answer this question</t>
  </si>
  <si>
    <t>54.5% of respondents did not answer this question</t>
  </si>
  <si>
    <t>50.2% of respondents did not answer this question</t>
  </si>
  <si>
    <t>62.9% of respondents did not answer this question</t>
  </si>
  <si>
    <t>34.9% of respondents did not answer this question</t>
  </si>
  <si>
    <t>55.8% of respondents did not answer this question</t>
  </si>
  <si>
    <t>76% of respondents did not answer this question</t>
  </si>
  <si>
    <t>Trust Placed On:</t>
  </si>
  <si>
    <t>Table 4: Trust in Various Sources in Influencing Opinions about Products/Services</t>
  </si>
  <si>
    <t>N</t>
  </si>
  <si>
    <t>Mean</t>
  </si>
  <si>
    <t>Top Box</t>
  </si>
  <si>
    <t>Neutral</t>
  </si>
  <si>
    <t>Bottom Box</t>
  </si>
  <si>
    <t>Recommendations from people I know</t>
  </si>
  <si>
    <t>Newspaper stories</t>
  </si>
  <si>
    <t>Social media sites</t>
  </si>
  <si>
    <t>Company/brand web sites</t>
  </si>
  <si>
    <t>Consumer opinions/reviews posted online</t>
  </si>
  <si>
    <t>Advertisements</t>
  </si>
  <si>
    <t>Magazine articles</t>
  </si>
  <si>
    <t>Online discussion boards</t>
  </si>
  <si>
    <t>Sales personnel</t>
  </si>
  <si>
    <t>Sponsored search results/earch engine ads</t>
  </si>
  <si>
    <t>Blog postings</t>
  </si>
  <si>
    <t>Professional reviews of products/brands</t>
  </si>
  <si>
    <t>Email I signed up for</t>
  </si>
  <si>
    <t>Brand sponsorships</t>
  </si>
  <si>
    <t>Text ads on mobile devices</t>
  </si>
  <si>
    <t>Product placement in TV/movies</t>
  </si>
  <si>
    <t>Ads on social media sites I visit</t>
  </si>
  <si>
    <t>Product flyers</t>
  </si>
  <si>
    <t>Ads on web sites I visit</t>
  </si>
  <si>
    <t>Table 5: Perceptions of Companies' Usage of Social Media Marketing</t>
  </si>
  <si>
    <t>in valid percent (%) using scale where "5"is Trust Completely and "1" is Do Not Trust At All</t>
  </si>
  <si>
    <t>in valid percent (%) using scale where "5"is Strongly Agree and "1" is Strongly Disagree</t>
  </si>
  <si>
    <t>Social media is an effective way for companies to market their products/brands.</t>
  </si>
  <si>
    <t>Companies who do not use social media to market their products/brands are behind the times.</t>
  </si>
  <si>
    <t>It is a smart practice for companies to analyze consumer comments and postings about their products/brands on social media sites.</t>
  </si>
  <si>
    <t>Social media provides a good way for companies to communicate with consumers.</t>
  </si>
  <si>
    <t>Social media helps establish a closer relationship between a company and its customers.</t>
  </si>
  <si>
    <t>It is a good idea for companies to purchase ads on social media sites.</t>
  </si>
  <si>
    <t>Companies lose control of their message when they use social media sites to market their products/brands.</t>
  </si>
  <si>
    <t>Companies benefit by using social media to create online communities where consumers can freely evaluate products/brands.</t>
  </si>
  <si>
    <t>Social media is an effective way for a company to gain new customers.</t>
  </si>
  <si>
    <t>Companies that use social media are more technologically advanced.</t>
  </si>
  <si>
    <t>Social media is helpful in improving a company’s image.</t>
  </si>
  <si>
    <t>Companies who use social media to promote their products/brands are more successful than those who do not.</t>
  </si>
  <si>
    <t>Companies who use social media have an advantage over competitors who do not.</t>
  </si>
  <si>
    <t>Companies who use social media have a better understanding of their customers.</t>
  </si>
  <si>
    <t>Social media allows companies to reach a larger consumer base.</t>
  </si>
  <si>
    <t>Social media creates awareness about a company's products/brands.</t>
  </si>
  <si>
    <t>Companies have over-used social media in marketing products/brands.</t>
  </si>
  <si>
    <t>Table 6: Likelihood of Using Social Media in Helping You Make a Decision About a Future Purchase</t>
  </si>
  <si>
    <t>Likelihood</t>
  </si>
  <si>
    <t>in valid percent (%) using scale where "5"is Definitely Will and "1" is Definitely Will Not</t>
  </si>
  <si>
    <t>% Not Familiar with Activity</t>
  </si>
  <si>
    <t>in valid percent (%) using scale where "5"is Quite Frequently and "1" is Never</t>
  </si>
  <si>
    <t>To What Extent Do You:</t>
  </si>
  <si>
    <t>“Fan” companies/brands/products pages</t>
  </si>
  <si>
    <t>Follow companies/brands/products</t>
  </si>
  <si>
    <t>Join company/brand/product groups</t>
  </si>
  <si>
    <t>Read blogs about a company/brand/product</t>
  </si>
  <si>
    <t>Post comments to a company/brand/product blog</t>
  </si>
  <si>
    <t>Rate pages/photos/videos of a company’s brands/products</t>
  </si>
  <si>
    <t>“Like” companies/brands/products on social media sites</t>
  </si>
  <si>
    <t>Share videos about a company’s brands/products</t>
  </si>
  <si>
    <t>Add social bookmarks to information about a company/product/brand</t>
  </si>
  <si>
    <t>Retweet a company’s tweets</t>
  </si>
  <si>
    <t>Sign up to receive email from a company based on information posted to a social media site</t>
  </si>
  <si>
    <t>Click on advertisements posted to a social media site</t>
  </si>
  <si>
    <t>Participate in online communities related to a company/brand/product</t>
  </si>
  <si>
    <t>Purchase products based on information posted to social media sites</t>
  </si>
  <si>
    <t>Create a group to support/promote a company/brand/product</t>
  </si>
  <si>
    <t>Refer a friend to a company/brand/product page on a social media site</t>
  </si>
  <si>
    <t>Use coupons/discounts offered from a company only available on a social media site</t>
  </si>
  <si>
    <t>Subscribe to a company’s YouTube channel</t>
  </si>
  <si>
    <t>Comment on a company/brand/product video posted to a social media site</t>
  </si>
  <si>
    <t>Engage in conversations about a company/product/brand on social media sites</t>
  </si>
  <si>
    <t>Submit stories about a company/brand/product</t>
  </si>
  <si>
    <t>Vote on links about a company/brand/product</t>
  </si>
  <si>
    <t>Read news stories posted to a social media site about a company/brand/product</t>
  </si>
  <si>
    <t>Subscribe to an RSS/news feed to keep informed about companies/brands/products</t>
  </si>
  <si>
    <t>Participate in a social media event related to a company/brand/product</t>
  </si>
  <si>
    <t>Pin pictures of a company’s products/brands</t>
  </si>
  <si>
    <t>Tweet information about a product brand</t>
  </si>
  <si>
    <t>Share photos about a company’s brands/products</t>
  </si>
  <si>
    <t>Demographic Variable</t>
  </si>
  <si>
    <t>Valid %</t>
  </si>
  <si>
    <t>Gender</t>
  </si>
  <si>
    <t xml:space="preserve">     Male</t>
  </si>
  <si>
    <t xml:space="preserve">     Female</t>
  </si>
  <si>
    <t>Table 8: Demographics</t>
  </si>
  <si>
    <t>Class Standing</t>
  </si>
  <si>
    <t>Freshman/Sophomore</t>
  </si>
  <si>
    <t>Junior</t>
  </si>
  <si>
    <t>Senior</t>
  </si>
  <si>
    <t>College of Primary Major</t>
  </si>
  <si>
    <t>COBE</t>
  </si>
  <si>
    <t>CEHD</t>
  </si>
  <si>
    <t>CHBS</t>
  </si>
  <si>
    <t>CVPA</t>
  </si>
  <si>
    <t>WCHHS</t>
  </si>
  <si>
    <t>Major not chosen</t>
  </si>
  <si>
    <t>CSAT</t>
  </si>
  <si>
    <t>More than 1 Major</t>
  </si>
  <si>
    <t>Yes</t>
  </si>
  <si>
    <t>No</t>
  </si>
  <si>
    <t>Transfer Status</t>
  </si>
  <si>
    <t>Transferred to RU</t>
  </si>
  <si>
    <t xml:space="preserve">Started at RU </t>
  </si>
  <si>
    <t>Overall GPA</t>
  </si>
  <si>
    <t>Less than 2.50</t>
  </si>
  <si>
    <t>2.50 - 2.99</t>
  </si>
  <si>
    <t>3.00 - 3.49</t>
  </si>
  <si>
    <t>3.50 and higher</t>
  </si>
  <si>
    <t>Own a Phone with Internet</t>
  </si>
  <si>
    <t>Access Social Media Most Frequently on</t>
  </si>
  <si>
    <t>A computer</t>
  </si>
  <si>
    <t>My phone</t>
  </si>
  <si>
    <t>Chi Square</t>
  </si>
  <si>
    <r>
      <t>X</t>
    </r>
    <r>
      <rPr>
        <b/>
        <vertAlign val="superscript"/>
        <sz val="11"/>
        <color theme="1"/>
        <rFont val="Calibri"/>
        <family val="2"/>
        <scheme val="minor"/>
      </rPr>
      <t xml:space="preserve">2 </t>
    </r>
    <r>
      <rPr>
        <b/>
        <sz val="11"/>
        <color theme="1"/>
        <rFont val="Calibri"/>
        <family val="2"/>
        <scheme val="minor"/>
      </rPr>
      <t>Value</t>
    </r>
  </si>
  <si>
    <t>p-Value</t>
  </si>
  <si>
    <t>Significant Difference(s)</t>
  </si>
  <si>
    <t>Table 9: Gender Differences</t>
  </si>
  <si>
    <t>Twitter: Allows me to stay connected with friends and family</t>
  </si>
  <si>
    <t xml:space="preserve">Females were more likely to say this statement described Twitter than males. </t>
  </si>
  <si>
    <t>Instagram: A source of personal entertainment</t>
  </si>
  <si>
    <t xml:space="preserve">Females were more likely to say this statement described Instagram than males. </t>
  </si>
  <si>
    <t>Pinterest: A source of personal entertainment</t>
  </si>
  <si>
    <t>Females were more likely to say this statement described Pinterest than males</t>
  </si>
  <si>
    <t>YouTube: A source of personal entertainment</t>
  </si>
  <si>
    <t>Females were more likely to say this statement described YouTube than males</t>
  </si>
  <si>
    <t>Twitter: A site I want to visit daily</t>
  </si>
  <si>
    <t>Females were more likely to say this statement described Twitter than males</t>
  </si>
  <si>
    <t>YouTube: A site I want to visit daily</t>
  </si>
  <si>
    <t>Males were more likely to say this statement described YouTube than females</t>
  </si>
  <si>
    <t>Pinterest: Provides me information about products and brands</t>
  </si>
  <si>
    <t>YouTube: Provides me information about products and brands</t>
  </si>
  <si>
    <t>Instagram: Distracts me from things I need to get done</t>
  </si>
  <si>
    <t>Females were more likely to say this statement described Instagram than males</t>
  </si>
  <si>
    <t>Pinterest: Distracts me from things I need to get done</t>
  </si>
  <si>
    <t>YouTube: Distracts me from things I need to get done</t>
  </si>
  <si>
    <t>Instagram: Allows me to share my experiences</t>
  </si>
  <si>
    <t>Twitter: Allows me to share my experiences</t>
  </si>
  <si>
    <t>YouTube: Allows me to share my experiences</t>
  </si>
  <si>
    <t>Facebook: Keeps me up-to-date with current trends</t>
  </si>
  <si>
    <t>Males were more likely to say this statement described Facebook than females</t>
  </si>
  <si>
    <t>Pinterest: Keeps me up-to-date with current trends</t>
  </si>
  <si>
    <t>Google+: Allows me to easily search for information</t>
  </si>
  <si>
    <t>Females were more likely to say this statement described Google+ than males</t>
  </si>
  <si>
    <t>Instagram: A place to share content with others</t>
  </si>
  <si>
    <t>Pinterest: A place to share content with others</t>
  </si>
  <si>
    <t>YouTube: A place to share content with others</t>
  </si>
  <si>
    <t>Table 7: Perceptions of Companies' Usage of Social Media Marketing</t>
  </si>
  <si>
    <t>Facebook: Allows me to stay connected with friends and family</t>
  </si>
  <si>
    <t>Students who registered for their first social media account more than 4 years ago were more likely to say this statement described Facebook than those who registered less than 4 years ago.</t>
  </si>
  <si>
    <t xml:space="preserve">Non-business majors were more likely to say this statement described Twitter than business majors. </t>
  </si>
  <si>
    <t xml:space="preserve">Student who were not employed or working less than 10 hours per week were more likely to say this statement described Twitter than those who worked 10 or more hours per week. </t>
  </si>
  <si>
    <t xml:space="preserve">Students who access social media most often by phone were more likely to say this statement described Twitter than those who access most by computer. </t>
  </si>
  <si>
    <t>Facebook: Helps me stay informed on current news/events</t>
  </si>
  <si>
    <t xml:space="preserve">Students with more than one major were more likely to say this statement described Facebook than those with one major. </t>
  </si>
  <si>
    <t>Twitter: Helps me stay informed on current news/events</t>
  </si>
  <si>
    <t>Students who registered for their first social media account more than 4 years ago were more likely to say this statement described Twitter than those who registered less than 4 years ago</t>
  </si>
  <si>
    <t>LinkedIn: Serves as a professional resource</t>
  </si>
  <si>
    <t xml:space="preserve">Seniors were more likely to say this statement described LinkedIn than Freshman/Sophomore and Juniors. </t>
  </si>
  <si>
    <t>Students who registered for their first social media account more than 4 years ago were more likely to say this statement described LinkedIn than those who registered less than 4 years ago</t>
  </si>
  <si>
    <t>Facebook: A source of personal entertainment</t>
  </si>
  <si>
    <t xml:space="preserve">Juniors and Seniors were more likely to say this statement described LinkedIn than Freshman/Sophomore. </t>
  </si>
  <si>
    <t>Business majors were more likely to say this statement described Facebook than non-business majors</t>
  </si>
  <si>
    <t xml:space="preserve">Business majors were more likely to say this statement described LinkedIn than non-business majors. </t>
  </si>
  <si>
    <t xml:space="preserve">Students who own a phone that allows internet access were more likely to say this statement described Instagram than those who did not. </t>
  </si>
  <si>
    <t>Students who access social media most often by phone were more likely to say this statement described Instagram than those who access most by computer</t>
  </si>
  <si>
    <t>Students who registered for their first social media account more than 4 years ago were more likely to say this statement described Instagram than those who registered less than 4 years ago.</t>
  </si>
  <si>
    <t>Juniors and Seniors were more likely to say this statement described Pinterest than Freshman/Sophomore</t>
  </si>
  <si>
    <t>Students with an overall GPA of 3.50 or higher were more likely to say this statement described Pinterest than those with a lower GPA</t>
  </si>
  <si>
    <t>Students who registered for their first social media account more than 4 years ago were more likely to say this statement described Pinterest than those who registered less than 4 years ago.</t>
  </si>
  <si>
    <t>Twitter: A source of personal entertainment</t>
  </si>
  <si>
    <t xml:space="preserve">Students who started RU as a freshman were more likely to say this statement described Twitter than those who transferred to RU from another school. </t>
  </si>
  <si>
    <t>Students who registered for their first social media account more than 4 years ago were more likely to say this statement described Twitter than those who registered less than 4 years ago.</t>
  </si>
  <si>
    <t>Students who registered for their first social media account more than 4 years ago were more likely to say this statement described YouTube than those who registered less than 4 years ago</t>
  </si>
  <si>
    <t>Facebook: A site I want to visit daily</t>
  </si>
  <si>
    <t>Students who registered for their first social media account 7 or more years ago were more likely to say this statement described Facebook than those with who registered less than 7 years ago.  Students who registered for the first social media account 4-6 years ago were more likely to say this statement described Facebook than those who registered less than 4 years ago.</t>
  </si>
  <si>
    <t>Students who started RU as a freshman were more likely to say this statement described Twitter than those who transferred to RU from another school.</t>
  </si>
  <si>
    <t xml:space="preserve">Students who started RU as a freshman were more likely to say this statement described Twitter than those who transferred to RU from another school.than males. </t>
  </si>
  <si>
    <t>Students who registered for their first social media account 7 or more years ago were more likely to say this statement described Twitter than those with who registered less than 7 years ago.  Students who registered for the first social media account 4-6 years ago were more likely to say this statement described Twitter than those who registered less than 4 years ago.</t>
  </si>
  <si>
    <t>Facebook: Makes me concerned about my personal privacy</t>
  </si>
  <si>
    <t>Juniors and Seniors were more likely to say this statement described Facebook than Freshman/Sophomore</t>
  </si>
  <si>
    <t>Facebook: Makes me concerned about my personal policy</t>
  </si>
  <si>
    <t>Students with an overall GPA of 3.50 or higher were more likely to say this statement described Facebook than those with a lower GPA</t>
  </si>
  <si>
    <t>Facebook: Provides me information about products and brands</t>
  </si>
  <si>
    <t>Business majors were more likely to say this statement described YouTube than non-business majors</t>
  </si>
  <si>
    <t>Non-business majors were more likely to say this statement described Pinterest than business majors</t>
  </si>
  <si>
    <t>Facebook: Distracts me from things I need to get done</t>
  </si>
  <si>
    <t>Students who own a phone that allows internet access were more likely to say this statement described Instagram than those who did not</t>
  </si>
  <si>
    <t>Twitter: Distracts me from things I need to get done</t>
  </si>
  <si>
    <t xml:space="preserve">Students who started RU as a freshman were more likely to say this statement described Twitter than those who transferred to RU </t>
  </si>
  <si>
    <t>Students who own a phone that allows internet access were more likely to say this statement described Twitter than those who did not.</t>
  </si>
  <si>
    <t>Students who access social media most often by phone were more likely to say this statement described Twitter than those who access most by computer</t>
  </si>
  <si>
    <t>Students who access social media most often by computer were more likely to say this statement described Twitter than those who access most by phone</t>
  </si>
  <si>
    <t>MySpace: Is a waste of time</t>
  </si>
  <si>
    <t xml:space="preserve">Students with more than one major were more likely to say this statement described MySpace than those with one major. </t>
  </si>
  <si>
    <t>Facebook: Allows me to see what other people are thinking</t>
  </si>
  <si>
    <t>Twitter: Allows me to see what other people are thinking</t>
  </si>
  <si>
    <t>Facebook: makes me feel like I am part of a community</t>
  </si>
  <si>
    <t>Facebook: Allows me to share my experiences</t>
  </si>
  <si>
    <t>Seniors were more likely to say this statement described Facebook than females</t>
  </si>
  <si>
    <t>Facebook: Allows me to shre my experiences</t>
  </si>
  <si>
    <t>Students who started RU as a freshman were more likely to say this statement described Facebook than those who transferred to RU from another school.</t>
  </si>
  <si>
    <t>Students who own a phone that allows internet access were more likely to say this statement described Facebook than those who did not.</t>
  </si>
  <si>
    <t>Pinterest: Keeps me up-to-date with curren trends</t>
  </si>
  <si>
    <t>Students who registered for their first social media account 7 or more years ago were more likely to say this statement described Pinterest than those with who registered less than 7 years ago.  Students who registered for the first social media account 4-6 years ago were more likely to say this statement described Pinterest than those who registered less than 4 years ago.</t>
  </si>
  <si>
    <t>Twitter: Keeps me up-to-date with current trends</t>
  </si>
  <si>
    <t>Google +: Allows me to easily search for information</t>
  </si>
  <si>
    <t>Freshman/Sophomore were more likely to sya this statement described Google+ than Juniors or Seniors</t>
  </si>
  <si>
    <t>YouTube: Allows me to easily search for information</t>
  </si>
  <si>
    <t>Students with an overall GPA of 3.50 and higher and &lt; 2.50 were more likely to say this statement described YouTube than students with 2.50-2.99 and 3.00-3.49</t>
  </si>
  <si>
    <t>Facebook: A place to share content with others</t>
  </si>
  <si>
    <t>Students with an overall GPA of 3.00-3.49 were less likely to say this statement described Facebook.</t>
  </si>
  <si>
    <t>Instagram: A pplace to share content with others</t>
  </si>
  <si>
    <t>Students who registered for their first social media account 7 or more years ago were more likely to say this statement described Instagram than those with who registered less than 7 years ago.  Students who registered for the first social media account 4-6 years ago were more likely to say this statement described Instagram than those who registered less than 4 years ago.</t>
  </si>
  <si>
    <t>Pinterest: A place rto share content with others</t>
  </si>
  <si>
    <t>Students working less than 10 hours and 30 or more hours per week were more likely to say this statement described Pinterest than those not employed or working 10 - 19 hours per week.</t>
  </si>
  <si>
    <t>Twitter: A place to share content with others</t>
  </si>
  <si>
    <t>Students with a GPA of less than 2.50 were more likely to say this statement described Twitter.</t>
  </si>
  <si>
    <t>YouTube: A place to share content</t>
  </si>
  <si>
    <t xml:space="preserve">Students with more than one major were more likely to say this statement described YouTube than those with one major. </t>
  </si>
  <si>
    <t>Table 10: Class Standing Differences</t>
  </si>
  <si>
    <t>Table 11: Primary Major Differences</t>
  </si>
  <si>
    <t>Table 12: More than 1 Major Differences</t>
  </si>
  <si>
    <t>Table 13: Transfer Status Differences</t>
  </si>
  <si>
    <t>Table 14: Overall GPA Differences</t>
  </si>
  <si>
    <t>Table 15: Employment Differences</t>
  </si>
  <si>
    <t>Table 16: Own Phone w/Internet Differences</t>
  </si>
  <si>
    <t>Table 17: Way of Accessing Social Media Differences</t>
  </si>
  <si>
    <t>Table 18: When Registered for First Social Media Site Differences</t>
  </si>
  <si>
    <t>Attribute</t>
  </si>
  <si>
    <t>Male</t>
  </si>
  <si>
    <t>Female</t>
  </si>
  <si>
    <t>p-value</t>
  </si>
  <si>
    <t>Significant Difference</t>
  </si>
  <si>
    <t>Mean Rank</t>
  </si>
  <si>
    <t>Length of time: Instagram</t>
  </si>
  <si>
    <t>Females used longer</t>
  </si>
  <si>
    <t>Length of time: Pinterest</t>
  </si>
  <si>
    <t>Length of time: Twitter</t>
  </si>
  <si>
    <t>Frequency: Instagram</t>
  </si>
  <si>
    <t>Females visit more frequently</t>
  </si>
  <si>
    <t>Frequency: Pinterest</t>
  </si>
  <si>
    <t>Frequency: YouTube</t>
  </si>
  <si>
    <t>Males visit more frequently</t>
  </si>
  <si>
    <t>Business</t>
  </si>
  <si>
    <t>Non-Biz</t>
  </si>
  <si>
    <t>Length of time: LinkedIn</t>
  </si>
  <si>
    <t>Business used longer</t>
  </si>
  <si>
    <t>Frequency: LinkedIn</t>
  </si>
  <si>
    <t>Business visit more frequently</t>
  </si>
  <si>
    <t>Length of time: Facebook</t>
  </si>
  <si>
    <t>Length of Time: LinkedIn</t>
  </si>
  <si>
    <t>Students with  major more frequently</t>
  </si>
  <si>
    <t>Students with more than 1 major longer</t>
  </si>
  <si>
    <t>RU</t>
  </si>
  <si>
    <t>Transfer</t>
  </si>
  <si>
    <t>Length of time: MySpace</t>
  </si>
  <si>
    <t>Length of Time: Twitter</t>
  </si>
  <si>
    <t>Length of Time: YouTube</t>
  </si>
  <si>
    <t>RU used longer</t>
  </si>
  <si>
    <t>Transfer used longer</t>
  </si>
  <si>
    <t>Phone w/internet used longer</t>
  </si>
  <si>
    <t>Computer</t>
  </si>
  <si>
    <t>Phone</t>
  </si>
  <si>
    <t>Access by phone longer</t>
  </si>
  <si>
    <t>F/S</t>
  </si>
  <si>
    <t>Length of time: Blogs</t>
  </si>
  <si>
    <t>Frequency: Facebook</t>
  </si>
  <si>
    <t>Juniors visit more frequently</t>
  </si>
  <si>
    <t>Juniors and seniors visit more frequently</t>
  </si>
  <si>
    <t>Seniors used longer</t>
  </si>
  <si>
    <t>&lt; 2.5</t>
  </si>
  <si>
    <t>2.5-2.99</t>
  </si>
  <si>
    <t>3-3.49</t>
  </si>
  <si>
    <t>3.5+</t>
  </si>
  <si>
    <t>Higher GPA used Pinterest longer</t>
  </si>
  <si>
    <t>GPA 3.5+ used Facebook less time</t>
  </si>
  <si>
    <t>No work</t>
  </si>
  <si>
    <t>&lt;10 hrs</t>
  </si>
  <si>
    <t>20+</t>
  </si>
  <si>
    <t>Length of time: YouTube</t>
  </si>
  <si>
    <t>Work &lt;10 and 20+ most</t>
  </si>
  <si>
    <t>No work &amp; work 20+ more</t>
  </si>
  <si>
    <t>&lt;4 yrs</t>
  </si>
  <si>
    <t>4-6 yrs</t>
  </si>
  <si>
    <t>7+ yrs</t>
  </si>
  <si>
    <t>Frequency: MySpace</t>
  </si>
  <si>
    <t>7+ years longer 4-6 and &lt;4 AND 4-6 longer &lt;4</t>
  </si>
  <si>
    <t>4-6 and 7+ longer</t>
  </si>
  <si>
    <t>&lt;4 more frequently</t>
  </si>
  <si>
    <t>Males</t>
  </si>
  <si>
    <t>Females</t>
  </si>
  <si>
    <t>Agreement: Companies lose control of their message when they use social media sites to market their products/brands</t>
  </si>
  <si>
    <t>Males were more likely to agree that companies lose control of their message when they use social media sites to market their products/brands than Females.                                               (t-value= 2.261, p-value≤.024)</t>
  </si>
  <si>
    <t>Likelihood: Use information obtained from a social media site in helping make a decision about a future purchase</t>
  </si>
  <si>
    <t>Females were more likely to use social media sites for future purchase decisions than Males.(t-value= -2.779, p-value≤.006)</t>
  </si>
  <si>
    <t>To what extent: "Like" companies/ brands/ products on social media sites</t>
  </si>
  <si>
    <t>Females were more likely to "like" companies/ brands/ products on social media sites than Males.                                            (t-value= -2.561, p-value≤.011)</t>
  </si>
  <si>
    <t>To what extent: Retweet a company's tweet</t>
  </si>
  <si>
    <t>Females were more likely to retweet a company's tweet than Males. (t-value= -2.748, p-value≤.006)</t>
  </si>
  <si>
    <t>To what extent: Sign up to receive emails from a company based on information posted to a social media site</t>
  </si>
  <si>
    <t>Females were more likely to sign up to receive emails from a company than Males.  (t-value=-3.992, p-value≤.000)</t>
  </si>
  <si>
    <t>To what extent: Use coupons/discounts offered from a company only available on a social media site</t>
  </si>
  <si>
    <t>Females were more likely to use coupons/discounts offered from a company than Males.(t-value= -3.357, p-value≤.001)</t>
  </si>
  <si>
    <t>To what extent: Participate in a social media event related to a brand/product</t>
  </si>
  <si>
    <t>Females were more likely to participate in a social media event related to a brand/product than Males.                                                  (t-value=-2.410, p-value≤.017)</t>
  </si>
  <si>
    <t>To what extent: Pin pictures of a company's product or brand</t>
  </si>
  <si>
    <t>Females pin pictures of a company's product or brand more than Males. (t-value=-9.062, p-value&lt;.000)</t>
  </si>
  <si>
    <t>To what extent: Tweet information about a product or brand</t>
  </si>
  <si>
    <t>Females were more likely to tweet information about a product or brand than Males.  (t-value=-2.874, p-value≤.004)</t>
  </si>
  <si>
    <t>To what extent: purchase products based on info posted to SM sites</t>
  </si>
  <si>
    <r>
      <t xml:space="preserve">Females more likely to purchase products based on info posted to SM site (t = 2.306, p </t>
    </r>
    <r>
      <rPr>
        <sz val="10"/>
        <color theme="1"/>
        <rFont val="Calibri"/>
        <family val="2"/>
      </rPr>
      <t>≤ .022)</t>
    </r>
  </si>
  <si>
    <t>Length of time: Google+</t>
  </si>
  <si>
    <t>Length of Time: Pinterest</t>
  </si>
  <si>
    <t>Non-business used longer</t>
  </si>
  <si>
    <t>Statement</t>
  </si>
  <si>
    <t>Business Student</t>
  </si>
  <si>
    <t>Non-business Student</t>
  </si>
  <si>
    <t>Significant differences</t>
  </si>
  <si>
    <r>
      <t>Business students tend to have more trust in recommendations from people they know than non-business students (t=2.853, p</t>
    </r>
    <r>
      <rPr>
        <sz val="11"/>
        <color theme="1"/>
        <rFont val="Calibri"/>
        <family val="2"/>
      </rPr>
      <t>≤0.005)</t>
    </r>
  </si>
  <si>
    <t>Company/Brand Website</t>
  </si>
  <si>
    <r>
      <t>Business students tend to have more trust in company/brand websites than non-business students (t=2.344, p</t>
    </r>
    <r>
      <rPr>
        <sz val="11"/>
        <color theme="1"/>
        <rFont val="Calibri"/>
        <family val="2"/>
      </rPr>
      <t>≤0.020)</t>
    </r>
  </si>
  <si>
    <t>Consumers opinions/reviews posted online</t>
  </si>
  <si>
    <t>Magazine Articles</t>
  </si>
  <si>
    <r>
      <t>Business students tend to have more trust in magazine articles than non-business students (t=3.215 p</t>
    </r>
    <r>
      <rPr>
        <sz val="11"/>
        <rFont val="Calibri"/>
        <family val="2"/>
      </rPr>
      <t>≤0.001)</t>
    </r>
  </si>
  <si>
    <t>Online Discussion Boards</t>
  </si>
  <si>
    <r>
      <t>Business students tend to have more trust in online discussion boards than non-business students (t=2.266, p</t>
    </r>
    <r>
      <rPr>
        <sz val="11"/>
        <rFont val="Calibri"/>
        <family val="2"/>
      </rPr>
      <t>≤0.024)</t>
    </r>
  </si>
  <si>
    <t>Sponsored Search Engine results/ search engine ads</t>
  </si>
  <si>
    <r>
      <t>Business students tend to have more trust in sponsored search engine results/search engine ads than non-business students (t=2.934, p</t>
    </r>
    <r>
      <rPr>
        <sz val="11"/>
        <rFont val="Calibri"/>
        <family val="2"/>
      </rPr>
      <t>≤0.004)</t>
    </r>
  </si>
  <si>
    <t>Professional Review of products/brands</t>
  </si>
  <si>
    <r>
      <t>Business students tend to have more trust in professional review of products/brands than non-business students (t=2.352, p</t>
    </r>
    <r>
      <rPr>
        <sz val="11"/>
        <rFont val="Calibri"/>
        <family val="2"/>
      </rPr>
      <t>≤0.019)</t>
    </r>
  </si>
  <si>
    <t>Emailed I signed up for</t>
  </si>
  <si>
    <r>
      <t>Business students tend to have more trust in emails they signed up for than non-business students (t=2.359, p</t>
    </r>
    <r>
      <rPr>
        <sz val="11"/>
        <rFont val="Calibri"/>
        <family val="2"/>
      </rPr>
      <t>≤0.019)</t>
    </r>
  </si>
  <si>
    <t>Brand sponsorship</t>
  </si>
  <si>
    <r>
      <t>Business students tend to have more trust in brand sponsorship than non-business students (t=2.275, p</t>
    </r>
    <r>
      <rPr>
        <sz val="11"/>
        <rFont val="Calibri"/>
        <family val="2"/>
      </rPr>
      <t>≤0.024)</t>
    </r>
  </si>
  <si>
    <t>Product Placement in TV/movies</t>
  </si>
  <si>
    <r>
      <t>Business students tend to have more trust in product placement in TV/movies than non-business students (t=3.913, p</t>
    </r>
    <r>
      <rPr>
        <sz val="11"/>
        <rFont val="Calibri"/>
        <family val="2"/>
      </rPr>
      <t>≤0.000)</t>
    </r>
  </si>
  <si>
    <t>Companies who do not use social media to market their products/brands are behind the times</t>
  </si>
  <si>
    <r>
      <t>Business students tend to have a higher degree of agreement to the statement companies who do not use social media to market their products/brands are behind the times than non-business students (t=3.223, p</t>
    </r>
    <r>
      <rPr>
        <sz val="11"/>
        <rFont val="Calibri"/>
        <family val="2"/>
      </rPr>
      <t>≤0.001)</t>
    </r>
  </si>
  <si>
    <t>Companies who use social media have an advantage over competitors who do not</t>
  </si>
  <si>
    <r>
      <t>Business students tend to have a higher degree of agreement to the statement companies who use social media have an advantage over competitors who do not than non-business students (t=1.902, p</t>
    </r>
    <r>
      <rPr>
        <sz val="11"/>
        <rFont val="Calibri"/>
        <family val="2"/>
      </rPr>
      <t>≤0.058)</t>
    </r>
  </si>
  <si>
    <t>Social media allows companies to reach a larger consumer base</t>
  </si>
  <si>
    <r>
      <t>Business students tend to have a higher degree of agreement to the statement social media allows companies to reach a larger consumer base than non-business students (t=1.973, p</t>
    </r>
    <r>
      <rPr>
        <sz val="11"/>
        <rFont val="Calibri"/>
        <family val="2"/>
      </rPr>
      <t>≤0.049)</t>
    </r>
  </si>
  <si>
    <t>Social media creates awareness about a company's products/brands</t>
  </si>
  <si>
    <r>
      <t>Business students tend to have a higher degree of agreement to the statement social media creates awareness about a company's products/brands than non-business students (t=2.152, p</t>
    </r>
    <r>
      <rPr>
        <sz val="11"/>
        <rFont val="Calibri"/>
        <family val="2"/>
      </rPr>
      <t>≤0.032)</t>
    </r>
  </si>
  <si>
    <t>"Fan" companies/brands/products pages</t>
  </si>
  <si>
    <r>
      <t>Business students tend to "Fan" companies/brands/product pages to a greater extent than do non-business students (t=2.776, p</t>
    </r>
    <r>
      <rPr>
        <sz val="11"/>
        <rFont val="Calibri"/>
        <family val="2"/>
      </rPr>
      <t>≤0.006)</t>
    </r>
  </si>
  <si>
    <r>
      <t>Business students tend to follow companies/brands/products to a greater extent than do non-business students (t=2.936, p</t>
    </r>
    <r>
      <rPr>
        <sz val="11"/>
        <rFont val="Calibri"/>
        <family val="2"/>
      </rPr>
      <t>≤0.004)</t>
    </r>
  </si>
  <si>
    <r>
      <t>Business students tend to join company/brand/product groups to a greater extent than do non-business students (t=2.530, p</t>
    </r>
    <r>
      <rPr>
        <sz val="11"/>
        <rFont val="Calibri"/>
        <family val="2"/>
      </rPr>
      <t>≤0.012)</t>
    </r>
  </si>
  <si>
    <t>"Like" Companies/brands/products on social media sites</t>
  </si>
  <si>
    <r>
      <t>Business students tend to "like" companies/brands/products on social media sites to a greater extent than do non-business students (t=2.738, p</t>
    </r>
    <r>
      <rPr>
        <sz val="11"/>
        <rFont val="Calibri"/>
        <family val="2"/>
      </rPr>
      <t>≤0.007)</t>
    </r>
  </si>
  <si>
    <r>
      <t>Business students tend to read new stories posted to a social media site about a company/brand/product to a greater extent than do non-business students (t=2.821, p</t>
    </r>
    <r>
      <rPr>
        <sz val="11"/>
        <rFont val="Calibri"/>
        <family val="2"/>
      </rPr>
      <t>≤0.005)</t>
    </r>
  </si>
  <si>
    <t>Pin pictures of a company's products/brands</t>
  </si>
  <si>
    <t>Non-business students tend to Pin pictures of a company's products/brands to a greater extent than do business students (t=-2.142, p≤0.033)</t>
  </si>
  <si>
    <t>Means</t>
  </si>
  <si>
    <r>
      <t>Business students tend to have more trust in advertisements than non-business students (t=2.877 p</t>
    </r>
    <r>
      <rPr>
        <sz val="11"/>
        <rFont val="Calibri"/>
        <family val="2"/>
      </rPr>
      <t xml:space="preserve">≤0.004)  </t>
    </r>
  </si>
  <si>
    <t>Seniors tended to have more trust in recommendations from people they knew than did the Freshman/Sophomore students (p≤0.001)</t>
  </si>
  <si>
    <t>Seniors tended to have more trust in social media sites than did the Freshman/Sophomore students (p≤0.001)</t>
  </si>
  <si>
    <t>Sales Personnel</t>
  </si>
  <si>
    <t>Freshman and Sophomores tended to have less trust in sales personnel then did Juniors (p≤0.007) and Seniors (p≤0.001)</t>
  </si>
  <si>
    <t xml:space="preserve">Freshman and Sophomores tended to have less trust professional reviews of products/brands than seniors (p≤0.034) </t>
  </si>
  <si>
    <t>It is a smart practice for companies to analyze consumer comments and postings about their products/ brands on social media sites</t>
  </si>
  <si>
    <t xml:space="preserve">Freshman and Sophomores tended to agree less with the statement it is a smart practice for companies to analyze consumer comments and postings about their products/brands on social media sites than seniors (p≤0.001) </t>
  </si>
  <si>
    <t xml:space="preserve">Social media provides a good way for companies to communicate with consumers </t>
  </si>
  <si>
    <t>Seniors tended to agree more with the statement Social media provides a good way for companies to communicate with consumers more than that of Juniors (p≤0.047)</t>
  </si>
  <si>
    <t>Social media helps establish a closer relationship between a company and its customers</t>
  </si>
  <si>
    <t>Seniors tended to agree more with the statement social media helps establish a closer relationship between a company and its consumers more than that of Freshman/Sophomores (p≤0.000)</t>
  </si>
  <si>
    <t>Companies lose control of their message when they use social media sites to market their products/brands</t>
  </si>
  <si>
    <t>Freshman/Sophomores tended to agree more with the statement companies lose control of their message when they use social media sites to market their products/brands than that of seniors (p≤0.043)</t>
  </si>
  <si>
    <t>Companies benefit by using social media to create online communities where consumers can freely evaluate products/brands</t>
  </si>
  <si>
    <t>Seniors tended to agree more with the statement Companies benefit by using social media to create online communities where consumers can freely evaluate products/brands than that of Juniors (p≤0.011) and Freshman/Sophomores (p≤0.042)</t>
  </si>
  <si>
    <t>Social media is an effective way for a company to gain new customers</t>
  </si>
  <si>
    <t>Seniors tended to agree more with the statement Social media is an effective way for a company to gain new customers than that of Freshman/Sophomores (p≤0.009)</t>
  </si>
  <si>
    <t>Social media is helpful in improving a company's image</t>
  </si>
  <si>
    <t>Seniors tended to agree more with the statement Social media is helpful in improving a company's image than that of Freshman/Sophomores (p≤0.040)</t>
  </si>
  <si>
    <t>Seniors tended to agree more with the statement Social media allows companies to reach a larger consumer base than that of Juniors (p≤0.007) and Freshman/Sophomores (p≤0.029)</t>
  </si>
  <si>
    <t>Seniors tended to follow companies/brands/products to a higher extent than do Freshman/Sophomores (p≤0.029)</t>
  </si>
  <si>
    <t>Seniors tended to join company/brand/product groups to a higher extent than do Freshman/Sophomores (p≤0.005)</t>
  </si>
  <si>
    <t>Seniors tended to agree more with the statement Social media creates awareness about a company's products/brands than  Freshman/Sophomores (p≤0.000) AND Juniors agreed more than F/S (p≤0.038).</t>
  </si>
  <si>
    <t xml:space="preserve">Statement </t>
  </si>
  <si>
    <t>More than 1 major</t>
  </si>
  <si>
    <t>1 major</t>
  </si>
  <si>
    <t>Statistically different</t>
  </si>
  <si>
    <r>
      <t>Students with more than 1 major tend to trust social media sites more than those students in one major (t=2.008, p</t>
    </r>
    <r>
      <rPr>
        <sz val="11"/>
        <color theme="1"/>
        <rFont val="Calibri"/>
        <family val="2"/>
      </rPr>
      <t>≤</t>
    </r>
    <r>
      <rPr>
        <sz val="9.9"/>
        <color theme="1"/>
        <rFont val="Calibri"/>
        <family val="2"/>
      </rPr>
      <t>0.049)</t>
    </r>
  </si>
  <si>
    <r>
      <t>Students with more than 1 major tend to trust consumer opinions/reviews posted online more than those students in one major (t=2.039, p</t>
    </r>
    <r>
      <rPr>
        <sz val="11"/>
        <color theme="1"/>
        <rFont val="Calibri"/>
        <family val="2"/>
      </rPr>
      <t>≤</t>
    </r>
    <r>
      <rPr>
        <sz val="9.9"/>
        <color theme="1"/>
        <rFont val="Calibri"/>
        <family val="2"/>
      </rPr>
      <t>0.042)</t>
    </r>
  </si>
  <si>
    <t>magazine articles</t>
  </si>
  <si>
    <r>
      <t>Students with more than 1 major tend to trust magazine articles more than those students in one major (t=1.970, p</t>
    </r>
    <r>
      <rPr>
        <sz val="11"/>
        <color theme="1"/>
        <rFont val="Calibri"/>
        <family val="2"/>
      </rPr>
      <t>≤</t>
    </r>
    <r>
      <rPr>
        <sz val="9.9"/>
        <color theme="1"/>
        <rFont val="Calibri"/>
        <family val="2"/>
      </rPr>
      <t>0.050)</t>
    </r>
  </si>
  <si>
    <t>online discussion boards</t>
  </si>
  <si>
    <r>
      <t>Students with more than 1 major tend to trust online discussion boards more than those students in one major (t=2.018, p</t>
    </r>
    <r>
      <rPr>
        <sz val="11"/>
        <color theme="1"/>
        <rFont val="Calibri"/>
        <family val="2"/>
      </rPr>
      <t>≤</t>
    </r>
    <r>
      <rPr>
        <sz val="9.9"/>
        <color theme="1"/>
        <rFont val="Calibri"/>
        <family val="2"/>
      </rPr>
      <t>0.044)</t>
    </r>
  </si>
  <si>
    <r>
      <t>Students with more than 1 major tend to trust product placement in TV/movies more than those students in one major (t=2.613, p</t>
    </r>
    <r>
      <rPr>
        <sz val="11"/>
        <color theme="1"/>
        <rFont val="Calibri"/>
        <family val="2"/>
      </rPr>
      <t>≤</t>
    </r>
    <r>
      <rPr>
        <sz val="9.9"/>
        <color theme="1"/>
        <rFont val="Calibri"/>
        <family val="2"/>
      </rPr>
      <t>0.011)</t>
    </r>
  </si>
  <si>
    <t>Social media is an effective way for companies to market their products/brands</t>
  </si>
  <si>
    <r>
      <t>Students with more than 1 major tend to agree more to the statement social media is an effective way for companies to market their products/brands than those students in one major (t=2.309, p</t>
    </r>
    <r>
      <rPr>
        <sz val="11"/>
        <color theme="1"/>
        <rFont val="Calibri"/>
        <family val="2"/>
      </rPr>
      <t>≤</t>
    </r>
    <r>
      <rPr>
        <sz val="9.9"/>
        <color theme="1"/>
        <rFont val="Calibri"/>
        <family val="2"/>
      </rPr>
      <t>0.023)</t>
    </r>
  </si>
  <si>
    <t>It is a smart practice for companies to analyze consumer comments and posting about their products/brands on social media sites</t>
  </si>
  <si>
    <r>
      <t>Students with more than 1 major tend to agree more to the statement it is a smart practice for companies to analyze consumer comments and posting about their products/brands on social media sites than those students in one major (t=2.027, p</t>
    </r>
    <r>
      <rPr>
        <sz val="11"/>
        <color theme="1"/>
        <rFont val="Calibri"/>
        <family val="2"/>
      </rPr>
      <t>≤</t>
    </r>
    <r>
      <rPr>
        <sz val="9.9"/>
        <color theme="1"/>
        <rFont val="Calibri"/>
        <family val="2"/>
      </rPr>
      <t>0.043)</t>
    </r>
  </si>
  <si>
    <t xml:space="preserve">Companies who use social media have an advantage over competitors who do not </t>
  </si>
  <si>
    <r>
      <t>Students with more than 1 major tend to agree more to the statement companies who use social media have an advantage over competitors who do not than those students in one major (t=2.003, p</t>
    </r>
    <r>
      <rPr>
        <sz val="11"/>
        <color theme="1"/>
        <rFont val="Calibri"/>
        <family val="2"/>
      </rPr>
      <t>≤</t>
    </r>
    <r>
      <rPr>
        <sz val="9.9"/>
        <color theme="1"/>
        <rFont val="Calibri"/>
        <family val="2"/>
      </rPr>
      <t>0.049)</t>
    </r>
  </si>
  <si>
    <r>
      <t>Students with more than 1 major tend to agree more to the statement social media allows companies to reach a larger consumer base than those students in one major (t=2.139, p</t>
    </r>
    <r>
      <rPr>
        <sz val="11"/>
        <color theme="1"/>
        <rFont val="Calibri"/>
        <family val="2"/>
      </rPr>
      <t>≤</t>
    </r>
    <r>
      <rPr>
        <sz val="9.9"/>
        <color theme="1"/>
        <rFont val="Calibri"/>
        <family val="2"/>
      </rPr>
      <t>0.035)</t>
    </r>
  </si>
  <si>
    <t>"Like" companies/brands/products on social media websites</t>
  </si>
  <si>
    <r>
      <t>Students with more than 1 major tend to "Like" companies/brands/products on social media websites to a greater extend than those students in one major (t=2.003, p</t>
    </r>
    <r>
      <rPr>
        <sz val="11"/>
        <color theme="1"/>
        <rFont val="Calibri"/>
        <family val="2"/>
      </rPr>
      <t>≤</t>
    </r>
    <r>
      <rPr>
        <sz val="9.9"/>
        <color theme="1"/>
        <rFont val="Calibri"/>
        <family val="2"/>
      </rPr>
      <t>0.046)</t>
    </r>
  </si>
  <si>
    <t xml:space="preserve">Use coupons/discounts offered from a company only available on a social media site </t>
  </si>
  <si>
    <r>
      <t>Students with more than 1 major tend to use coupons/discounts offered from a company only available on a social media websites to a greater extend than those students in one major (t=2.140, p</t>
    </r>
    <r>
      <rPr>
        <sz val="11"/>
        <color theme="1"/>
        <rFont val="Calibri"/>
        <family val="2"/>
      </rPr>
      <t>≤</t>
    </r>
    <r>
      <rPr>
        <sz val="9.9"/>
        <color theme="1"/>
        <rFont val="Calibri"/>
        <family val="2"/>
      </rPr>
      <t>0.033)</t>
    </r>
  </si>
  <si>
    <t>I started college at RU as a freshman</t>
  </si>
  <si>
    <t>I transferred to RU from another school</t>
  </si>
  <si>
    <t>Sponsored search results/search engine ads</t>
  </si>
  <si>
    <r>
      <t>Students who started college at RU as a freshman tend to have greater trust in sponsored search results/search engine ads more than students who transferred to RU from another school (t=2.084, p</t>
    </r>
    <r>
      <rPr>
        <sz val="11"/>
        <color theme="1"/>
        <rFont val="Calibri"/>
        <family val="2"/>
      </rPr>
      <t>≤0.038)</t>
    </r>
  </si>
  <si>
    <t>add social bookmarks to information about a company/product/brand</t>
  </si>
  <si>
    <t>purchase products based on information posted on social media sites</t>
  </si>
  <si>
    <r>
      <t>Students who started college at RU as a freshman tend to purchase products based on information posted on social media sites to a greater extent than do students who transferred to RU from another school  (t=1.970, p</t>
    </r>
    <r>
      <rPr>
        <sz val="11"/>
        <color theme="1"/>
        <rFont val="Calibri"/>
        <family val="2"/>
      </rPr>
      <t>≤0.050)</t>
    </r>
  </si>
  <si>
    <t>Subscribe to an RSS or news feed to keep informed about companies/brands/products</t>
  </si>
  <si>
    <r>
      <t>Students who started college at RU as a freshman tend to Subscribe to an RSS or news feed to keep informed about companies/brands/products to a greater extent than do students who transferred to RU from another school  (t=2.027, p</t>
    </r>
    <r>
      <rPr>
        <sz val="11"/>
        <color theme="1"/>
        <rFont val="Calibri"/>
        <family val="2"/>
      </rPr>
      <t>≤0.044)</t>
    </r>
  </si>
  <si>
    <r>
      <t xml:space="preserve">Students who started college at RU as a freshman tend to add social bookmarks to information about a company/product/brand to a greater extent than do students who transferred to RU from another school </t>
    </r>
    <r>
      <rPr>
        <sz val="11"/>
        <color theme="1"/>
        <rFont val="Calibri"/>
        <family val="2"/>
      </rPr>
      <t>( t = 2.261, p≤.025)</t>
    </r>
  </si>
  <si>
    <r>
      <t xml:space="preserve">Students who started college at RU as a freshman tend to sign up to receive email from a company based on information posted to a social media site to a greater extent than do students who transferred to RU from another school </t>
    </r>
    <r>
      <rPr>
        <b/>
        <sz val="11"/>
        <color rgb="FFFF0000"/>
        <rFont val="Calibri"/>
        <family val="2"/>
        <scheme val="minor"/>
      </rPr>
      <t xml:space="preserve"> </t>
    </r>
    <r>
      <rPr>
        <sz val="11"/>
        <color theme="1"/>
        <rFont val="Calibri"/>
        <family val="2"/>
      </rPr>
      <t>(t=3.363, p≤0.001)</t>
    </r>
  </si>
  <si>
    <r>
      <t xml:space="preserve">Students who started college at RU as a freshman tend to add click on advertisements posted to a social media site to a greater extent than do students who transferred to RU from another school </t>
    </r>
    <r>
      <rPr>
        <b/>
        <sz val="11"/>
        <color rgb="FFFF0000"/>
        <rFont val="Calibri"/>
        <family val="2"/>
        <scheme val="minor"/>
      </rPr>
      <t xml:space="preserve"> </t>
    </r>
    <r>
      <rPr>
        <sz val="11"/>
        <color theme="1"/>
        <rFont val="Calibri"/>
        <family val="2"/>
      </rPr>
      <t xml:space="preserve"> (t=2.502, p≤0.013)</t>
    </r>
  </si>
  <si>
    <r>
      <t xml:space="preserve">Students who started college at RU as a freshman tend to create a group to support/promote a company/product/brand to a greater extent than do students who transferred to RU from another school  </t>
    </r>
    <r>
      <rPr>
        <sz val="11"/>
        <color theme="1"/>
        <rFont val="Calibri"/>
        <family val="2"/>
      </rPr>
      <t xml:space="preserve"> (t=2.045, p≤0.042)</t>
    </r>
  </si>
  <si>
    <r>
      <t xml:space="preserve">Students who started college at RU as a freshman tend to pin pictures of a company's products/brands to a greater extent than do students who transferred to RU from another school </t>
    </r>
    <r>
      <rPr>
        <b/>
        <sz val="11"/>
        <color rgb="FFFF0000"/>
        <rFont val="Calibri"/>
        <family val="2"/>
        <scheme val="minor"/>
      </rPr>
      <t xml:space="preserve"> </t>
    </r>
    <r>
      <rPr>
        <sz val="11"/>
        <color theme="1"/>
        <rFont val="Calibri"/>
        <family val="2"/>
      </rPr>
      <t>(t=3.054, p≤0.003)</t>
    </r>
  </si>
  <si>
    <t>LinkedIn: A place rto share content with others</t>
  </si>
  <si>
    <t>Students who worked 20+ hours more likely to say this statement described LinkedIn</t>
  </si>
  <si>
    <t>Twitter: Heps me stay informed on current news/events</t>
  </si>
  <si>
    <t>No GPA ANOVA Differences</t>
  </si>
  <si>
    <t>not employed</t>
  </si>
  <si>
    <t>working less than 10 hours per week</t>
  </si>
  <si>
    <t>working 10-19 hours per week</t>
  </si>
  <si>
    <t>working 20 or more hours per week</t>
  </si>
  <si>
    <t>Significant difference(s)</t>
  </si>
  <si>
    <t xml:space="preserve">Advertisements </t>
  </si>
  <si>
    <r>
      <t>Students who are not employed had greater trust in advertisements than did students who work 10-19 hours per week (p</t>
    </r>
    <r>
      <rPr>
        <sz val="11"/>
        <color theme="1"/>
        <rFont val="Calibri"/>
        <family val="2"/>
      </rPr>
      <t>≤0.031)</t>
    </r>
  </si>
  <si>
    <t>Retweet a company's tweets</t>
  </si>
  <si>
    <r>
      <t>Students who are not employed tend to retweet a company's tweets to a greater extent than do students who work less than 10 hours per week (p</t>
    </r>
    <r>
      <rPr>
        <sz val="11"/>
        <color theme="1"/>
        <rFont val="Calibri"/>
        <family val="2"/>
      </rPr>
      <t>≤0.027)</t>
    </r>
  </si>
  <si>
    <r>
      <t>Students who are working less than 10 hours per week tend to tweet information about a product brand to a greater extent than do students who are unemployed (p≤0.035) and those who work 10-19 hours per week (p</t>
    </r>
    <r>
      <rPr>
        <sz val="11"/>
        <color theme="1"/>
        <rFont val="Calibri"/>
        <family val="2"/>
      </rPr>
      <t>≤0.023)</t>
    </r>
  </si>
  <si>
    <r>
      <t>Students who work less than 10 hours per week Pin pictures more frequently than those who ae not employed (p</t>
    </r>
    <r>
      <rPr>
        <sz val="11"/>
        <color theme="1"/>
        <rFont val="Calibri"/>
        <family val="2"/>
      </rPr>
      <t>≤.035)</t>
    </r>
  </si>
  <si>
    <t>Individuals who currently own a phone with access to the internet had a higher number of respondants who view Facebook as a source that allows them to stay connected with friends and family than that of those who don’t have access to the internet on their phone</t>
  </si>
  <si>
    <t>Significant Differences</t>
  </si>
  <si>
    <t>Students with no phone with access to internet have greater trust in brand sponsorship than those with internet access on their phones (t=-2.547, p≤0.011)</t>
  </si>
  <si>
    <t>Companies who use social media have a better understanding of their customers</t>
  </si>
  <si>
    <t>Students with a phone with access to internet tend to agree more with the statement companies who use social media have a better understanding of their customers than those with no internet access on their phones (t=2.19, p≤0.029)</t>
  </si>
  <si>
    <t>Tweet information about a product/brand</t>
  </si>
  <si>
    <t>Students with a phone with access to internet tend tweet information about a product/brand to a greater extent than do those with no internet access on their phones (t=2.711, p≤0.008)</t>
  </si>
  <si>
    <t>Individuals who visited this site on a phone had a higher number of respondents who thought the question accurately depicted the social media website.</t>
  </si>
  <si>
    <t>Access by phone more frequently</t>
  </si>
  <si>
    <r>
      <t>Students who visit social media sites through their computer tend to have higher trust in blog postings than do students who access social media using their phone (t=2.639, p</t>
    </r>
    <r>
      <rPr>
        <sz val="11"/>
        <color theme="1"/>
        <rFont val="Calibri"/>
        <family val="2"/>
      </rPr>
      <t>≤0.009)</t>
    </r>
  </si>
  <si>
    <t>It is smart practice for companies to analyze consumer comments and postings about their product/brands on social media sites</t>
  </si>
  <si>
    <r>
      <t>Students who visit social media sites through their computer tend to have a higher level of agreement with the statement it is smart practice for companies to analyze consumer comments and postings about their product/brands on social media sties than do students who access social media using their phone (t=2.127, p</t>
    </r>
    <r>
      <rPr>
        <sz val="11"/>
        <color theme="1"/>
        <rFont val="Calibri"/>
        <family val="2"/>
      </rPr>
      <t>≤0.034)</t>
    </r>
  </si>
  <si>
    <r>
      <t>Students who visit social media sites through their computer tend to have a higher level of agreement with the statement companies lose control of their message when they use social media sites to market their products/brands than do students who access social media using their phone (t=2.054, p</t>
    </r>
    <r>
      <rPr>
        <sz val="11"/>
        <color theme="1"/>
        <rFont val="Calibri"/>
        <family val="2"/>
      </rPr>
      <t>≤0.041)</t>
    </r>
  </si>
  <si>
    <r>
      <t>Students who visit social media sites through their computer tend to have a lower level of agreement to the statement companies who use social media have a better understanding of their customers than do students who access social media using their phone (t=-2.546, p</t>
    </r>
    <r>
      <rPr>
        <sz val="11"/>
        <color theme="1"/>
        <rFont val="Calibri"/>
        <family val="2"/>
      </rPr>
      <t>≤0.011)</t>
    </r>
  </si>
  <si>
    <r>
      <t>Students who visit social media sites through their computer tend "Fan" companies/brands/products to a lesser extent than do students who access social media using their phone (t=-1.988, p</t>
    </r>
    <r>
      <rPr>
        <sz val="11"/>
        <color theme="1"/>
        <rFont val="Calibri"/>
        <family val="2"/>
      </rPr>
      <t>≤0.048)</t>
    </r>
  </si>
  <si>
    <r>
      <t>Students who visit social media sites through their computer tend follow companies/brands/products to a lesser extent than do students who access social media using their phone (t=-2.463, p</t>
    </r>
    <r>
      <rPr>
        <sz val="11"/>
        <color theme="1"/>
        <rFont val="Calibri"/>
        <family val="2"/>
      </rPr>
      <t>≤0.014)</t>
    </r>
  </si>
  <si>
    <r>
      <t>Students who visit social media sites through their computer tend to retweet a company's tweets to a lesser extent than do students who access social media using their phone (t=-3.123, p</t>
    </r>
    <r>
      <rPr>
        <sz val="11"/>
        <color theme="1"/>
        <rFont val="Calibri"/>
        <family val="2"/>
      </rPr>
      <t>≤0.002)</t>
    </r>
  </si>
  <si>
    <r>
      <t>Students who visit social media sites through their computer tend pin pictures of a company's products/brands to a lesser extent than do students who access social media using their phone (t=-1.966, p</t>
    </r>
    <r>
      <rPr>
        <sz val="11"/>
        <color theme="1"/>
        <rFont val="Calibri"/>
        <family val="2"/>
      </rPr>
      <t>≤0.050)</t>
    </r>
  </si>
  <si>
    <r>
      <t>Students who visit social media sites through their computer tend to tweet information about a product/brand to a lesser extent than do students who access social media using their phone (t=-2.858, p</t>
    </r>
    <r>
      <rPr>
        <sz val="11"/>
        <color theme="1"/>
        <rFont val="Calibri"/>
        <family val="2"/>
      </rPr>
      <t>≤0.005)</t>
    </r>
  </si>
  <si>
    <t>Share photos about a company's brands/products</t>
  </si>
  <si>
    <r>
      <t>Students who visit social media sites through their computer tend to share photos about a company's brands/products to a lesser extent than do students who access social media using their phone (t=-2.288, p</t>
    </r>
    <r>
      <rPr>
        <sz val="11"/>
        <color theme="1"/>
        <rFont val="Calibri"/>
        <family val="2"/>
      </rPr>
      <t>≤0.023)</t>
    </r>
  </si>
  <si>
    <t>Blogs: a place to share content with others</t>
  </si>
  <si>
    <t>Less than 4 years ago</t>
  </si>
  <si>
    <t>4-6 years</t>
  </si>
  <si>
    <t xml:space="preserve">7 or more years ago </t>
  </si>
  <si>
    <r>
      <t>Students who registered their first account less than 4 years ago tend to place less trust in recommendations from people they know than those who created an account 4-6 years ago (p</t>
    </r>
    <r>
      <rPr>
        <sz val="11"/>
        <color theme="1"/>
        <rFont val="Calibri"/>
        <family val="2"/>
      </rPr>
      <t>≤0.001) and those who created an account 7 or more years ago (p≤0.000)</t>
    </r>
  </si>
  <si>
    <r>
      <t>Students who registered their first account less than 4 years ago tend to place less trust in social media sites than those who created an account 4-6 years ago (p</t>
    </r>
    <r>
      <rPr>
        <sz val="11"/>
        <color theme="1"/>
        <rFont val="Calibri"/>
        <family val="2"/>
      </rPr>
      <t>≤0.032)</t>
    </r>
  </si>
  <si>
    <r>
      <t>Students who registered their first account less than 4 years ago tend to place less trust in consumers opinions/reviews posted online than those who created an account 4-6 years ago (p</t>
    </r>
    <r>
      <rPr>
        <sz val="11"/>
        <color theme="1"/>
        <rFont val="Calibri"/>
        <family val="2"/>
      </rPr>
      <t>≤0.010) and those who created an account 7 or more years ago (p≤0.004)</t>
    </r>
  </si>
  <si>
    <r>
      <t>Students who registered their first account less than 4 years ago tend to place less trust in online discussion boards than those who created an account 4-6 years ago (p</t>
    </r>
    <r>
      <rPr>
        <sz val="11"/>
        <color theme="1"/>
        <rFont val="Calibri"/>
        <family val="2"/>
      </rPr>
      <t>≤0.002) and those who created an account 7 or more years ago (p≤0.001)</t>
    </r>
  </si>
  <si>
    <r>
      <t>Students who registered their first account less than 4 years ago tend to agree less with the statement social media allows companies to reach a larger consumer base r than those who created an account 4-6 years ago (p</t>
    </r>
    <r>
      <rPr>
        <sz val="11"/>
        <color theme="1"/>
        <rFont val="Calibri"/>
        <family val="2"/>
      </rPr>
      <t>≤0.028) and those who created an account 7 or more years ago (p≤0.049)</t>
    </r>
  </si>
  <si>
    <t>Read news stories posted to a social media site about a company/brand/products</t>
  </si>
  <si>
    <r>
      <t>Students who registered their first account 4-6 years ago tend to read news stories posted to a social media site about a company/brand/products to a lesser extent than those who created an account</t>
    </r>
    <r>
      <rPr>
        <sz val="11"/>
        <color theme="1"/>
        <rFont val="Calibri"/>
        <family val="2"/>
      </rPr>
      <t xml:space="preserve"> 7 or more years ago (p≤0.025)</t>
    </r>
  </si>
  <si>
    <t>Employment</t>
  </si>
  <si>
    <t>Not employed</t>
  </si>
  <si>
    <t>Less than 10 hrs/week</t>
  </si>
  <si>
    <t>10-19 hours/week</t>
  </si>
  <si>
    <t>20+ hours/week</t>
  </si>
  <si>
    <t>Access by computer more frequently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</si>
</sst>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18" x14ac:knownFonts="1">
    <font>
      <sz val="11"/>
      <color theme="1"/>
      <name val="Calibri"/>
      <family val="2"/>
      <scheme val="minor"/>
    </font>
    <font>
      <b/>
      <sz val="11"/>
      <color theme="1"/>
      <name val="Calibri"/>
      <family val="2"/>
      <scheme val="minor"/>
    </font>
    <font>
      <b/>
      <sz val="14"/>
      <color theme="1"/>
      <name val="Calibri"/>
      <family val="2"/>
      <scheme val="minor"/>
    </font>
    <font>
      <sz val="11"/>
      <color theme="1"/>
      <name val="Calibri"/>
      <family val="2"/>
      <scheme val="minor"/>
    </font>
    <font>
      <sz val="9"/>
      <color theme="1"/>
      <name val="Calibri"/>
      <family val="2"/>
      <scheme val="minor"/>
    </font>
    <font>
      <b/>
      <vertAlign val="superscript"/>
      <sz val="11"/>
      <color theme="1"/>
      <name val="Calibri"/>
      <family val="2"/>
      <scheme val="minor"/>
    </font>
    <font>
      <b/>
      <sz val="11"/>
      <color theme="0"/>
      <name val="Calibri"/>
      <family val="2"/>
      <scheme val="minor"/>
    </font>
    <font>
      <sz val="11"/>
      <color theme="0"/>
      <name val="Calibri"/>
      <family val="2"/>
      <scheme val="minor"/>
    </font>
    <font>
      <i/>
      <sz val="11"/>
      <color theme="1"/>
      <name val="Calibri"/>
      <family val="2"/>
      <scheme val="minor"/>
    </font>
    <font>
      <sz val="10"/>
      <color theme="1"/>
      <name val="Calibri"/>
      <family val="2"/>
      <scheme val="minor"/>
    </font>
    <font>
      <sz val="10"/>
      <color theme="1"/>
      <name val="Calibri"/>
      <family val="2"/>
    </font>
    <font>
      <sz val="11"/>
      <name val="Calibri"/>
      <family val="2"/>
      <scheme val="minor"/>
    </font>
    <font>
      <sz val="11"/>
      <color theme="1"/>
      <name val="Calibri"/>
      <family val="2"/>
    </font>
    <font>
      <sz val="11"/>
      <name val="Calibri"/>
      <family val="2"/>
    </font>
    <font>
      <sz val="9.9"/>
      <color theme="1"/>
      <name val="Calibri"/>
      <family val="2"/>
    </font>
    <font>
      <b/>
      <sz val="11"/>
      <color rgb="FFFF0000"/>
      <name val="Calibri"/>
      <family val="2"/>
      <scheme val="minor"/>
    </font>
    <font>
      <b/>
      <sz val="11"/>
      <name val="Calibri"/>
      <family val="2"/>
      <scheme val="minor"/>
    </font>
    <font>
      <sz val="14"/>
      <color theme="1"/>
      <name val="Calibri"/>
      <family val="2"/>
      <scheme val="minor"/>
    </font>
  </fonts>
  <fills count="10">
    <fill>
      <patternFill patternType="none"/>
    </fill>
    <fill>
      <patternFill patternType="gray125"/>
    </fill>
    <fill>
      <patternFill patternType="solid">
        <fgColor rgb="FFFFFF99"/>
        <bgColor indexed="64"/>
      </patternFill>
    </fill>
    <fill>
      <patternFill patternType="solid">
        <fgColor theme="0"/>
        <bgColor indexed="64"/>
      </patternFill>
    </fill>
    <fill>
      <patternFill patternType="solid">
        <fgColor rgb="FFFFC000"/>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rgb="FF002060"/>
        <bgColor indexed="64"/>
      </patternFill>
    </fill>
    <fill>
      <patternFill patternType="solid">
        <fgColor theme="1"/>
        <bgColor indexed="64"/>
      </patternFill>
    </fill>
    <fill>
      <patternFill patternType="solid">
        <fgColor theme="7" tint="-0.249977111117893"/>
        <bgColor indexed="64"/>
      </patternFill>
    </fill>
  </fills>
  <borders count="18">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thin">
        <color indexed="64"/>
      </left>
      <right/>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thin">
        <color indexed="64"/>
      </right>
      <top/>
      <bottom/>
      <diagonal/>
    </border>
    <border>
      <left/>
      <right/>
      <top style="thin">
        <color auto="1"/>
      </top>
      <bottom/>
      <diagonal/>
    </border>
    <border>
      <left/>
      <right style="medium">
        <color auto="1"/>
      </right>
      <top style="thin">
        <color auto="1"/>
      </top>
      <bottom/>
      <diagonal/>
    </border>
  </borders>
  <cellStyleXfs count="1">
    <xf numFmtId="0" fontId="0" fillId="0" borderId="0"/>
  </cellStyleXfs>
  <cellXfs count="263">
    <xf numFmtId="0" fontId="0" fillId="0" borderId="0" xfId="0"/>
    <xf numFmtId="0" fontId="0" fillId="0" borderId="0" xfId="0" applyFill="1"/>
    <xf numFmtId="0" fontId="0" fillId="0" borderId="0" xfId="0" applyAlignment="1">
      <alignment horizontal="center" vertical="top"/>
    </xf>
    <xf numFmtId="0" fontId="0" fillId="0" borderId="0" xfId="0" applyAlignment="1">
      <alignment horizontal="center" vertical="center"/>
    </xf>
    <xf numFmtId="0" fontId="0" fillId="0" borderId="1" xfId="0" applyFill="1" applyBorder="1"/>
    <xf numFmtId="0" fontId="0" fillId="0" borderId="2" xfId="0" applyBorder="1" applyAlignment="1">
      <alignment horizontal="center"/>
    </xf>
    <xf numFmtId="0" fontId="1" fillId="0" borderId="4" xfId="0" applyFont="1" applyFill="1" applyBorder="1" applyAlignment="1">
      <alignment vertical="center" wrapText="1"/>
    </xf>
    <xf numFmtId="164" fontId="0" fillId="0" borderId="0" xfId="0" applyNumberFormat="1" applyBorder="1" applyAlignment="1">
      <alignment horizontal="center" vertical="center"/>
    </xf>
    <xf numFmtId="164" fontId="0" fillId="0" borderId="5" xfId="0" applyNumberFormat="1" applyBorder="1" applyAlignment="1">
      <alignment horizontal="center" vertical="center"/>
    </xf>
    <xf numFmtId="0" fontId="1" fillId="2" borderId="4" xfId="0" applyFont="1" applyFill="1" applyBorder="1" applyAlignment="1">
      <alignment vertical="center" wrapText="1"/>
    </xf>
    <xf numFmtId="164" fontId="0" fillId="2" borderId="0" xfId="0" applyNumberFormat="1" applyFill="1" applyBorder="1" applyAlignment="1">
      <alignment horizontal="center" vertical="center"/>
    </xf>
    <xf numFmtId="164" fontId="0" fillId="2" borderId="5" xfId="0" applyNumberFormat="1" applyFill="1" applyBorder="1" applyAlignment="1">
      <alignment horizontal="center" vertical="center"/>
    </xf>
    <xf numFmtId="0" fontId="1" fillId="0" borderId="6" xfId="0" applyFont="1" applyFill="1" applyBorder="1" applyAlignment="1">
      <alignment vertical="center" wrapText="1"/>
    </xf>
    <xf numFmtId="164" fontId="0" fillId="0" borderId="7" xfId="0" applyNumberFormat="1" applyBorder="1" applyAlignment="1">
      <alignment horizontal="center" vertical="center"/>
    </xf>
    <xf numFmtId="164" fontId="0" fillId="0" borderId="8" xfId="0" applyNumberFormat="1" applyBorder="1" applyAlignment="1">
      <alignment horizontal="center" vertical="center"/>
    </xf>
    <xf numFmtId="0" fontId="0" fillId="0" borderId="6" xfId="0" applyFill="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164" fontId="0" fillId="2" borderId="7" xfId="0" applyNumberFormat="1" applyFill="1" applyBorder="1" applyAlignment="1">
      <alignment horizontal="center" vertical="center"/>
    </xf>
    <xf numFmtId="164" fontId="0" fillId="2" borderId="8" xfId="0" applyNumberFormat="1" applyFill="1" applyBorder="1" applyAlignment="1">
      <alignment horizontal="center" vertical="center"/>
    </xf>
    <xf numFmtId="0" fontId="1" fillId="0" borderId="6" xfId="0" applyFont="1" applyFill="1" applyBorder="1" applyAlignment="1">
      <alignment vertical="top" wrapText="1"/>
    </xf>
    <xf numFmtId="164" fontId="0" fillId="0" borderId="7" xfId="0" applyNumberFormat="1" applyFill="1" applyBorder="1" applyAlignment="1">
      <alignment horizontal="center" vertical="top" wrapText="1"/>
    </xf>
    <xf numFmtId="164" fontId="0" fillId="0" borderId="8" xfId="0" applyNumberFormat="1" applyFill="1" applyBorder="1" applyAlignment="1">
      <alignment horizontal="center" vertical="top" wrapText="1"/>
    </xf>
    <xf numFmtId="164" fontId="0" fillId="0" borderId="0" xfId="0" applyNumberFormat="1" applyFill="1" applyBorder="1" applyAlignment="1">
      <alignment horizontal="center" vertical="center"/>
    </xf>
    <xf numFmtId="164" fontId="0" fillId="0" borderId="5" xfId="0" applyNumberFormat="1" applyFill="1" applyBorder="1" applyAlignment="1">
      <alignment horizontal="center" vertical="center"/>
    </xf>
    <xf numFmtId="164" fontId="4" fillId="0" borderId="7" xfId="0" applyNumberFormat="1" applyFont="1" applyFill="1" applyBorder="1" applyAlignment="1">
      <alignment horizontal="center" vertical="top" wrapText="1"/>
    </xf>
    <xf numFmtId="164" fontId="4" fillId="0" borderId="8" xfId="0" applyNumberFormat="1" applyFont="1" applyFill="1" applyBorder="1" applyAlignment="1">
      <alignment horizontal="center" vertical="top" wrapText="1"/>
    </xf>
    <xf numFmtId="164" fontId="0" fillId="2" borderId="0" xfId="0" applyNumberFormat="1" applyFill="1" applyBorder="1" applyAlignment="1">
      <alignment horizontal="center" vertical="center" wrapText="1"/>
    </xf>
    <xf numFmtId="164" fontId="0" fillId="2" borderId="5" xfId="0" applyNumberFormat="1" applyFill="1" applyBorder="1" applyAlignment="1">
      <alignment horizontal="center" vertical="center" wrapText="1"/>
    </xf>
    <xf numFmtId="0" fontId="1" fillId="0" borderId="6" xfId="0" applyFont="1" applyFill="1" applyBorder="1" applyAlignment="1">
      <alignment horizontal="center" vertical="center"/>
    </xf>
    <xf numFmtId="0" fontId="3" fillId="2" borderId="2" xfId="0" applyFont="1" applyFill="1" applyBorder="1" applyAlignment="1">
      <alignment vertical="center" wrapText="1"/>
    </xf>
    <xf numFmtId="0" fontId="0" fillId="0" borderId="0" xfId="0" applyBorder="1"/>
    <xf numFmtId="0" fontId="3" fillId="2" borderId="0" xfId="0" applyFont="1" applyFill="1" applyBorder="1" applyAlignment="1">
      <alignment vertical="center" wrapText="1"/>
    </xf>
    <xf numFmtId="0" fontId="3" fillId="2" borderId="7" xfId="0" applyFont="1" applyFill="1" applyBorder="1" applyAlignment="1">
      <alignment vertical="center" wrapText="1"/>
    </xf>
    <xf numFmtId="0" fontId="0" fillId="0" borderId="0" xfId="0" applyBorder="1" applyAlignment="1">
      <alignment horizontal="center"/>
    </xf>
    <xf numFmtId="0" fontId="0" fillId="2" borderId="0" xfId="0" applyFill="1" applyBorder="1" applyAlignment="1">
      <alignment horizontal="center"/>
    </xf>
    <xf numFmtId="0" fontId="0" fillId="2" borderId="2" xfId="0" applyFill="1" applyBorder="1" applyAlignment="1">
      <alignment horizontal="center" vertical="center"/>
    </xf>
    <xf numFmtId="0" fontId="0" fillId="0" borderId="0" xfId="0" applyBorder="1" applyAlignment="1">
      <alignment horizontal="center" vertical="center"/>
    </xf>
    <xf numFmtId="0" fontId="0" fillId="2" borderId="0" xfId="0" applyFill="1" applyBorder="1" applyAlignment="1">
      <alignment horizontal="center" vertical="center"/>
    </xf>
    <xf numFmtId="0" fontId="0" fillId="2" borderId="7" xfId="0" applyFill="1" applyBorder="1" applyAlignment="1">
      <alignment horizontal="center" vertical="center"/>
    </xf>
    <xf numFmtId="0" fontId="3" fillId="2" borderId="2" xfId="0" applyFont="1" applyFill="1" applyBorder="1" applyAlignment="1">
      <alignment horizontal="left" vertical="center" wrapText="1"/>
    </xf>
    <xf numFmtId="0" fontId="3" fillId="0" borderId="0" xfId="0" applyFont="1" applyBorder="1" applyAlignment="1">
      <alignment horizontal="left" vertical="center" wrapText="1"/>
    </xf>
    <xf numFmtId="0" fontId="3" fillId="2" borderId="0" xfId="0" applyFont="1" applyFill="1" applyBorder="1" applyAlignment="1">
      <alignment horizontal="left" vertical="center" wrapText="1"/>
    </xf>
    <xf numFmtId="0" fontId="3" fillId="2" borderId="7" xfId="0" applyFont="1" applyFill="1" applyBorder="1" applyAlignment="1">
      <alignment horizontal="left" vertical="center" wrapText="1"/>
    </xf>
    <xf numFmtId="2" fontId="0" fillId="2" borderId="2" xfId="0" applyNumberFormat="1" applyFill="1" applyBorder="1" applyAlignment="1">
      <alignment horizontal="center" vertical="center"/>
    </xf>
    <xf numFmtId="2" fontId="0" fillId="0" borderId="0" xfId="0" applyNumberFormat="1" applyBorder="1" applyAlignment="1">
      <alignment horizontal="center" vertical="center"/>
    </xf>
    <xf numFmtId="2" fontId="0" fillId="2" borderId="0" xfId="0" applyNumberFormat="1" applyFill="1" applyBorder="1" applyAlignment="1">
      <alignment horizontal="center" vertical="center"/>
    </xf>
    <xf numFmtId="2" fontId="0" fillId="2" borderId="7" xfId="0" applyNumberFormat="1" applyFill="1" applyBorder="1" applyAlignment="1">
      <alignment horizontal="center" vertical="center"/>
    </xf>
    <xf numFmtId="164" fontId="0" fillId="2" borderId="2" xfId="0" applyNumberFormat="1" applyFill="1" applyBorder="1" applyAlignment="1">
      <alignment horizontal="center" vertical="center"/>
    </xf>
    <xf numFmtId="164" fontId="0" fillId="2" borderId="3" xfId="0" applyNumberFormat="1" applyFill="1" applyBorder="1" applyAlignment="1">
      <alignment horizontal="center" vertical="center"/>
    </xf>
    <xf numFmtId="0" fontId="3" fillId="0" borderId="0" xfId="0" applyFont="1" applyFill="1" applyBorder="1" applyAlignment="1">
      <alignment horizontal="left" vertical="center" wrapText="1"/>
    </xf>
    <xf numFmtId="0" fontId="0" fillId="0" borderId="0" xfId="0" applyFill="1" applyBorder="1" applyAlignment="1">
      <alignment horizontal="center" vertical="center"/>
    </xf>
    <xf numFmtId="2" fontId="0" fillId="0" borderId="0" xfId="0" applyNumberFormat="1" applyFill="1" applyBorder="1" applyAlignment="1">
      <alignment horizontal="center" vertical="center"/>
    </xf>
    <xf numFmtId="0" fontId="3" fillId="0" borderId="0" xfId="0" applyFont="1" applyFill="1" applyBorder="1" applyAlignment="1">
      <alignment vertical="center" wrapText="1"/>
    </xf>
    <xf numFmtId="0" fontId="0" fillId="0" borderId="0" xfId="0" applyAlignment="1">
      <alignment horizontal="center"/>
    </xf>
    <xf numFmtId="0" fontId="0" fillId="2" borderId="10" xfId="0" applyFont="1" applyFill="1" applyBorder="1" applyAlignment="1">
      <alignment horizontal="left" vertical="center" wrapText="1"/>
    </xf>
    <xf numFmtId="0" fontId="0" fillId="2" borderId="10" xfId="0" applyFill="1" applyBorder="1" applyAlignment="1">
      <alignment horizontal="center" vertical="center"/>
    </xf>
    <xf numFmtId="2" fontId="0" fillId="2" borderId="10" xfId="0" applyNumberFormat="1" applyFill="1" applyBorder="1" applyAlignment="1">
      <alignment horizontal="center" vertical="center"/>
    </xf>
    <xf numFmtId="164" fontId="0" fillId="2" borderId="10" xfId="0" applyNumberFormat="1" applyFill="1" applyBorder="1" applyAlignment="1">
      <alignment horizontal="center" vertical="center"/>
    </xf>
    <xf numFmtId="164" fontId="0" fillId="2" borderId="9" xfId="0" applyNumberFormat="1" applyFill="1" applyBorder="1" applyAlignment="1">
      <alignment horizontal="center" vertical="center"/>
    </xf>
    <xf numFmtId="0" fontId="3" fillId="0" borderId="7" xfId="0" applyFont="1" applyFill="1" applyBorder="1" applyAlignment="1">
      <alignment vertical="center" wrapText="1"/>
    </xf>
    <xf numFmtId="0" fontId="0" fillId="0" borderId="7" xfId="0" applyBorder="1" applyAlignment="1">
      <alignment horizontal="center" vertical="center"/>
    </xf>
    <xf numFmtId="2" fontId="0" fillId="0" borderId="7" xfId="0" applyNumberFormat="1" applyBorder="1" applyAlignment="1">
      <alignment horizontal="center" vertical="center"/>
    </xf>
    <xf numFmtId="0" fontId="0" fillId="0" borderId="11" xfId="0" applyBorder="1"/>
    <xf numFmtId="0" fontId="1" fillId="0" borderId="11" xfId="0" applyFont="1" applyBorder="1"/>
    <xf numFmtId="0" fontId="1" fillId="0" borderId="0" xfId="0" applyFont="1" applyBorder="1" applyAlignment="1">
      <alignment horizontal="center"/>
    </xf>
    <xf numFmtId="0" fontId="2" fillId="0" borderId="0" xfId="0" applyFont="1" applyFill="1" applyBorder="1" applyAlignment="1">
      <alignment horizontal="center" vertical="center" wrapText="1"/>
    </xf>
    <xf numFmtId="0" fontId="1" fillId="0" borderId="0" xfId="0" applyFont="1" applyBorder="1"/>
    <xf numFmtId="0" fontId="1" fillId="0" borderId="0" xfId="0" applyFont="1"/>
    <xf numFmtId="164" fontId="1" fillId="0" borderId="0" xfId="0" applyNumberFormat="1" applyFont="1" applyBorder="1" applyAlignment="1">
      <alignment horizontal="center"/>
    </xf>
    <xf numFmtId="164" fontId="0" fillId="0" borderId="0" xfId="0" applyNumberFormat="1" applyBorder="1" applyAlignment="1">
      <alignment horizontal="center"/>
    </xf>
    <xf numFmtId="164" fontId="0" fillId="0" borderId="0" xfId="0" applyNumberFormat="1" applyAlignment="1">
      <alignment horizontal="center"/>
    </xf>
    <xf numFmtId="0" fontId="0" fillId="0" borderId="0" xfId="0" applyAlignment="1">
      <alignment horizontal="left" indent="1"/>
    </xf>
    <xf numFmtId="0" fontId="0" fillId="0" borderId="4" xfId="0" applyBorder="1" applyAlignment="1">
      <alignment wrapText="1"/>
    </xf>
    <xf numFmtId="165" fontId="0" fillId="0" borderId="0" xfId="0" applyNumberFormat="1" applyBorder="1" applyAlignment="1">
      <alignment horizontal="center"/>
    </xf>
    <xf numFmtId="0" fontId="1" fillId="0" borderId="12" xfId="0" applyFont="1" applyBorder="1"/>
    <xf numFmtId="0" fontId="1" fillId="0" borderId="13" xfId="0" applyFont="1" applyBorder="1"/>
    <xf numFmtId="0" fontId="1" fillId="0" borderId="13" xfId="0" applyFont="1" applyBorder="1"/>
    <xf numFmtId="0" fontId="0" fillId="2" borderId="4" xfId="0" applyFill="1" applyBorder="1" applyAlignment="1">
      <alignment vertical="top" wrapText="1"/>
    </xf>
    <xf numFmtId="0" fontId="0" fillId="2" borderId="0" xfId="0" applyFill="1" applyBorder="1" applyAlignment="1">
      <alignment horizontal="center" vertical="top"/>
    </xf>
    <xf numFmtId="0" fontId="0" fillId="2" borderId="4" xfId="0" applyFill="1" applyBorder="1" applyAlignment="1">
      <alignment wrapText="1"/>
    </xf>
    <xf numFmtId="165" fontId="0" fillId="2" borderId="0" xfId="0" applyNumberFormat="1" applyFill="1" applyBorder="1" applyAlignment="1">
      <alignment horizontal="center"/>
    </xf>
    <xf numFmtId="0" fontId="0" fillId="2" borderId="0" xfId="0" applyFill="1" applyBorder="1" applyAlignment="1">
      <alignment wrapText="1"/>
    </xf>
    <xf numFmtId="0" fontId="0" fillId="0" borderId="2" xfId="0" applyBorder="1" applyAlignment="1">
      <alignment horizontal="center"/>
    </xf>
    <xf numFmtId="0" fontId="0" fillId="0" borderId="3" xfId="0" applyBorder="1" applyAlignment="1">
      <alignment horizontal="center"/>
    </xf>
    <xf numFmtId="0" fontId="2" fillId="0" borderId="0" xfId="0" applyFont="1" applyFill="1" applyAlignment="1">
      <alignment horizontal="center" vertical="center"/>
    </xf>
    <xf numFmtId="0" fontId="4" fillId="0" borderId="2" xfId="0" applyFont="1" applyBorder="1" applyAlignment="1">
      <alignment horizontal="center" wrapText="1"/>
    </xf>
    <xf numFmtId="0" fontId="2" fillId="0" borderId="7"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7" xfId="0" applyFont="1" applyBorder="1" applyAlignment="1">
      <alignment horizontal="center" vertical="center" wrapText="1"/>
    </xf>
    <xf numFmtId="0" fontId="1" fillId="0" borderId="11" xfId="0" applyFont="1" applyBorder="1"/>
    <xf numFmtId="0" fontId="1" fillId="0" borderId="0" xfId="0" applyFont="1" applyBorder="1"/>
    <xf numFmtId="0" fontId="0" fillId="2" borderId="0" xfId="0" applyFill="1" applyBorder="1" applyAlignment="1">
      <alignment vertical="top" wrapText="1"/>
    </xf>
    <xf numFmtId="0" fontId="0" fillId="2" borderId="5" xfId="0" applyFill="1" applyBorder="1" applyAlignment="1">
      <alignment vertical="top" wrapText="1"/>
    </xf>
    <xf numFmtId="0" fontId="0" fillId="0" borderId="0" xfId="0" applyBorder="1" applyAlignment="1">
      <alignment vertical="top" wrapText="1"/>
    </xf>
    <xf numFmtId="0" fontId="0" fillId="0" borderId="5" xfId="0" applyBorder="1" applyAlignment="1">
      <alignment vertical="top" wrapText="1"/>
    </xf>
    <xf numFmtId="0" fontId="0" fillId="2" borderId="0" xfId="0" applyFill="1" applyBorder="1" applyAlignment="1">
      <alignment wrapText="1"/>
    </xf>
    <xf numFmtId="0" fontId="0" fillId="2" borderId="5" xfId="0" applyFill="1" applyBorder="1" applyAlignment="1">
      <alignment wrapText="1"/>
    </xf>
    <xf numFmtId="0" fontId="0" fillId="0" borderId="0" xfId="0" applyBorder="1" applyAlignment="1">
      <alignment wrapText="1"/>
    </xf>
    <xf numFmtId="0" fontId="0" fillId="0" borderId="5" xfId="0" applyBorder="1" applyAlignment="1">
      <alignment wrapText="1"/>
    </xf>
    <xf numFmtId="0" fontId="1" fillId="0" borderId="13" xfId="0" applyFont="1" applyBorder="1"/>
    <xf numFmtId="0" fontId="1" fillId="0" borderId="14" xfId="0" applyFont="1" applyBorder="1"/>
    <xf numFmtId="0" fontId="2" fillId="0" borderId="0" xfId="0" applyFont="1" applyFill="1" applyBorder="1" applyAlignment="1">
      <alignment horizontal="center" vertical="center" wrapText="1"/>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4" xfId="0" applyBorder="1" applyAlignment="1">
      <alignment horizontal="left" vertical="top" wrapText="1"/>
    </xf>
    <xf numFmtId="0" fontId="0" fillId="0" borderId="0" xfId="0" applyBorder="1" applyAlignment="1">
      <alignment horizontal="center" vertical="top"/>
    </xf>
    <xf numFmtId="165" fontId="0" fillId="0" borderId="0" xfId="0" applyNumberFormat="1" applyBorder="1" applyAlignment="1">
      <alignment horizontal="center" vertical="top"/>
    </xf>
    <xf numFmtId="165" fontId="0" fillId="2" borderId="0" xfId="0" applyNumberFormat="1" applyFill="1" applyBorder="1" applyAlignment="1">
      <alignment horizontal="center" vertical="top"/>
    </xf>
    <xf numFmtId="0" fontId="0" fillId="0" borderId="4" xfId="0" applyBorder="1" applyAlignment="1">
      <alignment vertical="top" wrapText="1"/>
    </xf>
    <xf numFmtId="2" fontId="0" fillId="2" borderId="0" xfId="0" applyNumberFormat="1" applyFill="1" applyBorder="1" applyAlignment="1">
      <alignment horizontal="center" vertical="top"/>
    </xf>
    <xf numFmtId="0" fontId="0" fillId="0" borderId="0" xfId="0" applyFill="1" applyBorder="1" applyAlignment="1">
      <alignment horizontal="center" vertical="top"/>
    </xf>
    <xf numFmtId="0" fontId="0" fillId="0" borderId="0" xfId="0" applyFill="1" applyBorder="1" applyAlignment="1">
      <alignment horizontal="center"/>
    </xf>
    <xf numFmtId="0" fontId="0" fillId="0" borderId="0" xfId="0" applyAlignment="1">
      <alignment vertical="top"/>
    </xf>
    <xf numFmtId="0" fontId="0" fillId="0" borderId="0" xfId="0" applyAlignment="1">
      <alignment vertical="top"/>
    </xf>
    <xf numFmtId="0" fontId="0" fillId="0" borderId="0" xfId="0" applyAlignment="1">
      <alignment vertical="top" wrapText="1"/>
    </xf>
    <xf numFmtId="0" fontId="0" fillId="0" borderId="0" xfId="0" applyAlignment="1">
      <alignment wrapText="1"/>
    </xf>
    <xf numFmtId="0" fontId="0" fillId="0" borderId="4" xfId="0" applyFill="1" applyBorder="1" applyAlignment="1">
      <alignment vertical="top" wrapText="1"/>
    </xf>
    <xf numFmtId="165" fontId="0" fillId="0" borderId="0" xfId="0" applyNumberFormat="1" applyAlignment="1">
      <alignment horizontal="center" vertical="top"/>
    </xf>
    <xf numFmtId="0" fontId="0" fillId="0" borderId="0" xfId="0" applyAlignment="1">
      <alignment horizontal="left" wrapText="1"/>
    </xf>
    <xf numFmtId="0" fontId="0" fillId="0" borderId="4" xfId="0" applyFill="1" applyBorder="1" applyAlignment="1">
      <alignment wrapText="1"/>
    </xf>
    <xf numFmtId="0" fontId="0" fillId="0" borderId="0" xfId="0" applyFill="1" applyBorder="1" applyAlignment="1">
      <alignment vertical="top" wrapText="1"/>
    </xf>
    <xf numFmtId="0" fontId="0" fillId="0" borderId="0" xfId="0" applyAlignment="1">
      <alignment wrapText="1"/>
    </xf>
    <xf numFmtId="0" fontId="0" fillId="0" borderId="0" xfId="0" applyFill="1" applyBorder="1" applyAlignment="1">
      <alignment wrapText="1"/>
    </xf>
    <xf numFmtId="0" fontId="0" fillId="2" borderId="0" xfId="0" applyFill="1" applyAlignment="1">
      <alignment vertical="top" wrapText="1"/>
    </xf>
    <xf numFmtId="0" fontId="0" fillId="0" borderId="0" xfId="0" applyFill="1" applyAlignment="1">
      <alignment wrapText="1"/>
    </xf>
    <xf numFmtId="0" fontId="0" fillId="2" borderId="0" xfId="0" applyFill="1" applyAlignment="1">
      <alignment wrapText="1"/>
    </xf>
    <xf numFmtId="0" fontId="0" fillId="2" borderId="0" xfId="0" applyFill="1" applyAlignment="1">
      <alignment horizontal="center" vertical="top"/>
    </xf>
    <xf numFmtId="0" fontId="0" fillId="0" borderId="0" xfId="0" applyFill="1" applyAlignment="1">
      <alignment horizontal="center" vertical="top"/>
    </xf>
    <xf numFmtId="0" fontId="0" fillId="2" borderId="0" xfId="0" applyFill="1" applyAlignment="1">
      <alignment vertical="top"/>
    </xf>
    <xf numFmtId="0" fontId="0" fillId="0" borderId="0" xfId="0" applyAlignment="1">
      <alignment vertical="top" wrapText="1"/>
    </xf>
    <xf numFmtId="0" fontId="0" fillId="2" borderId="0" xfId="0" applyFill="1" applyAlignment="1">
      <alignment vertical="top" wrapText="1"/>
    </xf>
    <xf numFmtId="165" fontId="0" fillId="0" borderId="0" xfId="0" applyNumberFormat="1" applyFill="1" applyBorder="1" applyAlignment="1">
      <alignment horizontal="center" vertical="top"/>
    </xf>
    <xf numFmtId="165" fontId="0" fillId="2" borderId="0" xfId="0" applyNumberFormat="1" applyFill="1" applyAlignment="1">
      <alignment horizontal="center" vertical="top"/>
    </xf>
    <xf numFmtId="0" fontId="0" fillId="2" borderId="0" xfId="0" applyFill="1" applyAlignment="1">
      <alignment horizontal="left" wrapText="1"/>
    </xf>
    <xf numFmtId="0" fontId="0" fillId="2" borderId="0" xfId="0" applyFill="1" applyAlignment="1">
      <alignment vertical="top"/>
    </xf>
    <xf numFmtId="2" fontId="0" fillId="2" borderId="0" xfId="0" applyNumberFormat="1" applyFill="1" applyAlignment="1">
      <alignment horizontal="center" vertical="top"/>
    </xf>
    <xf numFmtId="0" fontId="1" fillId="0" borderId="0" xfId="0" applyFont="1" applyAlignment="1">
      <alignment horizontal="center"/>
    </xf>
    <xf numFmtId="0" fontId="1" fillId="0" borderId="0" xfId="0" applyFont="1" applyAlignment="1">
      <alignment horizontal="center" vertical="top"/>
    </xf>
    <xf numFmtId="0" fontId="0" fillId="0" borderId="0" xfId="0" applyFill="1" applyAlignment="1">
      <alignment vertical="top"/>
    </xf>
    <xf numFmtId="165" fontId="0" fillId="0" borderId="0" xfId="0" applyNumberFormat="1" applyFill="1" applyAlignment="1">
      <alignment horizontal="center" vertical="top"/>
    </xf>
    <xf numFmtId="0" fontId="0" fillId="0" borderId="0" xfId="0" applyFill="1" applyAlignment="1">
      <alignment vertical="top"/>
    </xf>
    <xf numFmtId="0" fontId="1" fillId="0" borderId="0" xfId="0" applyFont="1" applyAlignment="1">
      <alignment horizontal="center"/>
    </xf>
    <xf numFmtId="0" fontId="0" fillId="2" borderId="0" xfId="0" applyFill="1" applyAlignment="1">
      <alignment horizontal="center"/>
    </xf>
    <xf numFmtId="2" fontId="0" fillId="2" borderId="0" xfId="0" applyNumberFormat="1" applyFill="1" applyAlignment="1">
      <alignment horizontal="center"/>
    </xf>
    <xf numFmtId="16" fontId="1" fillId="0" borderId="0" xfId="0" applyNumberFormat="1" applyFont="1" applyAlignment="1">
      <alignment horizontal="center"/>
    </xf>
    <xf numFmtId="16" fontId="1" fillId="0" borderId="0" xfId="0" applyNumberFormat="1" applyFont="1" applyAlignment="1">
      <alignment horizontal="center" vertical="top"/>
    </xf>
    <xf numFmtId="0" fontId="0" fillId="0" borderId="0" xfId="0"/>
    <xf numFmtId="0" fontId="9" fillId="3" borderId="0" xfId="0" applyFont="1" applyFill="1" applyBorder="1" applyAlignment="1">
      <alignment horizontal="left" vertical="top" wrapText="1"/>
    </xf>
    <xf numFmtId="0" fontId="1" fillId="3" borderId="2" xfId="0" applyFont="1" applyFill="1" applyBorder="1" applyAlignment="1">
      <alignment horizontal="center" vertical="center"/>
    </xf>
    <xf numFmtId="0" fontId="1" fillId="3" borderId="0" xfId="0" applyFont="1" applyFill="1" applyBorder="1" applyAlignment="1">
      <alignment horizontal="center" vertical="center"/>
    </xf>
    <xf numFmtId="0" fontId="1" fillId="3" borderId="2" xfId="0" applyFont="1" applyFill="1" applyBorder="1" applyAlignment="1">
      <alignment horizontal="left" vertical="center"/>
    </xf>
    <xf numFmtId="0" fontId="1" fillId="3" borderId="0" xfId="0" applyFont="1" applyFill="1" applyBorder="1" applyAlignment="1">
      <alignment horizontal="left" vertical="center"/>
    </xf>
    <xf numFmtId="0" fontId="1" fillId="3" borderId="3" xfId="0" applyFont="1" applyFill="1" applyBorder="1" applyAlignment="1">
      <alignment horizontal="left" vertical="center"/>
    </xf>
    <xf numFmtId="0" fontId="1" fillId="3" borderId="5" xfId="0" applyFont="1" applyFill="1" applyBorder="1" applyAlignment="1">
      <alignment horizontal="left" vertical="center"/>
    </xf>
    <xf numFmtId="0" fontId="9" fillId="3" borderId="0" xfId="0" applyFont="1" applyFill="1" applyBorder="1" applyAlignment="1">
      <alignment horizontal="left" vertical="top" wrapText="1"/>
    </xf>
    <xf numFmtId="0" fontId="1" fillId="3" borderId="2" xfId="0" applyFont="1" applyFill="1" applyBorder="1" applyAlignment="1">
      <alignment horizontal="left" vertical="center"/>
    </xf>
    <xf numFmtId="0" fontId="1" fillId="3" borderId="0" xfId="0" applyFont="1" applyFill="1" applyBorder="1" applyAlignment="1">
      <alignment horizontal="left" vertical="center"/>
    </xf>
    <xf numFmtId="0" fontId="1" fillId="3" borderId="1" xfId="0" applyFont="1" applyFill="1" applyBorder="1" applyAlignment="1">
      <alignment horizontal="left" vertical="center"/>
    </xf>
    <xf numFmtId="0" fontId="1" fillId="3" borderId="4" xfId="0" applyFont="1" applyFill="1" applyBorder="1" applyAlignment="1">
      <alignment horizontal="left" vertical="center"/>
    </xf>
    <xf numFmtId="0" fontId="8" fillId="3" borderId="4" xfId="0" applyFont="1" applyFill="1" applyBorder="1" applyAlignment="1">
      <alignment horizontal="left" vertical="top" wrapText="1"/>
    </xf>
    <xf numFmtId="0" fontId="8" fillId="3" borderId="0" xfId="0" applyFont="1" applyFill="1" applyBorder="1" applyAlignment="1">
      <alignment horizontal="left" vertical="top" wrapText="1"/>
    </xf>
    <xf numFmtId="0" fontId="0" fillId="3" borderId="0" xfId="0" applyFill="1" applyBorder="1" applyAlignment="1">
      <alignment horizontal="center" vertical="top"/>
    </xf>
    <xf numFmtId="0" fontId="8" fillId="0" borderId="4"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0" fillId="0" borderId="0" xfId="0" applyFont="1"/>
    <xf numFmtId="0" fontId="0" fillId="0" borderId="0" xfId="0" applyFont="1" applyAlignment="1">
      <alignment horizontal="center" vertical="top"/>
    </xf>
    <xf numFmtId="0" fontId="6" fillId="5" borderId="11" xfId="0" applyFont="1" applyFill="1" applyBorder="1" applyAlignment="1">
      <alignment horizontal="center" vertical="center"/>
    </xf>
    <xf numFmtId="0" fontId="6" fillId="5" borderId="15" xfId="0" applyFont="1" applyFill="1" applyBorder="1" applyAlignment="1">
      <alignment horizontal="center" vertical="center"/>
    </xf>
    <xf numFmtId="0" fontId="0" fillId="0" borderId="0" xfId="0" applyAlignment="1">
      <alignment vertical="center" wrapText="1"/>
    </xf>
    <xf numFmtId="0" fontId="0" fillId="0" borderId="0" xfId="0"/>
    <xf numFmtId="0" fontId="1" fillId="0" borderId="0" xfId="0" applyFont="1" applyAlignment="1">
      <alignment vertical="center" wrapText="1"/>
    </xf>
    <xf numFmtId="0" fontId="1" fillId="0" borderId="0" xfId="0" applyFont="1" applyAlignment="1">
      <alignment horizontal="center" vertical="center" wrapText="1"/>
    </xf>
    <xf numFmtId="0" fontId="0" fillId="0" borderId="0" xfId="0" applyAlignment="1">
      <alignment horizontal="left" vertical="center" wrapText="1"/>
    </xf>
    <xf numFmtId="0" fontId="0" fillId="0" borderId="0" xfId="0" applyAlignment="1">
      <alignment horizontal="left" vertical="top" wrapText="1"/>
    </xf>
    <xf numFmtId="2" fontId="0" fillId="0" borderId="0" xfId="0" applyNumberFormat="1" applyAlignment="1">
      <alignment horizontal="center" vertical="top" wrapText="1"/>
    </xf>
    <xf numFmtId="0" fontId="0" fillId="0" borderId="0" xfId="0" applyAlignment="1">
      <alignment horizontal="left" vertical="top" wrapText="1"/>
    </xf>
    <xf numFmtId="0" fontId="11" fillId="0" borderId="0" xfId="0" applyFont="1" applyAlignment="1">
      <alignment horizontal="left" vertical="top" wrapText="1"/>
    </xf>
    <xf numFmtId="0" fontId="0" fillId="2" borderId="0" xfId="0" applyFill="1" applyAlignment="1">
      <alignment horizontal="left" vertical="top" wrapText="1"/>
    </xf>
    <xf numFmtId="2" fontId="0" fillId="2" borderId="0" xfId="0" applyNumberFormat="1" applyFill="1" applyAlignment="1">
      <alignment horizontal="center" vertical="top" wrapText="1"/>
    </xf>
    <xf numFmtId="0" fontId="0" fillId="2" borderId="0" xfId="0" applyFill="1" applyAlignment="1">
      <alignment horizontal="left" vertical="top" wrapText="1"/>
    </xf>
    <xf numFmtId="0" fontId="11" fillId="2" borderId="0" xfId="0" applyFont="1" applyFill="1" applyAlignment="1">
      <alignment horizontal="left" vertical="top" wrapText="1"/>
    </xf>
    <xf numFmtId="0" fontId="1" fillId="0" borderId="0" xfId="0" applyFont="1" applyAlignment="1">
      <alignment vertical="center" wrapText="1"/>
    </xf>
    <xf numFmtId="0" fontId="6" fillId="6" borderId="11" xfId="0" applyFont="1" applyFill="1" applyBorder="1" applyAlignment="1">
      <alignment horizontal="center" vertical="center"/>
    </xf>
    <xf numFmtId="0" fontId="6" fillId="6" borderId="0" xfId="0" applyFont="1" applyFill="1" applyBorder="1" applyAlignment="1">
      <alignment horizontal="center" vertical="center"/>
    </xf>
    <xf numFmtId="0" fontId="0" fillId="0" borderId="0" xfId="0"/>
    <xf numFmtId="0" fontId="7" fillId="0" borderId="0" xfId="0" applyFont="1" applyFill="1" applyBorder="1" applyAlignment="1">
      <alignment wrapText="1"/>
    </xf>
    <xf numFmtId="0" fontId="0" fillId="0" borderId="0" xfId="0" applyAlignment="1">
      <alignment vertical="center" wrapText="1"/>
    </xf>
    <xf numFmtId="0" fontId="1" fillId="0" borderId="0" xfId="0" applyFont="1" applyAlignment="1">
      <alignment vertical="center"/>
    </xf>
    <xf numFmtId="0" fontId="1" fillId="0" borderId="0" xfId="0" applyFont="1" applyAlignment="1">
      <alignment horizontal="center" vertical="center"/>
    </xf>
    <xf numFmtId="2" fontId="0" fillId="0" borderId="0" xfId="0" applyNumberFormat="1" applyAlignment="1">
      <alignment horizontal="center" vertical="center"/>
    </xf>
    <xf numFmtId="165" fontId="0" fillId="0" borderId="0" xfId="0" applyNumberFormat="1" applyAlignment="1">
      <alignment horizontal="center" vertical="center"/>
    </xf>
    <xf numFmtId="165" fontId="0" fillId="0" borderId="0" xfId="0" applyNumberFormat="1" applyAlignment="1">
      <alignment horizontal="center" vertical="center" wrapText="1"/>
    </xf>
    <xf numFmtId="2" fontId="0" fillId="0" borderId="0" xfId="0" applyNumberFormat="1" applyAlignment="1">
      <alignment horizontal="center" vertical="center" wrapText="1"/>
    </xf>
    <xf numFmtId="0" fontId="1" fillId="0" borderId="0" xfId="0" applyFont="1" applyAlignment="1">
      <alignment vertical="center" wrapText="1"/>
    </xf>
    <xf numFmtId="0" fontId="1" fillId="0" borderId="0" xfId="0" applyFont="1" applyAlignment="1">
      <alignment horizontal="center" vertical="center" wrapText="1"/>
    </xf>
    <xf numFmtId="0" fontId="6" fillId="6" borderId="15" xfId="0" applyFont="1" applyFill="1" applyBorder="1" applyAlignment="1">
      <alignment horizontal="center" vertical="center"/>
    </xf>
    <xf numFmtId="0" fontId="0" fillId="2" borderId="0" xfId="0" applyFill="1" applyAlignment="1">
      <alignment vertical="center" wrapText="1"/>
    </xf>
    <xf numFmtId="165" fontId="0" fillId="2" borderId="0" xfId="0" applyNumberFormat="1" applyFill="1" applyAlignment="1">
      <alignment horizontal="center" vertical="center"/>
    </xf>
    <xf numFmtId="2" fontId="0" fillId="2" borderId="0" xfId="0" applyNumberFormat="1" applyFill="1" applyAlignment="1">
      <alignment horizontal="center" vertical="center"/>
    </xf>
    <xf numFmtId="0" fontId="9" fillId="0" borderId="0" xfId="0" applyFont="1" applyFill="1" applyBorder="1" applyAlignment="1">
      <alignment horizontal="left" vertical="top" wrapText="1"/>
    </xf>
    <xf numFmtId="0" fontId="8" fillId="2" borderId="4" xfId="0" applyFont="1" applyFill="1" applyBorder="1" applyAlignment="1">
      <alignment horizontal="left" vertical="top" wrapText="1"/>
    </xf>
    <xf numFmtId="0" fontId="8" fillId="2" borderId="0" xfId="0" applyFont="1" applyFill="1" applyBorder="1" applyAlignment="1">
      <alignment horizontal="left" vertical="top" wrapText="1"/>
    </xf>
    <xf numFmtId="0" fontId="9" fillId="2" borderId="0" xfId="0" applyFont="1" applyFill="1" applyBorder="1" applyAlignment="1">
      <alignment horizontal="left" vertical="top" wrapText="1"/>
    </xf>
    <xf numFmtId="0" fontId="8" fillId="2" borderId="6" xfId="0" applyFont="1" applyFill="1" applyBorder="1" applyAlignment="1">
      <alignment horizontal="left" vertical="top" wrapText="1"/>
    </xf>
    <xf numFmtId="0" fontId="8" fillId="2" borderId="7" xfId="0" applyFont="1" applyFill="1" applyBorder="1" applyAlignment="1">
      <alignment horizontal="left" vertical="top" wrapText="1"/>
    </xf>
    <xf numFmtId="0" fontId="0" fillId="2" borderId="7" xfId="0" applyFill="1" applyBorder="1" applyAlignment="1">
      <alignment horizontal="center" vertical="top"/>
    </xf>
    <xf numFmtId="0" fontId="6" fillId="5" borderId="11" xfId="0" applyFont="1" applyFill="1" applyBorder="1" applyAlignment="1">
      <alignment horizontal="center" vertical="center" wrapText="1"/>
    </xf>
    <xf numFmtId="0" fontId="6" fillId="5" borderId="15" xfId="0" applyFont="1" applyFill="1" applyBorder="1" applyAlignment="1">
      <alignment horizontal="center" vertical="center" wrapText="1"/>
    </xf>
    <xf numFmtId="0" fontId="0" fillId="0" borderId="0" xfId="0"/>
    <xf numFmtId="0" fontId="1" fillId="0" borderId="0" xfId="0" applyFont="1" applyAlignment="1">
      <alignment horizontal="center" vertical="center" wrapText="1"/>
    </xf>
    <xf numFmtId="0" fontId="0" fillId="0" borderId="0" xfId="0" applyAlignment="1">
      <alignment horizontal="center" vertical="top" wrapText="1"/>
    </xf>
    <xf numFmtId="0" fontId="1" fillId="0" borderId="0" xfId="0" applyFont="1" applyAlignment="1">
      <alignment horizontal="left" vertical="center" wrapText="1"/>
    </xf>
    <xf numFmtId="0" fontId="1" fillId="0" borderId="0" xfId="0" applyFont="1" applyAlignment="1">
      <alignment horizontal="left" vertical="center" wrapText="1"/>
    </xf>
    <xf numFmtId="0" fontId="0" fillId="0" borderId="5" xfId="0" applyFill="1" applyBorder="1" applyAlignment="1">
      <alignment vertical="top" wrapText="1"/>
    </xf>
    <xf numFmtId="0" fontId="0" fillId="0" borderId="0" xfId="0"/>
    <xf numFmtId="0" fontId="0" fillId="0" borderId="0" xfId="0" applyAlignment="1">
      <alignment horizontal="center"/>
    </xf>
    <xf numFmtId="0" fontId="1" fillId="0" borderId="0" xfId="0" applyFont="1"/>
    <xf numFmtId="0" fontId="1" fillId="0" borderId="0" xfId="0" applyFont="1" applyAlignment="1">
      <alignment vertical="center" wrapText="1"/>
    </xf>
    <xf numFmtId="0" fontId="1" fillId="0" borderId="0" xfId="0" applyFont="1" applyAlignment="1">
      <alignment horizontal="center" vertical="center" wrapText="1"/>
    </xf>
    <xf numFmtId="0" fontId="6" fillId="5" borderId="0" xfId="0" applyFont="1" applyFill="1" applyBorder="1" applyAlignment="1">
      <alignment horizontal="center" vertical="center"/>
    </xf>
    <xf numFmtId="0" fontId="0" fillId="0" borderId="0" xfId="0"/>
    <xf numFmtId="0" fontId="1" fillId="0" borderId="0" xfId="0" applyFont="1" applyAlignment="1">
      <alignment vertical="center"/>
    </xf>
    <xf numFmtId="0" fontId="1" fillId="0" borderId="0" xfId="0" applyFont="1" applyAlignment="1">
      <alignment horizontal="center" vertical="center" wrapText="1"/>
    </xf>
    <xf numFmtId="0" fontId="0" fillId="0" borderId="16" xfId="0" applyBorder="1" applyAlignment="1">
      <alignment vertical="top" wrapText="1"/>
    </xf>
    <xf numFmtId="0" fontId="0" fillId="0" borderId="17" xfId="0" applyBorder="1" applyAlignment="1">
      <alignment vertical="top" wrapText="1"/>
    </xf>
    <xf numFmtId="0" fontId="0" fillId="0" borderId="0" xfId="0"/>
    <xf numFmtId="0" fontId="1" fillId="0" borderId="0" xfId="0" applyFont="1" applyAlignment="1">
      <alignment vertical="center" wrapText="1"/>
    </xf>
    <xf numFmtId="0" fontId="16" fillId="0" borderId="0" xfId="0" applyFont="1" applyAlignment="1">
      <alignment horizontal="center" vertical="center" wrapText="1"/>
    </xf>
    <xf numFmtId="2" fontId="11" fillId="0" borderId="0" xfId="0" applyNumberFormat="1" applyFont="1" applyAlignment="1">
      <alignment horizontal="center" vertical="top" wrapText="1"/>
    </xf>
    <xf numFmtId="2" fontId="11" fillId="2" borderId="0" xfId="0" applyNumberFormat="1" applyFont="1" applyFill="1" applyAlignment="1">
      <alignment horizontal="center" vertical="top" wrapText="1"/>
    </xf>
    <xf numFmtId="0" fontId="0" fillId="0" borderId="0" xfId="0"/>
    <xf numFmtId="0" fontId="0" fillId="2" borderId="0" xfId="0" applyFill="1" applyAlignment="1">
      <alignment horizontal="left" vertical="center" wrapText="1"/>
    </xf>
    <xf numFmtId="0" fontId="0" fillId="0" borderId="0" xfId="0"/>
    <xf numFmtId="0" fontId="0" fillId="0" borderId="0" xfId="0" applyAlignment="1">
      <alignment horizontal="left" vertical="center" wrapText="1"/>
    </xf>
    <xf numFmtId="165" fontId="0" fillId="0" borderId="0" xfId="0" applyNumberFormat="1" applyAlignment="1">
      <alignment horizontal="center" vertical="center"/>
    </xf>
    <xf numFmtId="0" fontId="0" fillId="0" borderId="0" xfId="0" applyFill="1" applyAlignment="1">
      <alignment vertical="center" wrapText="1"/>
    </xf>
    <xf numFmtId="0" fontId="0" fillId="0" borderId="0" xfId="0"/>
    <xf numFmtId="0" fontId="1" fillId="0" borderId="0" xfId="0" applyFont="1" applyAlignment="1">
      <alignment vertical="center"/>
    </xf>
    <xf numFmtId="0" fontId="1" fillId="0" borderId="0" xfId="0" applyFont="1" applyAlignment="1">
      <alignment horizontal="center" vertical="center"/>
    </xf>
    <xf numFmtId="0" fontId="0" fillId="0" borderId="0" xfId="0" applyFont="1" applyAlignment="1">
      <alignment horizontal="left" vertical="top" wrapText="1"/>
    </xf>
    <xf numFmtId="0" fontId="1" fillId="0" borderId="0" xfId="0" applyFont="1" applyAlignment="1">
      <alignment horizontal="left" vertical="center"/>
    </xf>
    <xf numFmtId="0" fontId="0" fillId="2" borderId="0" xfId="0" applyFont="1" applyFill="1" applyAlignment="1">
      <alignment horizontal="left" vertical="top" wrapText="1"/>
    </xf>
    <xf numFmtId="0" fontId="6" fillId="6" borderId="0" xfId="0" applyFont="1" applyFill="1" applyAlignment="1">
      <alignment horizontal="center" vertical="center"/>
    </xf>
    <xf numFmtId="0" fontId="0" fillId="0" borderId="0" xfId="0"/>
    <xf numFmtId="0" fontId="0" fillId="0" borderId="0" xfId="0" applyAlignment="1">
      <alignment horizontal="center"/>
    </xf>
    <xf numFmtId="0" fontId="1" fillId="0" borderId="0" xfId="0" applyFont="1"/>
    <xf numFmtId="164" fontId="0" fillId="0" borderId="0" xfId="0" applyNumberFormat="1" applyAlignment="1">
      <alignment horizontal="center"/>
    </xf>
    <xf numFmtId="0" fontId="1" fillId="0" borderId="0" xfId="0" applyFont="1" applyAlignment="1">
      <alignment vertical="center" wrapText="1"/>
    </xf>
    <xf numFmtId="0" fontId="1" fillId="0" borderId="0" xfId="0" applyFont="1" applyAlignment="1">
      <alignment horizontal="center" vertical="center" wrapText="1"/>
    </xf>
    <xf numFmtId="165" fontId="0" fillId="0" borderId="0" xfId="0" applyNumberFormat="1" applyAlignment="1">
      <alignment horizontal="center" vertical="top" wrapText="1"/>
    </xf>
    <xf numFmtId="165" fontId="0" fillId="2" borderId="0" xfId="0" applyNumberFormat="1" applyFill="1" applyAlignment="1">
      <alignment horizontal="center" vertical="top" wrapText="1"/>
    </xf>
    <xf numFmtId="0" fontId="0" fillId="0" borderId="6" xfId="0" applyFill="1" applyBorder="1" applyAlignment="1">
      <alignment wrapText="1"/>
    </xf>
    <xf numFmtId="0" fontId="0" fillId="0" borderId="7" xfId="0" applyFill="1" applyBorder="1" applyAlignment="1">
      <alignment horizontal="center"/>
    </xf>
    <xf numFmtId="165" fontId="0" fillId="0" borderId="7" xfId="0" applyNumberFormat="1" applyFill="1" applyBorder="1" applyAlignment="1">
      <alignment horizontal="center"/>
    </xf>
    <xf numFmtId="0" fontId="0" fillId="0" borderId="7" xfId="0" applyFill="1" applyBorder="1" applyAlignment="1">
      <alignment vertical="top" wrapText="1"/>
    </xf>
    <xf numFmtId="0" fontId="0" fillId="0" borderId="8" xfId="0" applyFill="1" applyBorder="1" applyAlignment="1">
      <alignment vertical="top" wrapText="1"/>
    </xf>
    <xf numFmtId="0" fontId="11" fillId="7" borderId="0" xfId="0" applyFont="1" applyFill="1" applyAlignment="1">
      <alignment horizontal="left" vertical="top" wrapText="1"/>
    </xf>
    <xf numFmtId="0" fontId="0" fillId="4" borderId="0" xfId="0" applyFill="1"/>
    <xf numFmtId="0" fontId="0" fillId="8" borderId="0" xfId="0" applyFill="1"/>
    <xf numFmtId="0" fontId="0" fillId="9" borderId="0" xfId="0" applyFill="1" applyAlignment="1">
      <alignment vertical="top" wrapText="1"/>
    </xf>
    <xf numFmtId="0" fontId="17" fillId="0" borderId="0" xfId="0" applyFont="1"/>
  </cellXfs>
  <cellStyles count="1">
    <cellStyle name="Normal"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
  <sheetViews>
    <sheetView zoomScale="75" zoomScaleNormal="75" workbookViewId="0">
      <pane ySplit="3" topLeftCell="A4" activePane="bottomLeft" state="frozen"/>
      <selection pane="bottomLeft" sqref="A1:J20"/>
    </sheetView>
  </sheetViews>
  <sheetFormatPr defaultRowHeight="15" x14ac:dyDescent="0.25"/>
  <cols>
    <col min="1" max="1" width="34.85546875" style="1" customWidth="1"/>
  </cols>
  <sheetData>
    <row r="1" spans="1:11" ht="37.5" customHeight="1" thickBot="1" x14ac:dyDescent="0.3">
      <c r="A1" s="85" t="s">
        <v>27</v>
      </c>
      <c r="B1" s="85"/>
      <c r="C1" s="85"/>
      <c r="D1" s="85"/>
      <c r="E1" s="85"/>
      <c r="F1" s="85"/>
      <c r="G1" s="85"/>
      <c r="H1" s="85"/>
      <c r="I1" s="85"/>
      <c r="J1" s="85"/>
    </row>
    <row r="2" spans="1:11" x14ac:dyDescent="0.25">
      <c r="A2" s="4"/>
      <c r="B2" s="83" t="s">
        <v>26</v>
      </c>
      <c r="C2" s="83"/>
      <c r="D2" s="83"/>
      <c r="E2" s="83"/>
      <c r="F2" s="83"/>
      <c r="G2" s="83"/>
      <c r="H2" s="83"/>
      <c r="I2" s="83"/>
      <c r="J2" s="84"/>
    </row>
    <row r="3" spans="1:11" s="3" customFormat="1" ht="21.75" customHeight="1" thickBot="1" x14ac:dyDescent="0.3">
      <c r="A3" s="15"/>
      <c r="B3" s="16" t="s">
        <v>17</v>
      </c>
      <c r="C3" s="16" t="s">
        <v>18</v>
      </c>
      <c r="D3" s="16" t="s">
        <v>19</v>
      </c>
      <c r="E3" s="16" t="s">
        <v>20</v>
      </c>
      <c r="F3" s="16" t="s">
        <v>21</v>
      </c>
      <c r="G3" s="16" t="s">
        <v>22</v>
      </c>
      <c r="H3" s="16" t="s">
        <v>23</v>
      </c>
      <c r="I3" s="16" t="s">
        <v>24</v>
      </c>
      <c r="J3" s="17" t="s">
        <v>25</v>
      </c>
    </row>
    <row r="4" spans="1:11" ht="27.75" customHeight="1" x14ac:dyDescent="0.25">
      <c r="A4" s="6" t="s">
        <v>0</v>
      </c>
      <c r="B4" s="7">
        <v>6.2</v>
      </c>
      <c r="C4" s="7">
        <v>93.8</v>
      </c>
      <c r="D4" s="7">
        <v>12.1</v>
      </c>
      <c r="E4" s="7">
        <v>29</v>
      </c>
      <c r="F4" s="7">
        <v>7.8</v>
      </c>
      <c r="G4" s="7">
        <v>14</v>
      </c>
      <c r="H4" s="7">
        <v>8.6999999999999993</v>
      </c>
      <c r="I4" s="7">
        <v>52.3</v>
      </c>
      <c r="J4" s="8">
        <v>6.5</v>
      </c>
      <c r="K4" s="2"/>
    </row>
    <row r="5" spans="1:11" ht="27.75" customHeight="1" x14ac:dyDescent="0.25">
      <c r="A5" s="9" t="s">
        <v>1</v>
      </c>
      <c r="B5" s="10">
        <v>25.5</v>
      </c>
      <c r="C5" s="10">
        <v>72</v>
      </c>
      <c r="D5" s="10">
        <v>27.7</v>
      </c>
      <c r="E5" s="10">
        <v>7.8</v>
      </c>
      <c r="F5" s="10">
        <v>9</v>
      </c>
      <c r="G5" s="10">
        <v>4.7</v>
      </c>
      <c r="H5" s="10">
        <v>6.9</v>
      </c>
      <c r="I5" s="10">
        <v>55.8</v>
      </c>
      <c r="J5" s="11">
        <v>29.6</v>
      </c>
      <c r="K5" s="2"/>
    </row>
    <row r="6" spans="1:11" ht="27.75" customHeight="1" x14ac:dyDescent="0.25">
      <c r="A6" s="6" t="s">
        <v>2</v>
      </c>
      <c r="B6" s="7">
        <v>12.8</v>
      </c>
      <c r="C6" s="7">
        <v>26.2</v>
      </c>
      <c r="D6" s="7">
        <v>18.100000000000001</v>
      </c>
      <c r="E6" s="7">
        <v>2.2000000000000002</v>
      </c>
      <c r="F6" s="7">
        <v>50.8</v>
      </c>
      <c r="G6" s="7">
        <v>2.8</v>
      </c>
      <c r="H6" s="7">
        <v>2.8</v>
      </c>
      <c r="I6" s="7">
        <v>13.4</v>
      </c>
      <c r="J6" s="8">
        <v>10</v>
      </c>
      <c r="K6" s="2"/>
    </row>
    <row r="7" spans="1:11" ht="27.75" customHeight="1" x14ac:dyDescent="0.25">
      <c r="A7" s="9" t="s">
        <v>3</v>
      </c>
      <c r="B7" s="10">
        <v>21.2</v>
      </c>
      <c r="C7" s="10">
        <v>76.599999999999994</v>
      </c>
      <c r="D7" s="10">
        <v>13.7</v>
      </c>
      <c r="E7" s="10">
        <v>46.4</v>
      </c>
      <c r="F7" s="10">
        <v>4</v>
      </c>
      <c r="G7" s="10">
        <v>11.8</v>
      </c>
      <c r="H7" s="10">
        <v>42.7</v>
      </c>
      <c r="I7" s="10">
        <v>57</v>
      </c>
      <c r="J7" s="11">
        <v>72.599999999999994</v>
      </c>
      <c r="K7" s="2"/>
    </row>
    <row r="8" spans="1:11" ht="27.75" customHeight="1" x14ac:dyDescent="0.25">
      <c r="A8" s="6" t="s">
        <v>4</v>
      </c>
      <c r="B8" s="7">
        <v>6.9</v>
      </c>
      <c r="C8" s="7">
        <v>77.599999999999994</v>
      </c>
      <c r="D8" s="7">
        <v>11.5</v>
      </c>
      <c r="E8" s="7">
        <v>30.8</v>
      </c>
      <c r="F8" s="7">
        <v>6.5</v>
      </c>
      <c r="G8" s="7">
        <v>1.2</v>
      </c>
      <c r="H8" s="7">
        <v>24.9</v>
      </c>
      <c r="I8" s="7">
        <v>53.3</v>
      </c>
      <c r="J8" s="8">
        <v>33.299999999999997</v>
      </c>
      <c r="K8" s="2"/>
    </row>
    <row r="9" spans="1:11" ht="27.75" customHeight="1" x14ac:dyDescent="0.25">
      <c r="A9" s="9" t="s">
        <v>5</v>
      </c>
      <c r="B9" s="10">
        <v>34.299999999999997</v>
      </c>
      <c r="C9" s="10">
        <v>77.3</v>
      </c>
      <c r="D9" s="10">
        <v>8.1</v>
      </c>
      <c r="E9" s="10">
        <v>14.6</v>
      </c>
      <c r="F9" s="10">
        <v>4.4000000000000004</v>
      </c>
      <c r="G9" s="10">
        <v>12.8</v>
      </c>
      <c r="H9" s="10">
        <v>8.1</v>
      </c>
      <c r="I9" s="10">
        <v>69.2</v>
      </c>
      <c r="J9" s="11">
        <v>20.6</v>
      </c>
      <c r="K9" s="2"/>
    </row>
    <row r="10" spans="1:11" ht="27.75" customHeight="1" x14ac:dyDescent="0.25">
      <c r="A10" s="6" t="s">
        <v>6</v>
      </c>
      <c r="B10" s="7">
        <v>6.2</v>
      </c>
      <c r="C10" s="7">
        <v>73.5</v>
      </c>
      <c r="D10" s="7">
        <v>12.5</v>
      </c>
      <c r="E10" s="7">
        <v>14.6</v>
      </c>
      <c r="F10" s="7">
        <v>6.9</v>
      </c>
      <c r="G10" s="7">
        <v>17.100000000000001</v>
      </c>
      <c r="H10" s="7">
        <v>5.6</v>
      </c>
      <c r="I10" s="7">
        <v>32.1</v>
      </c>
      <c r="J10" s="8">
        <v>12.8</v>
      </c>
      <c r="K10" s="2"/>
    </row>
    <row r="11" spans="1:11" ht="27.75" customHeight="1" x14ac:dyDescent="0.25">
      <c r="A11" s="9" t="s">
        <v>7</v>
      </c>
      <c r="B11" s="10">
        <v>23.1</v>
      </c>
      <c r="C11" s="10">
        <v>56.1</v>
      </c>
      <c r="D11" s="10">
        <v>22.1</v>
      </c>
      <c r="E11" s="10">
        <v>13.4</v>
      </c>
      <c r="F11" s="10">
        <v>6.9</v>
      </c>
      <c r="G11" s="10">
        <v>4.4000000000000004</v>
      </c>
      <c r="H11" s="10">
        <v>34.9</v>
      </c>
      <c r="I11" s="10">
        <v>34</v>
      </c>
      <c r="J11" s="11">
        <v>36.1</v>
      </c>
      <c r="K11" s="2"/>
    </row>
    <row r="12" spans="1:11" ht="27.75" customHeight="1" x14ac:dyDescent="0.25">
      <c r="A12" s="6" t="s">
        <v>8</v>
      </c>
      <c r="B12" s="7">
        <v>14.6</v>
      </c>
      <c r="C12" s="7">
        <v>86.3</v>
      </c>
      <c r="D12" s="7">
        <v>12.5</v>
      </c>
      <c r="E12" s="7">
        <v>38</v>
      </c>
      <c r="F12" s="7">
        <v>6.2</v>
      </c>
      <c r="G12" s="7">
        <v>7.5</v>
      </c>
      <c r="H12" s="7">
        <v>39.6</v>
      </c>
      <c r="I12" s="7">
        <v>57.3</v>
      </c>
      <c r="J12" s="8">
        <v>63.2</v>
      </c>
      <c r="K12" s="2"/>
    </row>
    <row r="13" spans="1:11" ht="27.75" customHeight="1" x14ac:dyDescent="0.25">
      <c r="A13" s="9" t="s">
        <v>9</v>
      </c>
      <c r="B13" s="10">
        <v>22.4</v>
      </c>
      <c r="C13" s="10">
        <v>25.2</v>
      </c>
      <c r="D13" s="10">
        <v>24.6</v>
      </c>
      <c r="E13" s="10">
        <v>26.5</v>
      </c>
      <c r="F13" s="10">
        <v>14.6</v>
      </c>
      <c r="G13" s="10">
        <v>57.3</v>
      </c>
      <c r="H13" s="10">
        <v>25.5</v>
      </c>
      <c r="I13" s="10">
        <v>26.2</v>
      </c>
      <c r="J13" s="11">
        <v>9.3000000000000007</v>
      </c>
      <c r="K13" s="2"/>
    </row>
    <row r="14" spans="1:11" ht="27.75" customHeight="1" x14ac:dyDescent="0.25">
      <c r="A14" s="6" t="s">
        <v>10</v>
      </c>
      <c r="B14" s="7">
        <v>32.700000000000003</v>
      </c>
      <c r="C14" s="7">
        <v>88.2</v>
      </c>
      <c r="D14" s="7">
        <v>12.1</v>
      </c>
      <c r="E14" s="7">
        <v>25.5</v>
      </c>
      <c r="F14" s="7">
        <v>7.2</v>
      </c>
      <c r="G14" s="7">
        <v>17.399999999999999</v>
      </c>
      <c r="H14" s="7">
        <v>17.8</v>
      </c>
      <c r="I14" s="7">
        <v>72</v>
      </c>
      <c r="J14" s="8">
        <v>25.5</v>
      </c>
      <c r="K14" s="2"/>
    </row>
    <row r="15" spans="1:11" ht="27.75" customHeight="1" x14ac:dyDescent="0.25">
      <c r="A15" s="9" t="s">
        <v>11</v>
      </c>
      <c r="B15" s="10">
        <v>7.2</v>
      </c>
      <c r="C15" s="10">
        <v>14.3</v>
      </c>
      <c r="D15" s="10">
        <v>5.9</v>
      </c>
      <c r="E15" s="10">
        <v>2.2000000000000002</v>
      </c>
      <c r="F15" s="10">
        <v>20.6</v>
      </c>
      <c r="G15" s="10">
        <v>2.8</v>
      </c>
      <c r="H15" s="10">
        <v>3.1</v>
      </c>
      <c r="I15" s="10">
        <v>5.3</v>
      </c>
      <c r="J15" s="11">
        <v>15</v>
      </c>
      <c r="K15" s="2"/>
    </row>
    <row r="16" spans="1:11" ht="27.75" customHeight="1" x14ac:dyDescent="0.25">
      <c r="A16" s="6" t="s">
        <v>12</v>
      </c>
      <c r="B16" s="7">
        <v>10</v>
      </c>
      <c r="C16" s="7">
        <v>72.599999999999994</v>
      </c>
      <c r="D16" s="7">
        <v>6.9</v>
      </c>
      <c r="E16" s="7">
        <v>20.6</v>
      </c>
      <c r="F16" s="7">
        <v>17.100000000000001</v>
      </c>
      <c r="G16" s="7">
        <v>6.5</v>
      </c>
      <c r="H16" s="7">
        <v>13.7</v>
      </c>
      <c r="I16" s="7">
        <v>47</v>
      </c>
      <c r="J16" s="8">
        <v>12.5</v>
      </c>
      <c r="K16" s="2"/>
    </row>
    <row r="17" spans="1:11" ht="27.75" customHeight="1" x14ac:dyDescent="0.25">
      <c r="A17" s="9" t="s">
        <v>13</v>
      </c>
      <c r="B17" s="10">
        <v>29.3</v>
      </c>
      <c r="C17" s="10">
        <v>88.5</v>
      </c>
      <c r="D17" s="10">
        <v>11.5</v>
      </c>
      <c r="E17" s="10">
        <v>44.2</v>
      </c>
      <c r="F17" s="10">
        <v>12.8</v>
      </c>
      <c r="G17" s="10">
        <v>14.3</v>
      </c>
      <c r="H17" s="10">
        <v>16.5</v>
      </c>
      <c r="I17" s="10">
        <v>64.5</v>
      </c>
      <c r="J17" s="11">
        <v>33</v>
      </c>
      <c r="K17" s="2"/>
    </row>
    <row r="18" spans="1:11" ht="27.75" customHeight="1" x14ac:dyDescent="0.25">
      <c r="A18" s="6" t="s">
        <v>14</v>
      </c>
      <c r="B18" s="7">
        <v>18.399999999999999</v>
      </c>
      <c r="C18" s="7">
        <v>69.5</v>
      </c>
      <c r="D18" s="7">
        <v>13.7</v>
      </c>
      <c r="E18" s="7">
        <v>26.2</v>
      </c>
      <c r="F18" s="7">
        <v>6.5</v>
      </c>
      <c r="G18" s="7">
        <v>4.7</v>
      </c>
      <c r="H18" s="7">
        <v>35.200000000000003</v>
      </c>
      <c r="I18" s="7">
        <v>57</v>
      </c>
      <c r="J18" s="8">
        <v>24.9</v>
      </c>
      <c r="K18" s="2"/>
    </row>
    <row r="19" spans="1:11" ht="27.75" customHeight="1" x14ac:dyDescent="0.25">
      <c r="A19" s="9" t="s">
        <v>15</v>
      </c>
      <c r="B19" s="10">
        <v>11.2</v>
      </c>
      <c r="C19" s="10">
        <v>33.299999999999997</v>
      </c>
      <c r="D19" s="10">
        <v>40.799999999999997</v>
      </c>
      <c r="E19" s="10">
        <v>5.6</v>
      </c>
      <c r="F19" s="10">
        <v>10</v>
      </c>
      <c r="G19" s="10">
        <v>3.1</v>
      </c>
      <c r="H19" s="10">
        <v>14.6</v>
      </c>
      <c r="I19" s="10">
        <v>16.5</v>
      </c>
      <c r="J19" s="11">
        <v>43.3</v>
      </c>
      <c r="K19" s="2"/>
    </row>
    <row r="20" spans="1:11" ht="27.75" customHeight="1" thickBot="1" x14ac:dyDescent="0.3">
      <c r="A20" s="12" t="s">
        <v>16</v>
      </c>
      <c r="B20" s="13">
        <v>33.6</v>
      </c>
      <c r="C20" s="13">
        <v>89.1</v>
      </c>
      <c r="D20" s="13">
        <v>24.6</v>
      </c>
      <c r="E20" s="13">
        <v>53.9</v>
      </c>
      <c r="F20" s="13">
        <v>26.5</v>
      </c>
      <c r="G20" s="13">
        <v>27.1</v>
      </c>
      <c r="H20" s="13">
        <v>42.4</v>
      </c>
      <c r="I20" s="13">
        <v>66</v>
      </c>
      <c r="J20" s="14">
        <v>50.5</v>
      </c>
      <c r="K20" s="2"/>
    </row>
    <row r="21" spans="1:11" x14ac:dyDescent="0.25">
      <c r="B21" s="2"/>
      <c r="C21" s="2"/>
      <c r="D21" s="2"/>
      <c r="E21" s="2"/>
      <c r="F21" s="2"/>
      <c r="G21" s="2"/>
      <c r="H21" s="2"/>
      <c r="I21" s="2"/>
      <c r="J21" s="2"/>
      <c r="K21" s="2"/>
    </row>
    <row r="22" spans="1:11" x14ac:dyDescent="0.25">
      <c r="B22" s="2"/>
      <c r="C22" s="2"/>
      <c r="D22" s="2"/>
      <c r="E22" s="2"/>
      <c r="F22" s="2"/>
      <c r="G22" s="2"/>
      <c r="H22" s="2"/>
      <c r="I22" s="2"/>
      <c r="J22" s="2"/>
      <c r="K22" s="2"/>
    </row>
    <row r="23" spans="1:11" x14ac:dyDescent="0.25">
      <c r="B23" s="2"/>
      <c r="C23" s="2"/>
      <c r="D23" s="2"/>
      <c r="E23" s="2"/>
      <c r="F23" s="2"/>
      <c r="G23" s="2"/>
      <c r="H23" s="2"/>
      <c r="I23" s="2"/>
      <c r="J23" s="2"/>
      <c r="K23" s="2"/>
    </row>
    <row r="24" spans="1:11" x14ac:dyDescent="0.25">
      <c r="B24" s="2"/>
      <c r="C24" s="2"/>
      <c r="D24" s="2"/>
      <c r="E24" s="2"/>
      <c r="F24" s="2"/>
      <c r="G24" s="2"/>
      <c r="H24" s="2"/>
      <c r="I24" s="2"/>
      <c r="J24" s="2"/>
      <c r="K24" s="2"/>
    </row>
    <row r="25" spans="1:11" x14ac:dyDescent="0.25">
      <c r="B25" s="2"/>
      <c r="C25" s="2"/>
      <c r="D25" s="2"/>
      <c r="E25" s="2"/>
      <c r="F25" s="2"/>
      <c r="G25" s="2"/>
      <c r="H25" s="2"/>
      <c r="I25" s="2"/>
      <c r="J25" s="2"/>
      <c r="K25" s="2"/>
    </row>
    <row r="26" spans="1:11" x14ac:dyDescent="0.25">
      <c r="B26" s="2"/>
      <c r="C26" s="2"/>
      <c r="D26" s="2"/>
      <c r="E26" s="2"/>
      <c r="F26" s="2"/>
      <c r="G26" s="2"/>
      <c r="H26" s="2"/>
      <c r="I26" s="2"/>
      <c r="J26" s="2"/>
      <c r="K26" s="2"/>
    </row>
    <row r="27" spans="1:11" x14ac:dyDescent="0.25">
      <c r="B27" s="2"/>
      <c r="C27" s="2"/>
      <c r="D27" s="2"/>
      <c r="E27" s="2"/>
      <c r="F27" s="2"/>
      <c r="G27" s="2"/>
      <c r="H27" s="2"/>
      <c r="I27" s="2"/>
      <c r="J27" s="2"/>
      <c r="K27" s="2"/>
    </row>
    <row r="28" spans="1:11" x14ac:dyDescent="0.25">
      <c r="B28" s="2"/>
      <c r="C28" s="2"/>
      <c r="D28" s="2"/>
      <c r="E28" s="2"/>
      <c r="F28" s="2"/>
      <c r="G28" s="2"/>
      <c r="H28" s="2"/>
      <c r="I28" s="2"/>
      <c r="J28" s="2"/>
      <c r="K28" s="2"/>
    </row>
    <row r="29" spans="1:11" x14ac:dyDescent="0.25">
      <c r="B29" s="2"/>
      <c r="C29" s="2"/>
      <c r="D29" s="2"/>
      <c r="E29" s="2"/>
      <c r="F29" s="2"/>
      <c r="G29" s="2"/>
      <c r="H29" s="2"/>
      <c r="I29" s="2"/>
      <c r="J29" s="2"/>
      <c r="K29" s="2"/>
    </row>
    <row r="30" spans="1:11" x14ac:dyDescent="0.25">
      <c r="B30" s="2"/>
      <c r="C30" s="2"/>
      <c r="D30" s="2"/>
      <c r="E30" s="2"/>
      <c r="F30" s="2"/>
      <c r="G30" s="2"/>
      <c r="H30" s="2"/>
      <c r="I30" s="2"/>
      <c r="J30" s="2"/>
      <c r="K30" s="2"/>
    </row>
    <row r="31" spans="1:11" x14ac:dyDescent="0.25">
      <c r="B31" s="2"/>
      <c r="C31" s="2"/>
      <c r="D31" s="2"/>
      <c r="E31" s="2"/>
      <c r="F31" s="2"/>
      <c r="G31" s="2"/>
      <c r="H31" s="2"/>
      <c r="I31" s="2"/>
      <c r="J31" s="2"/>
      <c r="K31" s="2"/>
    </row>
    <row r="32" spans="1:11" x14ac:dyDescent="0.25">
      <c r="B32" s="2"/>
      <c r="C32" s="2"/>
      <c r="D32" s="2"/>
      <c r="E32" s="2"/>
      <c r="F32" s="2"/>
      <c r="G32" s="2"/>
      <c r="H32" s="2"/>
      <c r="I32" s="2"/>
      <c r="J32" s="2"/>
      <c r="K32" s="2"/>
    </row>
  </sheetData>
  <mergeCells count="2">
    <mergeCell ref="B2:J2"/>
    <mergeCell ref="A1:J1"/>
  </mergeCells>
  <pageMargins left="0.7" right="0.7" top="0.75" bottom="0.75" header="0.3" footer="0.3"/>
  <pageSetup scale="77"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topLeftCell="A34" workbookViewId="0">
      <selection activeCell="A36" sqref="A36"/>
    </sheetView>
  </sheetViews>
  <sheetFormatPr defaultRowHeight="15" x14ac:dyDescent="0.25"/>
  <cols>
    <col min="1" max="1" width="41.140625" customWidth="1"/>
    <col min="6" max="6" width="36.85546875" customWidth="1"/>
  </cols>
  <sheetData>
    <row r="1" spans="1:7" ht="18.75" x14ac:dyDescent="0.25">
      <c r="A1" s="102" t="s">
        <v>277</v>
      </c>
      <c r="B1" s="102"/>
      <c r="C1" s="102"/>
      <c r="D1" s="102"/>
      <c r="E1" s="102"/>
      <c r="F1" s="102"/>
    </row>
    <row r="2" spans="1:7" ht="15.75" thickBot="1" x14ac:dyDescent="0.3"/>
    <row r="3" spans="1:7" ht="17.25" x14ac:dyDescent="0.25">
      <c r="A3" s="75" t="s">
        <v>170</v>
      </c>
      <c r="B3" s="77" t="s">
        <v>171</v>
      </c>
      <c r="C3" s="77" t="s">
        <v>172</v>
      </c>
      <c r="D3" s="100" t="s">
        <v>173</v>
      </c>
      <c r="E3" s="100"/>
      <c r="F3" s="101"/>
    </row>
    <row r="4" spans="1:7" ht="30" customHeight="1" x14ac:dyDescent="0.25">
      <c r="A4" s="78" t="s">
        <v>214</v>
      </c>
      <c r="B4" s="79">
        <v>42.320999999999998</v>
      </c>
      <c r="C4" s="108">
        <v>0</v>
      </c>
      <c r="D4" s="92" t="s">
        <v>215</v>
      </c>
      <c r="E4" s="92"/>
      <c r="F4" s="93"/>
    </row>
    <row r="5" spans="1:7" ht="30" x14ac:dyDescent="0.25">
      <c r="A5" s="73" t="s">
        <v>217</v>
      </c>
      <c r="B5" s="34">
        <v>6.1189999999999998</v>
      </c>
      <c r="C5" s="74">
        <v>4.7E-2</v>
      </c>
      <c r="D5" s="103" t="s">
        <v>218</v>
      </c>
      <c r="E5" s="103"/>
      <c r="F5" s="104"/>
    </row>
    <row r="6" spans="1:7" ht="30" x14ac:dyDescent="0.25">
      <c r="A6" s="80" t="s">
        <v>179</v>
      </c>
      <c r="B6" s="81">
        <v>8.9610000000000003</v>
      </c>
      <c r="C6" s="81">
        <v>1.0999999999999999E-2</v>
      </c>
      <c r="D6" s="92" t="s">
        <v>224</v>
      </c>
      <c r="E6" s="92"/>
      <c r="F6" s="93"/>
    </row>
    <row r="7" spans="1:7" ht="30" x14ac:dyDescent="0.25">
      <c r="A7" s="73" t="s">
        <v>236</v>
      </c>
      <c r="B7" s="34">
        <v>11.788</v>
      </c>
      <c r="C7" s="34">
        <v>3.0000000000000001E-3</v>
      </c>
      <c r="D7" s="98" t="s">
        <v>237</v>
      </c>
      <c r="E7" s="98"/>
      <c r="F7" s="99"/>
    </row>
    <row r="8" spans="1:7" ht="30" x14ac:dyDescent="0.25">
      <c r="A8" s="80" t="s">
        <v>187</v>
      </c>
      <c r="B8" s="35">
        <v>7.7930000000000001</v>
      </c>
      <c r="C8" s="35">
        <v>0.02</v>
      </c>
      <c r="D8" s="96" t="s">
        <v>224</v>
      </c>
      <c r="E8" s="96"/>
      <c r="F8" s="97"/>
    </row>
    <row r="9" spans="1:7" ht="30" x14ac:dyDescent="0.25">
      <c r="A9" s="73" t="s">
        <v>255</v>
      </c>
      <c r="B9" s="34">
        <v>7.4349999999999996</v>
      </c>
      <c r="C9" s="74">
        <v>2.4E-2</v>
      </c>
      <c r="D9" s="98" t="s">
        <v>256</v>
      </c>
      <c r="E9" s="98"/>
      <c r="F9" s="99"/>
    </row>
    <row r="10" spans="1:7" ht="30" x14ac:dyDescent="0.25">
      <c r="A10" s="80" t="s">
        <v>263</v>
      </c>
      <c r="B10" s="112">
        <v>7.44</v>
      </c>
      <c r="C10" s="217">
        <v>2.4E-2</v>
      </c>
      <c r="D10" s="116" t="s">
        <v>264</v>
      </c>
      <c r="E10" s="116"/>
      <c r="F10" s="116"/>
    </row>
    <row r="11" spans="1:7" ht="30" x14ac:dyDescent="0.25">
      <c r="A11" s="120" t="s">
        <v>191</v>
      </c>
      <c r="B11" s="112">
        <v>8.1539999999999999</v>
      </c>
      <c r="C11">
        <v>1.7000000000000001E-2</v>
      </c>
      <c r="D11" s="123" t="s">
        <v>224</v>
      </c>
      <c r="E11" s="123"/>
      <c r="F11" s="123"/>
    </row>
    <row r="13" spans="1:7" x14ac:dyDescent="0.25">
      <c r="A13" s="68"/>
      <c r="B13" s="137" t="s">
        <v>291</v>
      </c>
      <c r="C13" s="137"/>
      <c r="D13" s="137"/>
    </row>
    <row r="14" spans="1:7" x14ac:dyDescent="0.25">
      <c r="A14" s="68" t="s">
        <v>286</v>
      </c>
      <c r="B14" s="138" t="s">
        <v>322</v>
      </c>
      <c r="C14" s="138" t="s">
        <v>145</v>
      </c>
      <c r="D14" s="142" t="s">
        <v>146</v>
      </c>
      <c r="E14" s="138" t="s">
        <v>289</v>
      </c>
      <c r="F14" s="68" t="s">
        <v>290</v>
      </c>
      <c r="G14" s="68"/>
    </row>
    <row r="15" spans="1:7" x14ac:dyDescent="0.25">
      <c r="A15" s="113" t="s">
        <v>323</v>
      </c>
      <c r="B15" s="2">
        <v>133.31</v>
      </c>
      <c r="C15" s="2">
        <v>141.88999999999999</v>
      </c>
      <c r="D15" s="54">
        <v>161.77000000000001</v>
      </c>
      <c r="E15" s="118">
        <v>1.7000000000000001E-2</v>
      </c>
      <c r="F15" s="114" t="s">
        <v>327</v>
      </c>
      <c r="G15" s="114"/>
    </row>
    <row r="16" spans="1:7" x14ac:dyDescent="0.25">
      <c r="A16" s="129" t="s">
        <v>307</v>
      </c>
      <c r="B16" s="127">
        <v>137.96</v>
      </c>
      <c r="C16" s="127">
        <v>138.55000000000001</v>
      </c>
      <c r="D16" s="143">
        <v>171.01</v>
      </c>
      <c r="E16" s="133">
        <v>1E-3</v>
      </c>
      <c r="F16" s="135" t="s">
        <v>327</v>
      </c>
      <c r="G16" s="135"/>
    </row>
    <row r="17" spans="1:7" x14ac:dyDescent="0.25">
      <c r="A17" s="113" t="s">
        <v>303</v>
      </c>
      <c r="B17" s="2">
        <v>111.84</v>
      </c>
      <c r="C17" s="2">
        <v>112.99</v>
      </c>
      <c r="D17" s="54">
        <v>182.41</v>
      </c>
      <c r="E17" s="118">
        <v>0</v>
      </c>
      <c r="F17" s="114" t="s">
        <v>327</v>
      </c>
      <c r="G17" s="114"/>
    </row>
    <row r="18" spans="1:7" x14ac:dyDescent="0.25">
      <c r="A18" s="129" t="s">
        <v>315</v>
      </c>
      <c r="B18" s="127">
        <v>142.69999999999999</v>
      </c>
      <c r="C18" s="127">
        <v>145.09</v>
      </c>
      <c r="D18" s="143">
        <v>167.8</v>
      </c>
      <c r="E18" s="133">
        <v>1.9E-2</v>
      </c>
      <c r="F18" s="135" t="s">
        <v>327</v>
      </c>
      <c r="G18" s="135"/>
    </row>
    <row r="19" spans="1:7" x14ac:dyDescent="0.25">
      <c r="A19" s="113" t="s">
        <v>324</v>
      </c>
      <c r="B19" s="2">
        <v>123.47</v>
      </c>
      <c r="C19" s="2">
        <v>174.61</v>
      </c>
      <c r="D19" s="54">
        <v>160.38999999999999</v>
      </c>
      <c r="E19" s="118">
        <v>0</v>
      </c>
      <c r="F19" s="114" t="s">
        <v>326</v>
      </c>
      <c r="G19" s="114"/>
    </row>
    <row r="20" spans="1:7" x14ac:dyDescent="0.25">
      <c r="A20" s="129" t="s">
        <v>305</v>
      </c>
      <c r="B20" s="136">
        <v>148.07</v>
      </c>
      <c r="C20" s="127">
        <v>164.11</v>
      </c>
      <c r="D20" s="143">
        <v>151.96</v>
      </c>
      <c r="E20" s="133">
        <v>3.0000000000000001E-3</v>
      </c>
      <c r="F20" s="129" t="s">
        <v>325</v>
      </c>
      <c r="G20" s="129"/>
    </row>
    <row r="21" spans="1:7" x14ac:dyDescent="0.25">
      <c r="D21" s="54"/>
    </row>
    <row r="22" spans="1:7" x14ac:dyDescent="0.25">
      <c r="D22" s="54"/>
    </row>
    <row r="23" spans="1:7" x14ac:dyDescent="0.25">
      <c r="A23" s="186"/>
      <c r="B23" s="186"/>
      <c r="C23" s="184" t="s">
        <v>411</v>
      </c>
      <c r="D23" s="185"/>
      <c r="E23" s="197"/>
      <c r="F23" s="187"/>
    </row>
    <row r="24" spans="1:7" x14ac:dyDescent="0.25">
      <c r="A24" s="189" t="s">
        <v>372</v>
      </c>
      <c r="B24" s="190" t="s">
        <v>289</v>
      </c>
      <c r="C24" s="196" t="s">
        <v>322</v>
      </c>
      <c r="D24" s="190" t="s">
        <v>145</v>
      </c>
      <c r="E24" s="190" t="s">
        <v>146</v>
      </c>
      <c r="F24" s="195" t="s">
        <v>173</v>
      </c>
    </row>
    <row r="25" spans="1:7" ht="75" x14ac:dyDescent="0.25">
      <c r="A25" s="188" t="s">
        <v>64</v>
      </c>
      <c r="B25" s="192">
        <v>2E-3</v>
      </c>
      <c r="C25" s="191">
        <v>3.51</v>
      </c>
      <c r="D25" s="191">
        <v>3.84</v>
      </c>
      <c r="E25" s="191">
        <v>3.99</v>
      </c>
      <c r="F25" s="188" t="s">
        <v>413</v>
      </c>
    </row>
    <row r="26" spans="1:7" ht="60" x14ac:dyDescent="0.25">
      <c r="A26" s="198" t="s">
        <v>66</v>
      </c>
      <c r="B26" s="199">
        <v>1E-3</v>
      </c>
      <c r="C26" s="200">
        <v>2.37</v>
      </c>
      <c r="D26" s="200">
        <v>2.74</v>
      </c>
      <c r="E26" s="200">
        <v>2.89</v>
      </c>
      <c r="F26" s="198" t="s">
        <v>414</v>
      </c>
    </row>
    <row r="27" spans="1:7" ht="60" x14ac:dyDescent="0.25">
      <c r="A27" s="188" t="s">
        <v>415</v>
      </c>
      <c r="B27" s="192">
        <v>1E-3</v>
      </c>
      <c r="C27" s="191">
        <v>2.39</v>
      </c>
      <c r="D27" s="191">
        <v>2.93</v>
      </c>
      <c r="E27" s="191">
        <v>2.93</v>
      </c>
      <c r="F27" s="188" t="s">
        <v>416</v>
      </c>
    </row>
    <row r="28" spans="1:7" ht="53.25" customHeight="1" x14ac:dyDescent="0.25">
      <c r="A28" s="198" t="s">
        <v>75</v>
      </c>
      <c r="B28" s="199">
        <v>0.04</v>
      </c>
      <c r="C28" s="200">
        <v>3.47</v>
      </c>
      <c r="D28" s="200">
        <v>3.74</v>
      </c>
      <c r="E28" s="200">
        <v>3.85</v>
      </c>
      <c r="F28" s="198" t="s">
        <v>417</v>
      </c>
    </row>
    <row r="29" spans="1:7" ht="90" x14ac:dyDescent="0.25">
      <c r="A29" s="188" t="s">
        <v>418</v>
      </c>
      <c r="B29" s="193">
        <v>0</v>
      </c>
      <c r="C29" s="194">
        <v>3.82</v>
      </c>
      <c r="D29" s="194">
        <v>4.01</v>
      </c>
      <c r="E29" s="194">
        <v>4.2699999999999996</v>
      </c>
      <c r="F29" s="188" t="s">
        <v>419</v>
      </c>
    </row>
    <row r="30" spans="1:7" ht="75" x14ac:dyDescent="0.25">
      <c r="A30" s="198" t="s">
        <v>420</v>
      </c>
      <c r="B30" s="199">
        <v>1.7999999999999999E-2</v>
      </c>
      <c r="C30" s="200">
        <v>3.9</v>
      </c>
      <c r="D30" s="200">
        <v>3.88</v>
      </c>
      <c r="E30" s="200">
        <v>4.17</v>
      </c>
      <c r="F30" s="198" t="s">
        <v>421</v>
      </c>
    </row>
    <row r="31" spans="1:7" ht="90" x14ac:dyDescent="0.25">
      <c r="A31" s="188" t="s">
        <v>422</v>
      </c>
      <c r="B31" s="192">
        <v>0</v>
      </c>
      <c r="C31" s="191">
        <v>3.44</v>
      </c>
      <c r="D31" s="191">
        <v>3.69</v>
      </c>
      <c r="E31" s="191">
        <v>3.96</v>
      </c>
      <c r="F31" s="188" t="s">
        <v>423</v>
      </c>
    </row>
    <row r="32" spans="1:7" ht="90" x14ac:dyDescent="0.25">
      <c r="A32" s="198" t="s">
        <v>424</v>
      </c>
      <c r="B32" s="199">
        <v>2.3E-2</v>
      </c>
      <c r="C32" s="200">
        <v>3.05</v>
      </c>
      <c r="D32" s="200">
        <v>2.96</v>
      </c>
      <c r="E32" s="200">
        <v>2.74</v>
      </c>
      <c r="F32" s="198" t="s">
        <v>425</v>
      </c>
    </row>
    <row r="33" spans="1:6" ht="105" x14ac:dyDescent="0.25">
      <c r="A33" s="188" t="s">
        <v>426</v>
      </c>
      <c r="B33" s="192">
        <v>3.0000000000000001E-3</v>
      </c>
      <c r="C33" s="191">
        <v>3.87</v>
      </c>
      <c r="D33" s="191">
        <v>3.84</v>
      </c>
      <c r="E33" s="191">
        <v>4.1449999999999996</v>
      </c>
      <c r="F33" s="188" t="s">
        <v>427</v>
      </c>
    </row>
    <row r="34" spans="1:6" ht="75" x14ac:dyDescent="0.25">
      <c r="A34" s="198" t="s">
        <v>428</v>
      </c>
      <c r="B34" s="199">
        <v>1.2E-2</v>
      </c>
      <c r="C34" s="200">
        <v>3.8</v>
      </c>
      <c r="D34" s="200">
        <v>4.04</v>
      </c>
      <c r="E34" s="200">
        <v>4.1500000000000004</v>
      </c>
      <c r="F34" s="198" t="s">
        <v>429</v>
      </c>
    </row>
    <row r="35" spans="1:6" ht="60" x14ac:dyDescent="0.25">
      <c r="A35" s="188" t="s">
        <v>430</v>
      </c>
      <c r="B35" s="192">
        <v>3.9E-2</v>
      </c>
      <c r="C35" s="191">
        <v>3.54</v>
      </c>
      <c r="D35" s="191">
        <v>3.7</v>
      </c>
      <c r="E35" s="191">
        <v>3.85</v>
      </c>
      <c r="F35" s="188" t="s">
        <v>431</v>
      </c>
    </row>
    <row r="36" spans="1:6" ht="75" x14ac:dyDescent="0.25">
      <c r="A36" s="198" t="s">
        <v>398</v>
      </c>
      <c r="B36" s="199">
        <v>2E-3</v>
      </c>
      <c r="C36" s="200">
        <v>4.07</v>
      </c>
      <c r="D36" s="200">
        <v>4.04</v>
      </c>
      <c r="E36" s="200">
        <v>4.3600000000000003</v>
      </c>
      <c r="F36" s="198" t="s">
        <v>432</v>
      </c>
    </row>
    <row r="37" spans="1:6" ht="90" x14ac:dyDescent="0.25">
      <c r="A37" s="188" t="s">
        <v>400</v>
      </c>
      <c r="B37" s="192">
        <v>0</v>
      </c>
      <c r="C37" s="191">
        <v>3.75</v>
      </c>
      <c r="D37" s="191">
        <v>4.07</v>
      </c>
      <c r="E37" s="191">
        <v>4.22</v>
      </c>
      <c r="F37" s="188" t="s">
        <v>435</v>
      </c>
    </row>
    <row r="38" spans="1:6" ht="60" x14ac:dyDescent="0.25">
      <c r="A38" s="198" t="s">
        <v>110</v>
      </c>
      <c r="B38" s="199">
        <v>3.4000000000000002E-2</v>
      </c>
      <c r="C38" s="200">
        <v>2.4300000000000002</v>
      </c>
      <c r="D38" s="200">
        <v>2.75</v>
      </c>
      <c r="E38" s="200">
        <v>2.92</v>
      </c>
      <c r="F38" s="198" t="s">
        <v>433</v>
      </c>
    </row>
    <row r="39" spans="1:6" ht="60" x14ac:dyDescent="0.25">
      <c r="A39" s="188" t="s">
        <v>111</v>
      </c>
      <c r="B39" s="192">
        <v>3.0000000000000001E-3</v>
      </c>
      <c r="C39" s="191">
        <v>2.08</v>
      </c>
      <c r="D39" s="191">
        <v>2.31</v>
      </c>
      <c r="E39" s="191">
        <v>2.66</v>
      </c>
      <c r="F39" s="188" t="s">
        <v>434</v>
      </c>
    </row>
  </sheetData>
  <mergeCells count="17">
    <mergeCell ref="F16:G16"/>
    <mergeCell ref="F17:G17"/>
    <mergeCell ref="F18:G18"/>
    <mergeCell ref="F19:G19"/>
    <mergeCell ref="C23:E23"/>
    <mergeCell ref="D8:F8"/>
    <mergeCell ref="D9:F9"/>
    <mergeCell ref="D10:F10"/>
    <mergeCell ref="B13:D13"/>
    <mergeCell ref="F15:G15"/>
    <mergeCell ref="D11:F11"/>
    <mergeCell ref="A1:F1"/>
    <mergeCell ref="D3:F3"/>
    <mergeCell ref="D4:F4"/>
    <mergeCell ref="D5:F5"/>
    <mergeCell ref="D6:F6"/>
    <mergeCell ref="D7:F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topLeftCell="C37" workbookViewId="0">
      <selection activeCell="C12" sqref="C12"/>
    </sheetView>
  </sheetViews>
  <sheetFormatPr defaultRowHeight="15" x14ac:dyDescent="0.25"/>
  <cols>
    <col min="1" max="1" width="37.5703125" customWidth="1"/>
    <col min="6" max="6" width="46.5703125" customWidth="1"/>
  </cols>
  <sheetData>
    <row r="1" spans="1:6" ht="18.75" x14ac:dyDescent="0.25">
      <c r="A1" s="102" t="s">
        <v>278</v>
      </c>
      <c r="B1" s="102"/>
      <c r="C1" s="102"/>
      <c r="D1" s="102"/>
      <c r="E1" s="102"/>
      <c r="F1" s="102"/>
    </row>
    <row r="2" spans="1:6" ht="15.75" thickBot="1" x14ac:dyDescent="0.3"/>
    <row r="3" spans="1:6" ht="17.25" x14ac:dyDescent="0.25">
      <c r="A3" s="75" t="s">
        <v>170</v>
      </c>
      <c r="B3" s="77" t="s">
        <v>171</v>
      </c>
      <c r="C3" s="77" t="s">
        <v>172</v>
      </c>
      <c r="D3" s="100" t="s">
        <v>173</v>
      </c>
      <c r="E3" s="100"/>
      <c r="F3" s="101"/>
    </row>
    <row r="4" spans="1:6" ht="30" x14ac:dyDescent="0.25">
      <c r="A4" s="78" t="s">
        <v>175</v>
      </c>
      <c r="B4" s="79">
        <v>5.0810000000000004</v>
      </c>
      <c r="C4" s="79">
        <v>2.4E-2</v>
      </c>
      <c r="D4" s="92" t="s">
        <v>207</v>
      </c>
      <c r="E4" s="92"/>
      <c r="F4" s="93"/>
    </row>
    <row r="5" spans="1:6" ht="30" x14ac:dyDescent="0.25">
      <c r="A5" s="73" t="s">
        <v>214</v>
      </c>
      <c r="B5" s="34">
        <v>34.582999999999998</v>
      </c>
      <c r="C5" s="74">
        <v>0</v>
      </c>
      <c r="D5" s="103" t="s">
        <v>220</v>
      </c>
      <c r="E5" s="103"/>
      <c r="F5" s="104"/>
    </row>
    <row r="6" spans="1:6" ht="30" x14ac:dyDescent="0.25">
      <c r="A6" s="80" t="s">
        <v>217</v>
      </c>
      <c r="B6" s="81">
        <v>11.334</v>
      </c>
      <c r="C6" s="81">
        <v>1E-3</v>
      </c>
      <c r="D6" s="92" t="s">
        <v>219</v>
      </c>
      <c r="E6" s="92"/>
      <c r="F6" s="93"/>
    </row>
    <row r="7" spans="1:6" ht="30" customHeight="1" x14ac:dyDescent="0.25">
      <c r="A7" s="73" t="s">
        <v>231</v>
      </c>
      <c r="B7" s="34">
        <v>4.9960000000000004</v>
      </c>
      <c r="C7" s="34">
        <v>2.5999999999999999E-2</v>
      </c>
      <c r="D7" s="98" t="s">
        <v>241</v>
      </c>
      <c r="E7" s="98"/>
      <c r="F7" s="99"/>
    </row>
    <row r="8" spans="1:6" ht="30" x14ac:dyDescent="0.25">
      <c r="A8" s="80" t="s">
        <v>240</v>
      </c>
      <c r="B8" s="35">
        <v>13.315</v>
      </c>
      <c r="C8" s="81">
        <v>0</v>
      </c>
      <c r="D8" s="96" t="s">
        <v>219</v>
      </c>
      <c r="E8" s="96"/>
      <c r="F8" s="97"/>
    </row>
    <row r="9" spans="1:6" ht="30" x14ac:dyDescent="0.25">
      <c r="A9" s="73" t="s">
        <v>187</v>
      </c>
      <c r="B9" s="74">
        <v>4.84</v>
      </c>
      <c r="C9" s="74">
        <v>2.8000000000000001E-2</v>
      </c>
      <c r="D9" s="98" t="s">
        <v>242</v>
      </c>
      <c r="E9" s="98"/>
      <c r="F9" s="99"/>
    </row>
    <row r="10" spans="1:6" ht="30" x14ac:dyDescent="0.25">
      <c r="A10" s="80" t="s">
        <v>243</v>
      </c>
      <c r="B10" s="118">
        <v>6.71</v>
      </c>
      <c r="C10" s="118">
        <v>0.01</v>
      </c>
      <c r="D10" s="115" t="s">
        <v>219</v>
      </c>
      <c r="E10" s="115"/>
      <c r="F10" s="115"/>
    </row>
    <row r="11" spans="1:6" ht="30" x14ac:dyDescent="0.25">
      <c r="A11" s="117" t="s">
        <v>252</v>
      </c>
      <c r="B11" s="118">
        <v>4.47</v>
      </c>
      <c r="C11" s="118">
        <v>3.4000000000000002E-2</v>
      </c>
      <c r="D11" s="115" t="s">
        <v>219</v>
      </c>
      <c r="E11" s="115"/>
      <c r="F11" s="115"/>
    </row>
    <row r="12" spans="1:6" ht="32.25" customHeight="1" x14ac:dyDescent="0.25">
      <c r="A12" s="122" t="s">
        <v>255</v>
      </c>
      <c r="B12" s="2">
        <v>3.8889999999999998</v>
      </c>
      <c r="C12" s="2">
        <v>4.9000000000000002E-2</v>
      </c>
      <c r="D12" s="115" t="s">
        <v>219</v>
      </c>
      <c r="E12" s="115"/>
      <c r="F12" s="115"/>
    </row>
    <row r="15" spans="1:6" x14ac:dyDescent="0.25">
      <c r="A15" s="68"/>
      <c r="B15" s="137" t="s">
        <v>291</v>
      </c>
      <c r="C15" s="137"/>
      <c r="D15" s="68"/>
      <c r="E15" s="68"/>
      <c r="F15" s="68"/>
    </row>
    <row r="16" spans="1:6" x14ac:dyDescent="0.25">
      <c r="A16" s="68" t="s">
        <v>286</v>
      </c>
      <c r="B16" s="138" t="s">
        <v>301</v>
      </c>
      <c r="C16" s="138" t="s">
        <v>302</v>
      </c>
      <c r="D16" s="138" t="s">
        <v>289</v>
      </c>
      <c r="E16" s="68" t="s">
        <v>290</v>
      </c>
      <c r="F16" s="68"/>
    </row>
    <row r="17" spans="1:7" s="147" customFormat="1" x14ac:dyDescent="0.25">
      <c r="A17" s="166" t="s">
        <v>369</v>
      </c>
      <c r="B17" s="167">
        <v>142.66999999999999</v>
      </c>
      <c r="C17" s="167">
        <v>165.59</v>
      </c>
      <c r="D17" s="167">
        <v>1.4E-2</v>
      </c>
      <c r="E17" s="166" t="s">
        <v>371</v>
      </c>
      <c r="F17" s="166"/>
    </row>
    <row r="18" spans="1:7" x14ac:dyDescent="0.25">
      <c r="A18" s="129" t="s">
        <v>303</v>
      </c>
      <c r="B18" s="127">
        <v>175.97</v>
      </c>
      <c r="C18" s="127">
        <v>131.35</v>
      </c>
      <c r="D18" s="133">
        <v>0</v>
      </c>
      <c r="E18" s="135" t="s">
        <v>304</v>
      </c>
      <c r="F18" s="135"/>
    </row>
    <row r="19" spans="1:7" s="147" customFormat="1" x14ac:dyDescent="0.25">
      <c r="A19" s="113" t="s">
        <v>370</v>
      </c>
      <c r="B19" s="2">
        <v>142.54</v>
      </c>
      <c r="C19" s="2">
        <v>162.74</v>
      </c>
      <c r="D19" s="118">
        <v>2.9000000000000001E-2</v>
      </c>
      <c r="E19" s="113" t="s">
        <v>371</v>
      </c>
      <c r="F19" s="113"/>
    </row>
    <row r="20" spans="1:7" x14ac:dyDescent="0.25">
      <c r="A20" s="129" t="s">
        <v>305</v>
      </c>
      <c r="B20" s="127">
        <v>65.78</v>
      </c>
      <c r="C20" s="127">
        <v>48.59</v>
      </c>
      <c r="D20" s="133">
        <v>8.9999999999999993E-3</v>
      </c>
      <c r="E20" s="135" t="s">
        <v>306</v>
      </c>
      <c r="F20" s="135"/>
    </row>
    <row r="23" spans="1:7" x14ac:dyDescent="0.25">
      <c r="A23" s="171"/>
      <c r="B23" s="168" t="s">
        <v>411</v>
      </c>
      <c r="C23" s="169"/>
      <c r="D23" s="171"/>
      <c r="E23" s="170"/>
    </row>
    <row r="24" spans="1:7" ht="60" customHeight="1" x14ac:dyDescent="0.25">
      <c r="A24" s="172" t="s">
        <v>372</v>
      </c>
      <c r="B24" s="173" t="s">
        <v>373</v>
      </c>
      <c r="C24" s="173" t="s">
        <v>374</v>
      </c>
      <c r="D24" s="183" t="s">
        <v>375</v>
      </c>
      <c r="E24" s="183"/>
      <c r="F24" s="183"/>
      <c r="G24" s="183"/>
    </row>
    <row r="25" spans="1:7" ht="33" customHeight="1" x14ac:dyDescent="0.25">
      <c r="A25" s="175" t="s">
        <v>64</v>
      </c>
      <c r="B25" s="176">
        <v>4.01</v>
      </c>
      <c r="C25" s="176">
        <v>3.72</v>
      </c>
      <c r="D25" s="177" t="s">
        <v>376</v>
      </c>
      <c r="E25" s="177"/>
      <c r="F25" s="177"/>
    </row>
    <row r="26" spans="1:7" ht="31.5" customHeight="1" x14ac:dyDescent="0.25">
      <c r="A26" s="179" t="s">
        <v>377</v>
      </c>
      <c r="B26" s="180">
        <v>3.5</v>
      </c>
      <c r="C26" s="180">
        <v>3.23</v>
      </c>
      <c r="D26" s="181" t="s">
        <v>378</v>
      </c>
      <c r="E26" s="181"/>
      <c r="F26" s="181"/>
    </row>
    <row r="27" spans="1:7" ht="33" customHeight="1" x14ac:dyDescent="0.25">
      <c r="A27" s="175" t="s">
        <v>69</v>
      </c>
      <c r="B27" s="176">
        <v>2.91</v>
      </c>
      <c r="C27" s="176">
        <v>2.6</v>
      </c>
      <c r="D27" s="178" t="s">
        <v>412</v>
      </c>
      <c r="E27" s="178"/>
      <c r="F27" s="178"/>
    </row>
    <row r="28" spans="1:7" ht="48" customHeight="1" x14ac:dyDescent="0.25">
      <c r="A28" s="179" t="s">
        <v>380</v>
      </c>
      <c r="B28" s="180">
        <v>3.26</v>
      </c>
      <c r="C28" s="180">
        <v>2.91</v>
      </c>
      <c r="D28" s="182" t="s">
        <v>381</v>
      </c>
      <c r="E28" s="182"/>
      <c r="F28" s="182"/>
    </row>
    <row r="29" spans="1:7" ht="48" customHeight="1" x14ac:dyDescent="0.25">
      <c r="A29" s="175" t="s">
        <v>382</v>
      </c>
      <c r="B29" s="176">
        <v>3.16</v>
      </c>
      <c r="C29" s="176">
        <v>2.9</v>
      </c>
      <c r="D29" s="178" t="s">
        <v>383</v>
      </c>
      <c r="E29" s="178"/>
      <c r="F29" s="178"/>
    </row>
    <row r="30" spans="1:7" ht="48" customHeight="1" x14ac:dyDescent="0.25">
      <c r="A30" s="179" t="s">
        <v>384</v>
      </c>
      <c r="B30" s="180">
        <v>2.97</v>
      </c>
      <c r="C30" s="180">
        <v>2.61</v>
      </c>
      <c r="D30" s="182" t="s">
        <v>385</v>
      </c>
      <c r="E30" s="182"/>
      <c r="F30" s="182"/>
    </row>
    <row r="31" spans="1:7" ht="48" customHeight="1" x14ac:dyDescent="0.25">
      <c r="A31" s="175" t="s">
        <v>386</v>
      </c>
      <c r="B31" s="176">
        <v>3.89</v>
      </c>
      <c r="C31" s="176">
        <v>3.63</v>
      </c>
      <c r="D31" s="178" t="s">
        <v>387</v>
      </c>
      <c r="E31" s="178"/>
      <c r="F31" s="178"/>
    </row>
    <row r="32" spans="1:7" ht="48" customHeight="1" x14ac:dyDescent="0.25">
      <c r="A32" s="179" t="s">
        <v>388</v>
      </c>
      <c r="B32" s="180">
        <v>2.91</v>
      </c>
      <c r="C32" s="180">
        <v>2.63</v>
      </c>
      <c r="D32" s="182" t="s">
        <v>389</v>
      </c>
      <c r="E32" s="182"/>
      <c r="F32" s="182"/>
    </row>
    <row r="33" spans="1:6" ht="48" customHeight="1" x14ac:dyDescent="0.25">
      <c r="A33" s="175" t="s">
        <v>390</v>
      </c>
      <c r="B33" s="176">
        <v>3.07</v>
      </c>
      <c r="C33" s="176">
        <v>2.82</v>
      </c>
      <c r="D33" s="178" t="s">
        <v>391</v>
      </c>
      <c r="E33" s="178"/>
      <c r="F33" s="178"/>
    </row>
    <row r="34" spans="1:6" ht="48" customHeight="1" x14ac:dyDescent="0.25">
      <c r="A34" s="179" t="s">
        <v>392</v>
      </c>
      <c r="B34" s="180">
        <v>2.94</v>
      </c>
      <c r="C34" s="180">
        <v>2.54</v>
      </c>
      <c r="D34" s="182" t="s">
        <v>393</v>
      </c>
      <c r="E34" s="182"/>
      <c r="F34" s="182"/>
    </row>
    <row r="35" spans="1:6" ht="64.5" customHeight="1" x14ac:dyDescent="0.25">
      <c r="A35" s="175" t="s">
        <v>394</v>
      </c>
      <c r="B35" s="176">
        <v>3.73</v>
      </c>
      <c r="C35" s="176">
        <v>3.39</v>
      </c>
      <c r="D35" s="178" t="s">
        <v>395</v>
      </c>
      <c r="E35" s="178"/>
      <c r="F35" s="178"/>
    </row>
    <row r="36" spans="1:6" ht="48" customHeight="1" x14ac:dyDescent="0.25">
      <c r="A36" s="179" t="s">
        <v>396</v>
      </c>
      <c r="B36" s="180">
        <v>4.03</v>
      </c>
      <c r="C36" s="180">
        <v>3.84</v>
      </c>
      <c r="D36" s="258" t="s">
        <v>397</v>
      </c>
      <c r="E36" s="258"/>
      <c r="F36" s="258"/>
    </row>
    <row r="37" spans="1:6" ht="48" customHeight="1" x14ac:dyDescent="0.25">
      <c r="A37" s="175" t="s">
        <v>398</v>
      </c>
      <c r="B37" s="176">
        <v>4.3099999999999996</v>
      </c>
      <c r="C37" s="176">
        <v>4.1399999999999997</v>
      </c>
      <c r="D37" s="178" t="s">
        <v>399</v>
      </c>
      <c r="E37" s="178"/>
      <c r="F37" s="178"/>
    </row>
    <row r="38" spans="1:6" ht="48" customHeight="1" x14ac:dyDescent="0.25">
      <c r="A38" s="179" t="s">
        <v>400</v>
      </c>
      <c r="B38" s="180">
        <v>4.18</v>
      </c>
      <c r="C38" s="180">
        <v>4.01</v>
      </c>
      <c r="D38" s="182" t="s">
        <v>401</v>
      </c>
      <c r="E38" s="182"/>
      <c r="F38" s="182"/>
    </row>
    <row r="39" spans="1:6" ht="48" customHeight="1" x14ac:dyDescent="0.25">
      <c r="A39" s="175" t="s">
        <v>402</v>
      </c>
      <c r="B39" s="176">
        <v>2.97</v>
      </c>
      <c r="C39" s="176">
        <v>2.56</v>
      </c>
      <c r="D39" s="178" t="s">
        <v>403</v>
      </c>
      <c r="E39" s="178"/>
      <c r="F39" s="178"/>
    </row>
    <row r="40" spans="1:6" ht="48" customHeight="1" x14ac:dyDescent="0.25">
      <c r="A40" s="179" t="s">
        <v>110</v>
      </c>
      <c r="B40" s="180">
        <v>3</v>
      </c>
      <c r="C40" s="180">
        <v>2.58</v>
      </c>
      <c r="D40" s="182" t="s">
        <v>404</v>
      </c>
      <c r="E40" s="182"/>
      <c r="F40" s="182"/>
    </row>
    <row r="41" spans="1:6" ht="48" customHeight="1" x14ac:dyDescent="0.25">
      <c r="A41" s="175" t="s">
        <v>111</v>
      </c>
      <c r="B41" s="176">
        <v>2.65</v>
      </c>
      <c r="C41" s="176">
        <v>2.29</v>
      </c>
      <c r="D41" s="178" t="s">
        <v>405</v>
      </c>
      <c r="E41" s="178"/>
      <c r="F41" s="178"/>
    </row>
    <row r="42" spans="1:6" ht="48" customHeight="1" x14ac:dyDescent="0.25">
      <c r="A42" s="179" t="s">
        <v>406</v>
      </c>
      <c r="B42" s="180">
        <v>3.41</v>
      </c>
      <c r="C42" s="180">
        <v>3.04</v>
      </c>
      <c r="D42" s="182" t="s">
        <v>407</v>
      </c>
      <c r="E42" s="182"/>
      <c r="F42" s="182"/>
    </row>
    <row r="43" spans="1:6" ht="48" customHeight="1" x14ac:dyDescent="0.25">
      <c r="A43" s="175" t="s">
        <v>131</v>
      </c>
      <c r="B43" s="176">
        <v>2.99</v>
      </c>
      <c r="C43" s="176">
        <v>2.62</v>
      </c>
      <c r="D43" s="178" t="s">
        <v>408</v>
      </c>
      <c r="E43" s="178"/>
      <c r="F43" s="178"/>
    </row>
    <row r="44" spans="1:6" ht="48" customHeight="1" x14ac:dyDescent="0.25">
      <c r="A44" s="179" t="s">
        <v>409</v>
      </c>
      <c r="B44" s="180">
        <v>2.25</v>
      </c>
      <c r="C44" s="180">
        <v>2.6</v>
      </c>
      <c r="D44" s="181" t="s">
        <v>410</v>
      </c>
      <c r="E44" s="181"/>
      <c r="F44" s="181"/>
    </row>
  </sheetData>
  <mergeCells count="36">
    <mergeCell ref="D43:F43"/>
    <mergeCell ref="D44:F44"/>
    <mergeCell ref="D38:F38"/>
    <mergeCell ref="D39:F39"/>
    <mergeCell ref="D40:F40"/>
    <mergeCell ref="D41:F41"/>
    <mergeCell ref="D42:F42"/>
    <mergeCell ref="D33:F33"/>
    <mergeCell ref="D34:F34"/>
    <mergeCell ref="D35:F35"/>
    <mergeCell ref="D36:F36"/>
    <mergeCell ref="D37:F37"/>
    <mergeCell ref="D28:F28"/>
    <mergeCell ref="D29:F29"/>
    <mergeCell ref="D30:F30"/>
    <mergeCell ref="D31:F31"/>
    <mergeCell ref="D32:F32"/>
    <mergeCell ref="B23:C23"/>
    <mergeCell ref="D24:G24"/>
    <mergeCell ref="D25:F25"/>
    <mergeCell ref="D26:F26"/>
    <mergeCell ref="D27:F27"/>
    <mergeCell ref="E18:F18"/>
    <mergeCell ref="E20:F20"/>
    <mergeCell ref="D8:F8"/>
    <mergeCell ref="D9:F9"/>
    <mergeCell ref="D10:F10"/>
    <mergeCell ref="D11:F11"/>
    <mergeCell ref="D12:F12"/>
    <mergeCell ref="B15:C15"/>
    <mergeCell ref="A1:F1"/>
    <mergeCell ref="D3:F3"/>
    <mergeCell ref="D4:F4"/>
    <mergeCell ref="D5:F5"/>
    <mergeCell ref="D6:F6"/>
    <mergeCell ref="D7:F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topLeftCell="A16" zoomScale="75" zoomScaleNormal="75" workbookViewId="0">
      <selection activeCell="A25" sqref="A25"/>
    </sheetView>
  </sheetViews>
  <sheetFormatPr defaultRowHeight="15" x14ac:dyDescent="0.25"/>
  <cols>
    <col min="1" max="1" width="37.7109375" customWidth="1"/>
    <col min="6" max="6" width="44" customWidth="1"/>
  </cols>
  <sheetData>
    <row r="1" spans="1:6" ht="18.75" x14ac:dyDescent="0.25">
      <c r="A1" s="102" t="s">
        <v>279</v>
      </c>
      <c r="B1" s="102"/>
      <c r="C1" s="102"/>
      <c r="D1" s="102"/>
      <c r="E1" s="102"/>
      <c r="F1" s="102"/>
    </row>
    <row r="2" spans="1:6" ht="15.75" thickBot="1" x14ac:dyDescent="0.3"/>
    <row r="3" spans="1:6" ht="17.25" x14ac:dyDescent="0.25">
      <c r="A3" s="75" t="s">
        <v>170</v>
      </c>
      <c r="B3" s="77" t="s">
        <v>171</v>
      </c>
      <c r="C3" s="77" t="s">
        <v>172</v>
      </c>
      <c r="D3" s="100" t="s">
        <v>173</v>
      </c>
      <c r="E3" s="100"/>
      <c r="F3" s="101"/>
    </row>
    <row r="4" spans="1:6" ht="30" x14ac:dyDescent="0.25">
      <c r="A4" s="78" t="s">
        <v>210</v>
      </c>
      <c r="B4" s="79">
        <v>3.9460000000000002</v>
      </c>
      <c r="C4" s="79">
        <v>4.7E-2</v>
      </c>
      <c r="D4" s="92" t="s">
        <v>211</v>
      </c>
      <c r="E4" s="92"/>
      <c r="F4" s="93"/>
    </row>
    <row r="5" spans="1:6" ht="28.5" customHeight="1" x14ac:dyDescent="0.25">
      <c r="A5" s="109" t="s">
        <v>250</v>
      </c>
      <c r="B5" s="106">
        <v>4.1029999999999998</v>
      </c>
      <c r="C5" s="107">
        <v>4.2999999999999997E-2</v>
      </c>
      <c r="D5" s="103" t="s">
        <v>251</v>
      </c>
      <c r="E5" s="103"/>
      <c r="F5" s="104"/>
    </row>
    <row r="6" spans="1:6" ht="30.75" customHeight="1" x14ac:dyDescent="0.25">
      <c r="A6" s="80" t="s">
        <v>275</v>
      </c>
      <c r="B6" s="81">
        <v>4.0039999999999996</v>
      </c>
      <c r="C6" s="81">
        <v>4.4999999999999998E-2</v>
      </c>
      <c r="D6" s="92" t="s">
        <v>276</v>
      </c>
      <c r="E6" s="92"/>
      <c r="F6" s="93"/>
    </row>
    <row r="9" spans="1:6" x14ac:dyDescent="0.25">
      <c r="A9" s="68"/>
      <c r="B9" s="137" t="s">
        <v>291</v>
      </c>
      <c r="C9" s="137"/>
      <c r="D9" s="68"/>
      <c r="E9" s="68"/>
      <c r="F9" s="68"/>
    </row>
    <row r="10" spans="1:6" x14ac:dyDescent="0.25">
      <c r="A10" s="68" t="s">
        <v>286</v>
      </c>
      <c r="B10" s="138" t="s">
        <v>156</v>
      </c>
      <c r="C10" s="138" t="s">
        <v>157</v>
      </c>
      <c r="D10" s="138" t="s">
        <v>289</v>
      </c>
      <c r="E10" s="68" t="s">
        <v>290</v>
      </c>
      <c r="F10" s="68"/>
    </row>
    <row r="11" spans="1:6" x14ac:dyDescent="0.25">
      <c r="A11" s="113" t="s">
        <v>307</v>
      </c>
      <c r="B11" s="2">
        <v>132.44999999999999</v>
      </c>
      <c r="C11" s="2">
        <v>159.88</v>
      </c>
      <c r="D11" s="118">
        <v>0.03</v>
      </c>
      <c r="E11" s="114" t="s">
        <v>310</v>
      </c>
      <c r="F11" s="114"/>
    </row>
    <row r="12" spans="1:6" x14ac:dyDescent="0.25">
      <c r="A12" s="129" t="s">
        <v>308</v>
      </c>
      <c r="B12" s="127">
        <v>175.9</v>
      </c>
      <c r="C12" s="127">
        <v>147.44999999999999</v>
      </c>
      <c r="D12" s="133">
        <v>2.5000000000000001E-2</v>
      </c>
      <c r="E12" s="135" t="s">
        <v>310</v>
      </c>
      <c r="F12" s="135"/>
    </row>
    <row r="13" spans="1:6" x14ac:dyDescent="0.25">
      <c r="A13" s="139" t="s">
        <v>296</v>
      </c>
      <c r="B13" s="128">
        <v>55.03</v>
      </c>
      <c r="C13" s="128">
        <v>83.59</v>
      </c>
      <c r="D13" s="140">
        <v>4.0000000000000001E-3</v>
      </c>
      <c r="E13" s="141" t="s">
        <v>309</v>
      </c>
      <c r="F13" s="141"/>
    </row>
    <row r="15" spans="1:6" x14ac:dyDescent="0.25">
      <c r="A15" s="210"/>
      <c r="B15" s="208" t="s">
        <v>411</v>
      </c>
      <c r="C15" s="209"/>
      <c r="D15" s="210"/>
    </row>
    <row r="16" spans="1:6" ht="45" x14ac:dyDescent="0.25">
      <c r="A16" s="213" t="s">
        <v>436</v>
      </c>
      <c r="B16" s="211" t="s">
        <v>437</v>
      </c>
      <c r="C16" s="211" t="s">
        <v>438</v>
      </c>
      <c r="D16" s="214" t="s">
        <v>439</v>
      </c>
      <c r="E16" s="214"/>
      <c r="F16" s="214"/>
    </row>
    <row r="17" spans="1:7" ht="33.75" customHeight="1" x14ac:dyDescent="0.25">
      <c r="A17" s="130" t="s">
        <v>66</v>
      </c>
      <c r="B17" s="176">
        <v>3</v>
      </c>
      <c r="C17" s="176">
        <v>2.71</v>
      </c>
      <c r="D17" s="177" t="s">
        <v>440</v>
      </c>
      <c r="E17" s="177"/>
      <c r="F17" s="177"/>
    </row>
    <row r="18" spans="1:7" ht="47.25" customHeight="1" x14ac:dyDescent="0.25">
      <c r="A18" s="131" t="s">
        <v>68</v>
      </c>
      <c r="B18" s="180">
        <v>3.73</v>
      </c>
      <c r="C18" s="180">
        <v>3.4</v>
      </c>
      <c r="D18" s="181" t="s">
        <v>441</v>
      </c>
      <c r="E18" s="181"/>
      <c r="F18" s="181"/>
      <c r="G18" s="1"/>
    </row>
    <row r="19" spans="1:7" ht="36" customHeight="1" x14ac:dyDescent="0.25">
      <c r="A19" s="130" t="s">
        <v>442</v>
      </c>
      <c r="B19" s="176">
        <v>3.35</v>
      </c>
      <c r="C19" s="176">
        <v>3.03</v>
      </c>
      <c r="D19" s="177" t="s">
        <v>443</v>
      </c>
      <c r="E19" s="177"/>
      <c r="F19" s="177"/>
      <c r="G19" s="1"/>
    </row>
    <row r="20" spans="1:7" ht="32.25" customHeight="1" x14ac:dyDescent="0.25">
      <c r="A20" s="131" t="s">
        <v>444</v>
      </c>
      <c r="B20" s="180">
        <v>3.31</v>
      </c>
      <c r="C20" s="180">
        <v>2.98</v>
      </c>
      <c r="D20" s="181" t="s">
        <v>445</v>
      </c>
      <c r="E20" s="181"/>
      <c r="F20" s="181"/>
      <c r="G20" s="1"/>
    </row>
    <row r="21" spans="1:7" ht="33" customHeight="1" x14ac:dyDescent="0.25">
      <c r="A21" s="130" t="s">
        <v>79</v>
      </c>
      <c r="B21" s="176">
        <v>3</v>
      </c>
      <c r="C21" s="176">
        <v>2.69</v>
      </c>
      <c r="D21" s="177" t="s">
        <v>446</v>
      </c>
      <c r="E21" s="177"/>
      <c r="F21" s="177"/>
      <c r="G21" s="1"/>
    </row>
    <row r="22" spans="1:7" ht="62.25" customHeight="1" x14ac:dyDescent="0.25">
      <c r="A22" s="131" t="s">
        <v>447</v>
      </c>
      <c r="B22" s="180">
        <v>4.24</v>
      </c>
      <c r="C22" s="180">
        <v>4.03</v>
      </c>
      <c r="D22" s="181" t="s">
        <v>448</v>
      </c>
      <c r="E22" s="181"/>
      <c r="F22" s="181"/>
      <c r="G22" s="1"/>
    </row>
    <row r="23" spans="1:7" ht="61.5" customHeight="1" x14ac:dyDescent="0.25">
      <c r="A23" s="130" t="s">
        <v>449</v>
      </c>
      <c r="B23" s="176">
        <v>4.3600000000000003</v>
      </c>
      <c r="C23" s="176">
        <v>4.09</v>
      </c>
      <c r="D23" s="177" t="s">
        <v>450</v>
      </c>
      <c r="E23" s="177"/>
      <c r="F23" s="177"/>
      <c r="G23" s="1"/>
    </row>
    <row r="24" spans="1:7" ht="64.5" customHeight="1" x14ac:dyDescent="0.25">
      <c r="A24" s="131" t="s">
        <v>451</v>
      </c>
      <c r="B24" s="180">
        <v>4.13</v>
      </c>
      <c r="C24" s="180">
        <v>3.9</v>
      </c>
      <c r="D24" s="181" t="s">
        <v>452</v>
      </c>
      <c r="E24" s="181"/>
      <c r="F24" s="181"/>
      <c r="G24" s="1"/>
    </row>
    <row r="25" spans="1:7" ht="50.25" customHeight="1" x14ac:dyDescent="0.25">
      <c r="A25" s="130" t="s">
        <v>398</v>
      </c>
      <c r="B25" s="176">
        <v>4.4000000000000004</v>
      </c>
      <c r="C25" s="176">
        <v>4.2</v>
      </c>
      <c r="D25" s="177" t="s">
        <v>453</v>
      </c>
      <c r="E25" s="177"/>
      <c r="F25" s="177"/>
      <c r="G25" s="1"/>
    </row>
    <row r="26" spans="1:7" ht="47.25" customHeight="1" x14ac:dyDescent="0.25">
      <c r="A26" s="131" t="s">
        <v>454</v>
      </c>
      <c r="B26" s="180">
        <v>3.56</v>
      </c>
      <c r="C26" s="180">
        <v>3.16</v>
      </c>
      <c r="D26" s="181" t="s">
        <v>455</v>
      </c>
      <c r="E26" s="181"/>
      <c r="F26" s="181"/>
      <c r="G26" s="1"/>
    </row>
    <row r="27" spans="1:7" ht="56.25" customHeight="1" x14ac:dyDescent="0.25">
      <c r="A27" s="130" t="s">
        <v>456</v>
      </c>
      <c r="B27" s="176">
        <v>3.11</v>
      </c>
      <c r="C27" s="176">
        <v>2.66</v>
      </c>
      <c r="D27" s="177" t="s">
        <v>457</v>
      </c>
      <c r="E27" s="177"/>
      <c r="F27" s="177"/>
      <c r="G27" s="1"/>
    </row>
  </sheetData>
  <mergeCells count="22">
    <mergeCell ref="D25:F25"/>
    <mergeCell ref="D26:F26"/>
    <mergeCell ref="D27:F27"/>
    <mergeCell ref="D20:F20"/>
    <mergeCell ref="D21:F21"/>
    <mergeCell ref="D22:F22"/>
    <mergeCell ref="D23:F23"/>
    <mergeCell ref="D24:F24"/>
    <mergeCell ref="B15:C15"/>
    <mergeCell ref="D16:F16"/>
    <mergeCell ref="D17:F17"/>
    <mergeCell ref="D18:F18"/>
    <mergeCell ref="D19:F19"/>
    <mergeCell ref="B9:C9"/>
    <mergeCell ref="E11:F11"/>
    <mergeCell ref="E13:F13"/>
    <mergeCell ref="E12:F12"/>
    <mergeCell ref="A1:F1"/>
    <mergeCell ref="D3:F3"/>
    <mergeCell ref="D4:F4"/>
    <mergeCell ref="D5:F5"/>
    <mergeCell ref="D6:F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topLeftCell="A26" workbookViewId="0">
      <selection activeCell="G28" sqref="G28"/>
    </sheetView>
  </sheetViews>
  <sheetFormatPr defaultRowHeight="15" x14ac:dyDescent="0.25"/>
  <cols>
    <col min="1" max="1" width="37.140625" customWidth="1"/>
    <col min="6" max="6" width="42.42578125" customWidth="1"/>
  </cols>
  <sheetData>
    <row r="1" spans="1:6" ht="18.75" x14ac:dyDescent="0.25">
      <c r="A1" s="102" t="s">
        <v>280</v>
      </c>
      <c r="B1" s="102"/>
      <c r="C1" s="102"/>
      <c r="D1" s="102"/>
      <c r="E1" s="102"/>
      <c r="F1" s="102"/>
    </row>
    <row r="2" spans="1:6" ht="15.75" thickBot="1" x14ac:dyDescent="0.3"/>
    <row r="3" spans="1:6" ht="17.25" x14ac:dyDescent="0.25">
      <c r="A3" s="75" t="s">
        <v>170</v>
      </c>
      <c r="B3" s="77" t="s">
        <v>171</v>
      </c>
      <c r="C3" s="77" t="s">
        <v>172</v>
      </c>
      <c r="D3" s="100" t="s">
        <v>173</v>
      </c>
      <c r="E3" s="100"/>
      <c r="F3" s="101"/>
    </row>
    <row r="4" spans="1:6" ht="48.75" customHeight="1" x14ac:dyDescent="0.25">
      <c r="A4" s="78" t="s">
        <v>227</v>
      </c>
      <c r="B4" s="79">
        <v>7.609</v>
      </c>
      <c r="C4" s="79">
        <v>6.0000000000000001E-3</v>
      </c>
      <c r="D4" s="92" t="s">
        <v>228</v>
      </c>
      <c r="E4" s="92"/>
      <c r="F4" s="93"/>
    </row>
    <row r="5" spans="1:6" ht="45.75" customHeight="1" x14ac:dyDescent="0.25">
      <c r="A5" s="109" t="s">
        <v>183</v>
      </c>
      <c r="B5" s="106">
        <v>9.1110000000000007</v>
      </c>
      <c r="C5" s="107">
        <v>3.0000000000000001E-3</v>
      </c>
      <c r="D5" s="103" t="s">
        <v>234</v>
      </c>
      <c r="E5" s="103"/>
      <c r="F5" s="104"/>
    </row>
    <row r="6" spans="1:6" ht="45" customHeight="1" x14ac:dyDescent="0.25">
      <c r="A6" s="78" t="s">
        <v>474</v>
      </c>
      <c r="B6" s="108">
        <v>4.55</v>
      </c>
      <c r="C6" s="108">
        <v>3.3300000000000003E-2</v>
      </c>
      <c r="D6" s="92" t="s">
        <v>233</v>
      </c>
      <c r="E6" s="92"/>
      <c r="F6" s="93"/>
    </row>
    <row r="7" spans="1:6" s="216" customFormat="1" ht="45" customHeight="1" x14ac:dyDescent="0.25">
      <c r="A7" s="117" t="s">
        <v>194</v>
      </c>
      <c r="B7" s="132">
        <v>6.4790000000000001</v>
      </c>
      <c r="C7" s="132">
        <v>1.0999999999999999E-2</v>
      </c>
      <c r="D7" s="103" t="s">
        <v>234</v>
      </c>
      <c r="E7" s="103"/>
      <c r="F7" s="104"/>
    </row>
    <row r="8" spans="1:6" s="216" customFormat="1" ht="45" customHeight="1" x14ac:dyDescent="0.25">
      <c r="A8" s="78" t="s">
        <v>245</v>
      </c>
      <c r="B8" s="108">
        <v>5.1130000000000004</v>
      </c>
      <c r="C8" s="108">
        <v>2.4E-2</v>
      </c>
      <c r="D8" s="92" t="s">
        <v>233</v>
      </c>
      <c r="E8" s="92"/>
      <c r="F8" s="93"/>
    </row>
    <row r="9" spans="1:6" ht="34.5" customHeight="1" x14ac:dyDescent="0.25">
      <c r="A9" s="109" t="s">
        <v>187</v>
      </c>
      <c r="B9" s="106">
        <v>9.7029999999999994</v>
      </c>
      <c r="C9" s="106">
        <v>2E-3</v>
      </c>
      <c r="D9" s="94" t="s">
        <v>246</v>
      </c>
      <c r="E9" s="94"/>
      <c r="F9" s="95"/>
    </row>
    <row r="10" spans="1:6" ht="44.25" customHeight="1" x14ac:dyDescent="0.25">
      <c r="A10" s="78" t="s">
        <v>257</v>
      </c>
      <c r="B10" s="79">
        <v>3.875</v>
      </c>
      <c r="C10" s="79">
        <v>4.9000000000000002E-2</v>
      </c>
      <c r="D10" s="92" t="s">
        <v>258</v>
      </c>
      <c r="E10" s="92"/>
      <c r="F10" s="93"/>
    </row>
    <row r="13" spans="1:6" x14ac:dyDescent="0.25">
      <c r="A13" s="68"/>
      <c r="B13" s="137" t="s">
        <v>291</v>
      </c>
      <c r="C13" s="137"/>
      <c r="D13" s="68"/>
      <c r="E13" s="68"/>
      <c r="F13" s="68"/>
    </row>
    <row r="14" spans="1:6" x14ac:dyDescent="0.25">
      <c r="A14" s="68" t="s">
        <v>286</v>
      </c>
      <c r="B14" s="138" t="s">
        <v>311</v>
      </c>
      <c r="C14" s="138" t="s">
        <v>312</v>
      </c>
      <c r="D14" s="138" t="s">
        <v>289</v>
      </c>
      <c r="E14" s="68" t="s">
        <v>290</v>
      </c>
      <c r="F14" s="68"/>
    </row>
    <row r="15" spans="1:6" x14ac:dyDescent="0.25">
      <c r="A15" s="113" t="s">
        <v>307</v>
      </c>
      <c r="B15" s="2">
        <v>163.77000000000001</v>
      </c>
      <c r="C15" s="2">
        <v>140.49</v>
      </c>
      <c r="D15" s="118">
        <v>1.7000000000000001E-2</v>
      </c>
      <c r="E15" s="114" t="s">
        <v>316</v>
      </c>
      <c r="F15" s="114"/>
    </row>
    <row r="16" spans="1:6" x14ac:dyDescent="0.25">
      <c r="A16" s="129" t="s">
        <v>313</v>
      </c>
      <c r="B16" s="127">
        <v>145.59</v>
      </c>
      <c r="C16" s="127">
        <v>169.45</v>
      </c>
      <c r="D16" s="133">
        <v>2.8000000000000001E-2</v>
      </c>
      <c r="E16" s="135" t="s">
        <v>317</v>
      </c>
      <c r="F16" s="135"/>
    </row>
    <row r="17" spans="1:7" x14ac:dyDescent="0.25">
      <c r="A17" s="113" t="s">
        <v>294</v>
      </c>
      <c r="B17" s="2">
        <v>159.21</v>
      </c>
      <c r="C17" s="2">
        <v>135.76</v>
      </c>
      <c r="D17" s="118">
        <v>2.1000000000000001E-2</v>
      </c>
      <c r="E17" s="114" t="s">
        <v>316</v>
      </c>
      <c r="F17" s="114"/>
    </row>
    <row r="18" spans="1:7" x14ac:dyDescent="0.25">
      <c r="A18" s="129" t="s">
        <v>314</v>
      </c>
      <c r="B18" s="127">
        <v>163.63</v>
      </c>
      <c r="C18" s="127">
        <v>134.97999999999999</v>
      </c>
      <c r="D18" s="133">
        <v>8.9999999999999993E-3</v>
      </c>
      <c r="E18" s="135" t="s">
        <v>316</v>
      </c>
      <c r="F18" s="135"/>
    </row>
    <row r="19" spans="1:7" x14ac:dyDescent="0.25">
      <c r="A19" s="113" t="s">
        <v>315</v>
      </c>
      <c r="B19" s="2">
        <v>166.16</v>
      </c>
      <c r="C19" s="2">
        <v>137.24</v>
      </c>
      <c r="D19" s="118">
        <v>2E-3</v>
      </c>
      <c r="E19" s="114" t="s">
        <v>316</v>
      </c>
      <c r="F19" s="114"/>
    </row>
    <row r="21" spans="1:7" x14ac:dyDescent="0.25">
      <c r="A21" s="216"/>
      <c r="B21" s="184" t="s">
        <v>411</v>
      </c>
      <c r="C21" s="197"/>
      <c r="D21" s="216"/>
    </row>
    <row r="22" spans="1:7" ht="90" x14ac:dyDescent="0.25">
      <c r="A22" s="219" t="s">
        <v>372</v>
      </c>
      <c r="B22" s="220" t="s">
        <v>458</v>
      </c>
      <c r="C22" s="220" t="s">
        <v>459</v>
      </c>
      <c r="D22" s="214" t="s">
        <v>375</v>
      </c>
      <c r="E22" s="214"/>
      <c r="F22" s="214"/>
    </row>
    <row r="23" spans="1:7" ht="63" customHeight="1" x14ac:dyDescent="0.25">
      <c r="A23" s="130" t="s">
        <v>460</v>
      </c>
      <c r="B23" s="176">
        <v>2.88</v>
      </c>
      <c r="C23" s="176">
        <v>2.6</v>
      </c>
      <c r="D23" s="177" t="s">
        <v>461</v>
      </c>
      <c r="E23" s="177"/>
      <c r="F23" s="177"/>
      <c r="G23" s="1"/>
    </row>
    <row r="24" spans="1:7" ht="66" customHeight="1" x14ac:dyDescent="0.25">
      <c r="A24" s="131" t="s">
        <v>462</v>
      </c>
      <c r="B24" s="180">
        <v>2.21</v>
      </c>
      <c r="C24" s="180">
        <v>1.89</v>
      </c>
      <c r="D24" s="181" t="s">
        <v>467</v>
      </c>
      <c r="E24" s="181"/>
      <c r="F24" s="181"/>
      <c r="G24" s="1"/>
    </row>
    <row r="25" spans="1:7" ht="79.5" customHeight="1" x14ac:dyDescent="0.25">
      <c r="A25" s="130" t="s">
        <v>119</v>
      </c>
      <c r="B25" s="176">
        <v>2.46</v>
      </c>
      <c r="C25" s="176">
        <v>2</v>
      </c>
      <c r="D25" s="177" t="s">
        <v>468</v>
      </c>
      <c r="E25" s="177"/>
      <c r="F25" s="177"/>
      <c r="G25" s="1"/>
    </row>
    <row r="26" spans="1:7" ht="63" customHeight="1" x14ac:dyDescent="0.25">
      <c r="A26" s="131" t="s">
        <v>120</v>
      </c>
      <c r="B26" s="180">
        <v>2.31</v>
      </c>
      <c r="C26" s="180">
        <v>1.97</v>
      </c>
      <c r="D26" s="181" t="s">
        <v>469</v>
      </c>
      <c r="E26" s="181"/>
      <c r="F26" s="181"/>
      <c r="G26" s="1"/>
    </row>
    <row r="27" spans="1:7" ht="62.25" customHeight="1" x14ac:dyDescent="0.25">
      <c r="A27" s="130" t="s">
        <v>463</v>
      </c>
      <c r="B27" s="176">
        <v>2.57</v>
      </c>
      <c r="C27" s="176">
        <v>2.29</v>
      </c>
      <c r="D27" s="177" t="s">
        <v>464</v>
      </c>
      <c r="E27" s="177"/>
      <c r="F27" s="177"/>
      <c r="G27" s="260"/>
    </row>
    <row r="28" spans="1:7" ht="65.25" customHeight="1" x14ac:dyDescent="0.25">
      <c r="A28" s="131" t="s">
        <v>123</v>
      </c>
      <c r="B28" s="180">
        <v>1.89</v>
      </c>
      <c r="C28" s="180">
        <v>1.62</v>
      </c>
      <c r="D28" s="181" t="s">
        <v>470</v>
      </c>
      <c r="E28" s="181"/>
      <c r="F28" s="181"/>
      <c r="G28" s="1"/>
    </row>
    <row r="29" spans="1:7" ht="65.25" customHeight="1" x14ac:dyDescent="0.25">
      <c r="A29" s="130" t="s">
        <v>465</v>
      </c>
      <c r="B29" s="176">
        <v>2.09</v>
      </c>
      <c r="C29" s="176">
        <v>1.8</v>
      </c>
      <c r="D29" s="177" t="s">
        <v>466</v>
      </c>
      <c r="E29" s="177"/>
      <c r="F29" s="177"/>
    </row>
    <row r="30" spans="1:7" ht="64.5" customHeight="1" x14ac:dyDescent="0.25">
      <c r="A30" s="131" t="s">
        <v>409</v>
      </c>
      <c r="B30" s="180">
        <v>2.59</v>
      </c>
      <c r="C30" s="180">
        <v>2.0699999999999998</v>
      </c>
      <c r="D30" s="181" t="s">
        <v>471</v>
      </c>
      <c r="E30" s="181"/>
      <c r="F30" s="181"/>
    </row>
    <row r="31" spans="1:7" x14ac:dyDescent="0.25">
      <c r="A31" s="113"/>
      <c r="B31" s="113"/>
      <c r="C31" s="113"/>
      <c r="D31" s="113"/>
    </row>
    <row r="32" spans="1:7" x14ac:dyDescent="0.25">
      <c r="A32" s="113"/>
      <c r="B32" s="113"/>
      <c r="C32" s="113"/>
      <c r="D32" s="113"/>
    </row>
    <row r="33" spans="1:4" x14ac:dyDescent="0.25">
      <c r="A33" s="113"/>
      <c r="B33" s="113"/>
      <c r="C33" s="113"/>
      <c r="D33" s="113"/>
    </row>
    <row r="34" spans="1:4" x14ac:dyDescent="0.25">
      <c r="A34" s="113"/>
      <c r="B34" s="113"/>
      <c r="C34" s="113"/>
      <c r="D34" s="113"/>
    </row>
  </sheetData>
  <mergeCells count="25">
    <mergeCell ref="D29:F29"/>
    <mergeCell ref="D30:F30"/>
    <mergeCell ref="D7:F7"/>
    <mergeCell ref="D8:F8"/>
    <mergeCell ref="D24:F24"/>
    <mergeCell ref="D25:F25"/>
    <mergeCell ref="D26:F26"/>
    <mergeCell ref="D27:F27"/>
    <mergeCell ref="D28:F28"/>
    <mergeCell ref="E18:F18"/>
    <mergeCell ref="E19:F19"/>
    <mergeCell ref="B21:C21"/>
    <mergeCell ref="D22:F22"/>
    <mergeCell ref="D23:F23"/>
    <mergeCell ref="D10:F10"/>
    <mergeCell ref="B13:C13"/>
    <mergeCell ref="E15:F15"/>
    <mergeCell ref="E16:F16"/>
    <mergeCell ref="E17:F17"/>
    <mergeCell ref="A1:F1"/>
    <mergeCell ref="D3:F3"/>
    <mergeCell ref="D4:F4"/>
    <mergeCell ref="D5:F5"/>
    <mergeCell ref="D6:F6"/>
    <mergeCell ref="D9:F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topLeftCell="A3" workbookViewId="0">
      <selection activeCell="B13" sqref="B13:D13"/>
    </sheetView>
  </sheetViews>
  <sheetFormatPr defaultRowHeight="15" x14ac:dyDescent="0.25"/>
  <cols>
    <col min="1" max="1" width="31" customWidth="1"/>
    <col min="7" max="7" width="40.28515625" customWidth="1"/>
  </cols>
  <sheetData>
    <row r="1" spans="1:8" ht="18.75" x14ac:dyDescent="0.25">
      <c r="A1" s="102" t="s">
        <v>281</v>
      </c>
      <c r="B1" s="102"/>
      <c r="C1" s="102"/>
      <c r="D1" s="102"/>
      <c r="E1" s="102"/>
      <c r="F1" s="102"/>
      <c r="G1" s="102"/>
    </row>
    <row r="2" spans="1:8" ht="15.75" thickBot="1" x14ac:dyDescent="0.3"/>
    <row r="3" spans="1:8" ht="17.25" x14ac:dyDescent="0.25">
      <c r="A3" s="75" t="s">
        <v>170</v>
      </c>
      <c r="B3" s="77" t="s">
        <v>171</v>
      </c>
      <c r="C3" s="77" t="s">
        <v>172</v>
      </c>
      <c r="D3" s="100" t="s">
        <v>173</v>
      </c>
      <c r="E3" s="100"/>
      <c r="F3" s="100"/>
      <c r="G3" s="101"/>
    </row>
    <row r="4" spans="1:8" ht="43.5" customHeight="1" x14ac:dyDescent="0.25">
      <c r="A4" s="80" t="s">
        <v>179</v>
      </c>
      <c r="B4" s="81">
        <v>10.994999999999999</v>
      </c>
      <c r="C4" s="81">
        <v>1.2E-2</v>
      </c>
      <c r="D4" s="92" t="s">
        <v>225</v>
      </c>
      <c r="E4" s="92"/>
      <c r="F4" s="92"/>
      <c r="G4" s="93"/>
    </row>
    <row r="5" spans="1:8" ht="43.5" customHeight="1" x14ac:dyDescent="0.25">
      <c r="A5" s="109" t="s">
        <v>238</v>
      </c>
      <c r="B5" s="34">
        <v>9.8079999999999998</v>
      </c>
      <c r="C5" s="74">
        <v>0.02</v>
      </c>
      <c r="D5" s="98" t="s">
        <v>239</v>
      </c>
      <c r="E5" s="98"/>
      <c r="F5" s="98"/>
      <c r="G5" s="99"/>
    </row>
    <row r="6" spans="1:8" ht="45" x14ac:dyDescent="0.25">
      <c r="A6" s="78" t="s">
        <v>187</v>
      </c>
      <c r="B6" s="79">
        <v>10.694000000000001</v>
      </c>
      <c r="C6" s="79">
        <v>1.4E-2</v>
      </c>
      <c r="D6" s="92" t="s">
        <v>225</v>
      </c>
      <c r="E6" s="92"/>
      <c r="F6" s="92"/>
      <c r="G6" s="93"/>
    </row>
    <row r="7" spans="1:8" ht="45" customHeight="1" x14ac:dyDescent="0.25">
      <c r="A7" s="109" t="s">
        <v>191</v>
      </c>
      <c r="B7" s="106">
        <v>10.119</v>
      </c>
      <c r="C7" s="107">
        <v>1.7999999999999999E-2</v>
      </c>
      <c r="D7" s="98" t="s">
        <v>225</v>
      </c>
      <c r="E7" s="98"/>
      <c r="F7" s="98"/>
      <c r="G7" s="99"/>
    </row>
    <row r="8" spans="1:8" ht="48" customHeight="1" x14ac:dyDescent="0.25">
      <c r="A8" s="131" t="s">
        <v>265</v>
      </c>
      <c r="B8" s="127">
        <v>10.824</v>
      </c>
      <c r="C8" s="127">
        <v>1.2999999999999999E-2</v>
      </c>
      <c r="D8" s="126" t="s">
        <v>266</v>
      </c>
      <c r="E8" s="126"/>
      <c r="F8" s="126"/>
      <c r="G8" s="126"/>
    </row>
    <row r="9" spans="1:8" ht="30" x14ac:dyDescent="0.25">
      <c r="A9" s="125" t="s">
        <v>267</v>
      </c>
      <c r="B9" s="128">
        <v>7.9379999999999997</v>
      </c>
      <c r="C9" s="128">
        <v>4.7E-2</v>
      </c>
      <c r="D9" s="123" t="s">
        <v>268</v>
      </c>
      <c r="E9" s="123"/>
      <c r="F9" s="123"/>
      <c r="G9" s="123"/>
    </row>
    <row r="10" spans="1:8" ht="30" x14ac:dyDescent="0.25">
      <c r="A10" s="82" t="s">
        <v>273</v>
      </c>
      <c r="B10" s="127">
        <v>8.57</v>
      </c>
      <c r="C10" s="127">
        <v>3.5999999999999997E-2</v>
      </c>
      <c r="D10" s="96" t="s">
        <v>274</v>
      </c>
      <c r="E10" s="96"/>
      <c r="F10" s="96"/>
      <c r="G10" s="96"/>
    </row>
    <row r="13" spans="1:8" x14ac:dyDescent="0.25">
      <c r="A13" s="68"/>
      <c r="B13" s="137" t="s">
        <v>291</v>
      </c>
      <c r="C13" s="137"/>
      <c r="D13" s="137"/>
    </row>
    <row r="14" spans="1:8" x14ac:dyDescent="0.25">
      <c r="A14" s="68" t="s">
        <v>286</v>
      </c>
      <c r="B14" s="138" t="s">
        <v>328</v>
      </c>
      <c r="C14" s="138" t="s">
        <v>329</v>
      </c>
      <c r="D14" s="142" t="s">
        <v>330</v>
      </c>
      <c r="E14" s="142" t="s">
        <v>331</v>
      </c>
      <c r="F14" s="138" t="s">
        <v>289</v>
      </c>
      <c r="G14" s="68" t="s">
        <v>290</v>
      </c>
      <c r="H14" s="68"/>
    </row>
    <row r="15" spans="1:8" x14ac:dyDescent="0.25">
      <c r="A15" s="113" t="s">
        <v>307</v>
      </c>
      <c r="B15" s="2">
        <v>160.57</v>
      </c>
      <c r="C15" s="2">
        <v>172.35</v>
      </c>
      <c r="D15" s="54">
        <v>155.82</v>
      </c>
      <c r="E15" s="54">
        <v>118.39</v>
      </c>
      <c r="F15" s="118">
        <v>1.7000000000000001E-2</v>
      </c>
      <c r="G15" s="113" t="s">
        <v>333</v>
      </c>
      <c r="H15" s="113"/>
    </row>
    <row r="16" spans="1:8" x14ac:dyDescent="0.25">
      <c r="A16" s="129" t="s">
        <v>294</v>
      </c>
      <c r="B16" s="136">
        <v>139.27000000000001</v>
      </c>
      <c r="C16" s="136">
        <v>140</v>
      </c>
      <c r="D16" s="144">
        <v>157.77000000000001</v>
      </c>
      <c r="E16" s="144">
        <v>176.6</v>
      </c>
      <c r="F16" s="133">
        <v>1E-3</v>
      </c>
      <c r="G16" s="129" t="s">
        <v>332</v>
      </c>
      <c r="H16" s="129"/>
    </row>
    <row r="18" spans="1:1" x14ac:dyDescent="0.25">
      <c r="A18" s="218" t="s">
        <v>475</v>
      </c>
    </row>
  </sheetData>
  <mergeCells count="10">
    <mergeCell ref="D6:G6"/>
    <mergeCell ref="D7:G7"/>
    <mergeCell ref="D8:G8"/>
    <mergeCell ref="D9:G9"/>
    <mergeCell ref="D10:G10"/>
    <mergeCell ref="B13:D13"/>
    <mergeCell ref="A1:G1"/>
    <mergeCell ref="D3:G3"/>
    <mergeCell ref="D4:G4"/>
    <mergeCell ref="D5:G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topLeftCell="B6" workbookViewId="0">
      <selection activeCell="A22" sqref="A22"/>
    </sheetView>
  </sheetViews>
  <sheetFormatPr defaultRowHeight="15" x14ac:dyDescent="0.25"/>
  <cols>
    <col min="1" max="1" width="32.140625" customWidth="1"/>
    <col min="7" max="7" width="42.5703125" customWidth="1"/>
  </cols>
  <sheetData>
    <row r="1" spans="1:7" ht="18.75" x14ac:dyDescent="0.25">
      <c r="A1" s="102" t="s">
        <v>282</v>
      </c>
      <c r="B1" s="102"/>
      <c r="C1" s="102"/>
      <c r="D1" s="102"/>
      <c r="E1" s="102"/>
      <c r="F1" s="102"/>
      <c r="G1" s="102"/>
    </row>
    <row r="2" spans="1:7" ht="15.75" thickBot="1" x14ac:dyDescent="0.3"/>
    <row r="3" spans="1:7" ht="17.25" x14ac:dyDescent="0.25">
      <c r="A3" s="75" t="s">
        <v>170</v>
      </c>
      <c r="B3" s="77" t="s">
        <v>171</v>
      </c>
      <c r="C3" s="77" t="s">
        <v>172</v>
      </c>
      <c r="D3" s="100" t="s">
        <v>173</v>
      </c>
      <c r="E3" s="100"/>
      <c r="F3" s="100"/>
      <c r="G3" s="101"/>
    </row>
    <row r="4" spans="1:7" ht="46.5" customHeight="1" x14ac:dyDescent="0.25">
      <c r="A4" s="78" t="s">
        <v>175</v>
      </c>
      <c r="B4" s="79">
        <v>8.3859999999999992</v>
      </c>
      <c r="C4" s="79">
        <v>3.9E-2</v>
      </c>
      <c r="D4" s="92" t="s">
        <v>208</v>
      </c>
      <c r="E4" s="92"/>
      <c r="F4" s="92"/>
      <c r="G4" s="93"/>
    </row>
    <row r="5" spans="1:7" ht="44.25" customHeight="1" x14ac:dyDescent="0.25">
      <c r="A5" s="109" t="s">
        <v>253</v>
      </c>
      <c r="B5" s="107">
        <v>8.25</v>
      </c>
      <c r="C5" s="107">
        <v>4.1000000000000002E-2</v>
      </c>
      <c r="D5" s="103" t="s">
        <v>208</v>
      </c>
      <c r="E5" s="103"/>
      <c r="F5" s="103"/>
      <c r="G5" s="104"/>
    </row>
    <row r="6" spans="1:7" ht="45.75" customHeight="1" x14ac:dyDescent="0.25">
      <c r="A6" s="80" t="s">
        <v>262</v>
      </c>
      <c r="B6" s="81">
        <v>9.9529999999999994</v>
      </c>
      <c r="C6" s="81">
        <v>1.9E-2</v>
      </c>
      <c r="D6" s="92" t="s">
        <v>208</v>
      </c>
      <c r="E6" s="92"/>
      <c r="F6" s="92"/>
      <c r="G6" s="93"/>
    </row>
    <row r="7" spans="1:7" s="216" customFormat="1" ht="45.75" customHeight="1" x14ac:dyDescent="0.25">
      <c r="A7" s="117" t="s">
        <v>472</v>
      </c>
      <c r="B7" s="132">
        <v>8.4459999999999997</v>
      </c>
      <c r="C7" s="132">
        <v>3.7999999999999999E-2</v>
      </c>
      <c r="D7" s="121" t="s">
        <v>473</v>
      </c>
      <c r="E7" s="121"/>
      <c r="F7" s="121"/>
      <c r="G7" s="215"/>
    </row>
    <row r="8" spans="1:7" ht="45.75" customHeight="1" x14ac:dyDescent="0.25">
      <c r="A8" s="80" t="s">
        <v>271</v>
      </c>
      <c r="B8" s="35">
        <v>8.1910000000000007</v>
      </c>
      <c r="C8" s="35">
        <v>4.2000000000000003E-2</v>
      </c>
      <c r="D8" s="96" t="s">
        <v>272</v>
      </c>
      <c r="E8" s="96"/>
      <c r="F8" s="96"/>
      <c r="G8" s="97"/>
    </row>
    <row r="11" spans="1:7" x14ac:dyDescent="0.25">
      <c r="A11" s="68"/>
      <c r="B11" s="137" t="s">
        <v>291</v>
      </c>
      <c r="C11" s="137"/>
      <c r="D11" s="137"/>
    </row>
    <row r="12" spans="1:7" x14ac:dyDescent="0.25">
      <c r="A12" s="68" t="s">
        <v>286</v>
      </c>
      <c r="B12" s="138" t="s">
        <v>334</v>
      </c>
      <c r="C12" s="138" t="s">
        <v>335</v>
      </c>
      <c r="D12" s="145">
        <v>41201</v>
      </c>
      <c r="E12" s="142" t="s">
        <v>336</v>
      </c>
      <c r="F12" s="138" t="s">
        <v>289</v>
      </c>
      <c r="G12" s="68" t="s">
        <v>290</v>
      </c>
    </row>
    <row r="13" spans="1:7" x14ac:dyDescent="0.25">
      <c r="A13" s="113" t="s">
        <v>323</v>
      </c>
      <c r="B13" s="2">
        <v>159.1</v>
      </c>
      <c r="C13" s="2">
        <v>131.28</v>
      </c>
      <c r="D13" s="54">
        <v>140.78</v>
      </c>
      <c r="E13" s="54">
        <v>166.65</v>
      </c>
      <c r="F13" s="118">
        <v>4.2999999999999997E-2</v>
      </c>
      <c r="G13" s="113" t="s">
        <v>339</v>
      </c>
    </row>
    <row r="14" spans="1:7" x14ac:dyDescent="0.25">
      <c r="A14" s="129" t="s">
        <v>337</v>
      </c>
      <c r="B14" s="136">
        <v>169.36</v>
      </c>
      <c r="C14" s="136">
        <v>141.5</v>
      </c>
      <c r="D14" s="144">
        <v>139.41999999999999</v>
      </c>
      <c r="E14" s="144">
        <v>153.84</v>
      </c>
      <c r="F14" s="133">
        <v>1.4E-2</v>
      </c>
      <c r="G14" s="129" t="s">
        <v>339</v>
      </c>
    </row>
    <row r="15" spans="1:7" x14ac:dyDescent="0.25">
      <c r="A15" s="113" t="s">
        <v>298</v>
      </c>
      <c r="B15" s="2">
        <v>69.55</v>
      </c>
      <c r="C15" s="2">
        <v>84.27</v>
      </c>
      <c r="D15" s="54">
        <v>54.32</v>
      </c>
      <c r="E15" s="54">
        <v>85.33</v>
      </c>
      <c r="F15" s="118">
        <v>0.02</v>
      </c>
      <c r="G15" s="113" t="s">
        <v>338</v>
      </c>
    </row>
    <row r="17" spans="1:7" x14ac:dyDescent="0.25">
      <c r="A17" s="222"/>
      <c r="B17" s="168" t="s">
        <v>411</v>
      </c>
      <c r="C17" s="221"/>
      <c r="D17" s="221"/>
      <c r="E17" s="169"/>
      <c r="F17" s="222"/>
    </row>
    <row r="18" spans="1:7" ht="90" x14ac:dyDescent="0.25">
      <c r="A18" s="223" t="s">
        <v>436</v>
      </c>
      <c r="B18" s="224" t="s">
        <v>476</v>
      </c>
      <c r="C18" s="224" t="s">
        <v>477</v>
      </c>
      <c r="D18" s="224" t="s">
        <v>478</v>
      </c>
      <c r="E18" s="224" t="s">
        <v>479</v>
      </c>
      <c r="F18" s="214" t="s">
        <v>480</v>
      </c>
      <c r="G18" s="214"/>
    </row>
    <row r="19" spans="1:7" ht="43.5" customHeight="1" x14ac:dyDescent="0.25">
      <c r="A19" s="130" t="s">
        <v>481</v>
      </c>
      <c r="B19" s="176">
        <v>2.87</v>
      </c>
      <c r="C19" s="176">
        <v>2.66</v>
      </c>
      <c r="D19" s="176">
        <v>2.48</v>
      </c>
      <c r="E19" s="176">
        <v>2.76</v>
      </c>
      <c r="F19" s="177" t="s">
        <v>482</v>
      </c>
      <c r="G19" s="177"/>
    </row>
    <row r="20" spans="1:7" ht="44.25" customHeight="1" x14ac:dyDescent="0.25">
      <c r="A20" s="261" t="s">
        <v>483</v>
      </c>
      <c r="B20" s="180">
        <v>1.95</v>
      </c>
      <c r="C20" s="180">
        <v>2.4900000000000002</v>
      </c>
      <c r="D20" s="180">
        <v>1.91</v>
      </c>
      <c r="E20" s="180">
        <v>1.93</v>
      </c>
      <c r="F20" s="181" t="s">
        <v>484</v>
      </c>
      <c r="G20" s="181"/>
    </row>
    <row r="21" spans="1:7" s="222" customFormat="1" ht="49.5" customHeight="1" x14ac:dyDescent="0.25">
      <c r="A21" s="130" t="s">
        <v>409</v>
      </c>
      <c r="B21" s="176">
        <v>2.2999999999999998</v>
      </c>
      <c r="C21" s="176">
        <v>2.92</v>
      </c>
      <c r="D21" s="176">
        <v>2.36</v>
      </c>
      <c r="E21" s="176">
        <v>2.48</v>
      </c>
      <c r="F21" s="177" t="s">
        <v>486</v>
      </c>
      <c r="G21" s="177"/>
    </row>
    <row r="22" spans="1:7" ht="92.25" customHeight="1" x14ac:dyDescent="0.25">
      <c r="A22" s="261" t="s">
        <v>135</v>
      </c>
      <c r="B22" s="180">
        <v>2.0699999999999998</v>
      </c>
      <c r="C22" s="180">
        <v>2.6</v>
      </c>
      <c r="D22" s="180">
        <v>1.93</v>
      </c>
      <c r="E22" s="180">
        <v>2.17</v>
      </c>
      <c r="F22" s="181" t="s">
        <v>485</v>
      </c>
      <c r="G22" s="181"/>
    </row>
  </sheetData>
  <mergeCells count="14">
    <mergeCell ref="F18:G18"/>
    <mergeCell ref="F19:G19"/>
    <mergeCell ref="F20:G20"/>
    <mergeCell ref="F22:G22"/>
    <mergeCell ref="F21:G21"/>
    <mergeCell ref="B11:D11"/>
    <mergeCell ref="D7:G7"/>
    <mergeCell ref="B17:E17"/>
    <mergeCell ref="A1:G1"/>
    <mergeCell ref="D3:G3"/>
    <mergeCell ref="D4:G4"/>
    <mergeCell ref="D5:G5"/>
    <mergeCell ref="D6:G6"/>
    <mergeCell ref="D8:G8"/>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topLeftCell="C12" workbookViewId="0">
      <selection activeCell="C11" sqref="C11"/>
    </sheetView>
  </sheetViews>
  <sheetFormatPr defaultRowHeight="15" x14ac:dyDescent="0.25"/>
  <cols>
    <col min="1" max="1" width="32.5703125" customWidth="1"/>
    <col min="6" max="6" width="33.85546875" customWidth="1"/>
  </cols>
  <sheetData>
    <row r="1" spans="1:6" ht="18.75" x14ac:dyDescent="0.25">
      <c r="A1" s="102" t="s">
        <v>283</v>
      </c>
      <c r="B1" s="102"/>
      <c r="C1" s="102"/>
      <c r="D1" s="102"/>
      <c r="E1" s="102"/>
      <c r="F1" s="102"/>
    </row>
    <row r="2" spans="1:6" ht="15.75" thickBot="1" x14ac:dyDescent="0.3"/>
    <row r="3" spans="1:6" ht="17.25" x14ac:dyDescent="0.25">
      <c r="A3" s="75" t="s">
        <v>170</v>
      </c>
      <c r="B3" s="77" t="s">
        <v>171</v>
      </c>
      <c r="C3" s="77" t="s">
        <v>172</v>
      </c>
      <c r="D3" s="100" t="s">
        <v>173</v>
      </c>
      <c r="E3" s="100"/>
      <c r="F3" s="101"/>
    </row>
    <row r="4" spans="1:6" s="222" customFormat="1" ht="79.5" customHeight="1" x14ac:dyDescent="0.25">
      <c r="A4" s="130" t="s">
        <v>205</v>
      </c>
      <c r="B4" s="212">
        <v>4.0380000000000003</v>
      </c>
      <c r="C4" s="212">
        <v>4.3999999999999997E-2</v>
      </c>
      <c r="D4" s="225" t="s">
        <v>487</v>
      </c>
      <c r="E4" s="225"/>
      <c r="F4" s="226"/>
    </row>
    <row r="5" spans="1:6" ht="46.5" customHeight="1" x14ac:dyDescent="0.25">
      <c r="A5" s="78" t="s">
        <v>177</v>
      </c>
      <c r="B5" s="79">
        <v>4.9720000000000004</v>
      </c>
      <c r="C5" s="79">
        <v>2.5999999999999999E-2</v>
      </c>
      <c r="D5" s="92" t="s">
        <v>221</v>
      </c>
      <c r="E5" s="92"/>
      <c r="F5" s="93"/>
    </row>
    <row r="6" spans="1:6" ht="44.25" customHeight="1" x14ac:dyDescent="0.25">
      <c r="A6" s="109" t="s">
        <v>183</v>
      </c>
      <c r="B6" s="106">
        <v>4.532</v>
      </c>
      <c r="C6" s="107">
        <v>3.3000000000000002E-2</v>
      </c>
      <c r="D6" s="103" t="s">
        <v>247</v>
      </c>
      <c r="E6" s="103"/>
      <c r="F6" s="104"/>
    </row>
    <row r="7" spans="1:6" ht="45.75" customHeight="1" x14ac:dyDescent="0.25">
      <c r="A7" s="78" t="s">
        <v>189</v>
      </c>
      <c r="B7" s="108">
        <v>7.4859999999999998</v>
      </c>
      <c r="C7" s="108">
        <v>6.0000000000000001E-3</v>
      </c>
      <c r="D7" s="92" t="s">
        <v>244</v>
      </c>
      <c r="E7" s="92"/>
      <c r="F7" s="93"/>
    </row>
    <row r="8" spans="1:6" ht="45.75" customHeight="1" x14ac:dyDescent="0.25">
      <c r="A8" s="109" t="s">
        <v>245</v>
      </c>
      <c r="B8" s="107">
        <v>5.21</v>
      </c>
      <c r="C8" s="106">
        <v>2.1999999999999999E-2</v>
      </c>
      <c r="D8" s="98" t="s">
        <v>247</v>
      </c>
      <c r="E8" s="98"/>
      <c r="F8" s="99"/>
    </row>
    <row r="9" spans="1:6" ht="45" customHeight="1" x14ac:dyDescent="0.25">
      <c r="A9" s="80" t="s">
        <v>193</v>
      </c>
      <c r="B9" s="79">
        <v>6.11</v>
      </c>
      <c r="C9" s="79">
        <v>1.2999999999999999E-2</v>
      </c>
      <c r="D9" s="92" t="s">
        <v>244</v>
      </c>
      <c r="E9" s="92"/>
      <c r="F9" s="93"/>
    </row>
    <row r="10" spans="1:6" ht="45" customHeight="1" x14ac:dyDescent="0.25">
      <c r="A10" s="109" t="s">
        <v>196</v>
      </c>
      <c r="B10" s="106">
        <v>4.12</v>
      </c>
      <c r="C10" s="107">
        <v>4.2000000000000003E-2</v>
      </c>
      <c r="D10" s="98" t="s">
        <v>259</v>
      </c>
      <c r="E10" s="98"/>
      <c r="F10" s="99"/>
    </row>
    <row r="11" spans="1:6" ht="45.75" customHeight="1" x14ac:dyDescent="0.25">
      <c r="A11" s="131" t="s">
        <v>201</v>
      </c>
      <c r="B11" s="127">
        <v>6.6849999999999996</v>
      </c>
      <c r="C11" s="127">
        <v>0.01</v>
      </c>
      <c r="D11" s="126" t="s">
        <v>244</v>
      </c>
      <c r="E11" s="126"/>
      <c r="F11" s="126"/>
    </row>
    <row r="14" spans="1:6" x14ac:dyDescent="0.25">
      <c r="A14" s="68"/>
      <c r="B14" s="137" t="s">
        <v>291</v>
      </c>
      <c r="C14" s="137"/>
      <c r="D14" s="68"/>
      <c r="E14" s="68"/>
      <c r="F14" s="68"/>
    </row>
    <row r="15" spans="1:6" x14ac:dyDescent="0.25">
      <c r="A15" s="68" t="s">
        <v>286</v>
      </c>
      <c r="B15" s="138" t="s">
        <v>156</v>
      </c>
      <c r="C15" s="138" t="s">
        <v>157</v>
      </c>
      <c r="D15" s="138" t="s">
        <v>289</v>
      </c>
      <c r="E15" s="68" t="s">
        <v>290</v>
      </c>
      <c r="F15" s="68"/>
    </row>
    <row r="16" spans="1:6" x14ac:dyDescent="0.25">
      <c r="A16" s="113" t="s">
        <v>292</v>
      </c>
      <c r="B16" s="2">
        <v>164.19</v>
      </c>
      <c r="C16" s="2">
        <v>89.06</v>
      </c>
      <c r="D16" s="118">
        <v>0</v>
      </c>
      <c r="E16" s="114" t="s">
        <v>318</v>
      </c>
      <c r="F16" s="114"/>
    </row>
    <row r="17" spans="1:6" x14ac:dyDescent="0.25">
      <c r="A17" s="129" t="s">
        <v>294</v>
      </c>
      <c r="B17" s="127">
        <v>155.44999999999999</v>
      </c>
      <c r="C17" s="127">
        <v>129.69</v>
      </c>
      <c r="D17" s="133">
        <v>3.3000000000000002E-2</v>
      </c>
      <c r="E17" s="135" t="s">
        <v>318</v>
      </c>
      <c r="F17" s="135"/>
    </row>
    <row r="18" spans="1:6" x14ac:dyDescent="0.25">
      <c r="A18" s="113" t="s">
        <v>295</v>
      </c>
      <c r="B18" s="2">
        <v>161.47</v>
      </c>
      <c r="C18" s="2">
        <v>118.22</v>
      </c>
      <c r="D18" s="118">
        <v>1E-3</v>
      </c>
      <c r="E18" s="114" t="s">
        <v>318</v>
      </c>
      <c r="F18" s="114"/>
    </row>
    <row r="20" spans="1:6" x14ac:dyDescent="0.25">
      <c r="A20" s="227"/>
      <c r="B20" s="184" t="s">
        <v>411</v>
      </c>
      <c r="C20" s="197"/>
      <c r="D20" s="227"/>
    </row>
    <row r="21" spans="1:6" x14ac:dyDescent="0.25">
      <c r="A21" s="228" t="s">
        <v>372</v>
      </c>
      <c r="B21" s="229" t="s">
        <v>156</v>
      </c>
      <c r="C21" s="229" t="s">
        <v>157</v>
      </c>
      <c r="D21" s="214" t="s">
        <v>488</v>
      </c>
      <c r="E21" s="214"/>
      <c r="F21" s="214"/>
    </row>
    <row r="22" spans="1:6" ht="56.25" customHeight="1" x14ac:dyDescent="0.25">
      <c r="A22" s="130" t="s">
        <v>390</v>
      </c>
      <c r="B22" s="230">
        <v>2.88</v>
      </c>
      <c r="C22" s="230">
        <v>3.25</v>
      </c>
      <c r="D22" s="177" t="s">
        <v>489</v>
      </c>
      <c r="E22" s="177"/>
      <c r="F22" s="177"/>
    </row>
    <row r="23" spans="1:6" ht="86.25" customHeight="1" x14ac:dyDescent="0.25">
      <c r="A23" s="131" t="s">
        <v>490</v>
      </c>
      <c r="B23" s="231">
        <v>3.67</v>
      </c>
      <c r="C23" s="231">
        <v>3.38</v>
      </c>
      <c r="D23" s="181" t="s">
        <v>491</v>
      </c>
      <c r="E23" s="181"/>
      <c r="F23" s="181"/>
    </row>
    <row r="24" spans="1:6" ht="83.25" customHeight="1" x14ac:dyDescent="0.25">
      <c r="A24" s="130" t="s">
        <v>492</v>
      </c>
      <c r="B24" s="230">
        <v>2.2000000000000002</v>
      </c>
      <c r="C24" s="230">
        <v>1.76</v>
      </c>
      <c r="D24" s="177" t="s">
        <v>493</v>
      </c>
      <c r="E24" s="177"/>
      <c r="F24" s="177"/>
    </row>
  </sheetData>
  <mergeCells count="19">
    <mergeCell ref="D21:F21"/>
    <mergeCell ref="D22:F22"/>
    <mergeCell ref="D23:F23"/>
    <mergeCell ref="D24:F24"/>
    <mergeCell ref="E18:F18"/>
    <mergeCell ref="D4:F4"/>
    <mergeCell ref="B20:C20"/>
    <mergeCell ref="D9:F9"/>
    <mergeCell ref="D10:F10"/>
    <mergeCell ref="D11:F11"/>
    <mergeCell ref="B14:C14"/>
    <mergeCell ref="E16:F16"/>
    <mergeCell ref="E17:F17"/>
    <mergeCell ref="A1:F1"/>
    <mergeCell ref="D3:F3"/>
    <mergeCell ref="D5:F5"/>
    <mergeCell ref="D6:F6"/>
    <mergeCell ref="D7:F7"/>
    <mergeCell ref="D8:F8"/>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topLeftCell="B29" workbookViewId="0">
      <selection activeCell="C32" sqref="C32"/>
    </sheetView>
  </sheetViews>
  <sheetFormatPr defaultRowHeight="15" x14ac:dyDescent="0.25"/>
  <cols>
    <col min="1" max="1" width="38.5703125" customWidth="1"/>
    <col min="6" max="6" width="37" customWidth="1"/>
  </cols>
  <sheetData>
    <row r="1" spans="1:6" ht="18.75" x14ac:dyDescent="0.25">
      <c r="A1" s="102" t="s">
        <v>284</v>
      </c>
      <c r="B1" s="102"/>
      <c r="C1" s="102"/>
      <c r="D1" s="102"/>
      <c r="E1" s="102"/>
      <c r="F1" s="102"/>
    </row>
    <row r="2" spans="1:6" ht="15.75" thickBot="1" x14ac:dyDescent="0.3"/>
    <row r="3" spans="1:6" ht="17.25" x14ac:dyDescent="0.25">
      <c r="A3" s="75" t="s">
        <v>170</v>
      </c>
      <c r="B3" s="77" t="s">
        <v>171</v>
      </c>
      <c r="C3" s="77" t="s">
        <v>172</v>
      </c>
      <c r="D3" s="100" t="s">
        <v>173</v>
      </c>
      <c r="E3" s="100"/>
      <c r="F3" s="101"/>
    </row>
    <row r="4" spans="1:6" ht="44.25" customHeight="1" x14ac:dyDescent="0.25">
      <c r="A4" s="78" t="s">
        <v>175</v>
      </c>
      <c r="B4" s="79">
        <v>6.4560000000000004</v>
      </c>
      <c r="C4" s="79">
        <v>1.0999999999999999E-2</v>
      </c>
      <c r="D4" s="92" t="s">
        <v>209</v>
      </c>
      <c r="E4" s="92"/>
      <c r="F4" s="93"/>
    </row>
    <row r="5" spans="1:6" ht="45" customHeight="1" x14ac:dyDescent="0.25">
      <c r="A5" s="109" t="s">
        <v>177</v>
      </c>
      <c r="B5" s="106">
        <v>4.3620000000000001</v>
      </c>
      <c r="C5" s="107">
        <v>3.6999999999999998E-2</v>
      </c>
      <c r="D5" s="103" t="s">
        <v>222</v>
      </c>
      <c r="E5" s="103"/>
      <c r="F5" s="104"/>
    </row>
    <row r="6" spans="1:6" ht="44.25" customHeight="1" x14ac:dyDescent="0.25">
      <c r="A6" s="78" t="s">
        <v>185</v>
      </c>
      <c r="B6" s="108">
        <v>5.867</v>
      </c>
      <c r="C6" s="108">
        <v>1.4999999999999999E-2</v>
      </c>
      <c r="D6" s="92" t="s">
        <v>222</v>
      </c>
      <c r="E6" s="92"/>
      <c r="F6" s="93"/>
    </row>
    <row r="7" spans="1:6" ht="45" customHeight="1" x14ac:dyDescent="0.25">
      <c r="A7" s="117" t="s">
        <v>189</v>
      </c>
      <c r="B7" s="106">
        <v>9.6859999999999999</v>
      </c>
      <c r="C7" s="106">
        <v>2E-3</v>
      </c>
      <c r="D7" s="98" t="s">
        <v>222</v>
      </c>
      <c r="E7" s="98"/>
      <c r="F7" s="99"/>
    </row>
    <row r="8" spans="1:6" ht="43.5" customHeight="1" x14ac:dyDescent="0.25">
      <c r="A8" s="78" t="s">
        <v>245</v>
      </c>
      <c r="B8" s="79">
        <v>6.1289999999999996</v>
      </c>
      <c r="C8" s="79">
        <v>1.2999999999999999E-2</v>
      </c>
      <c r="D8" s="96" t="s">
        <v>248</v>
      </c>
      <c r="E8" s="96"/>
      <c r="F8" s="97"/>
    </row>
    <row r="9" spans="1:6" ht="47.25" customHeight="1" x14ac:dyDescent="0.25">
      <c r="A9" s="109" t="s">
        <v>192</v>
      </c>
      <c r="B9" s="106">
        <v>4.0469999999999997</v>
      </c>
      <c r="C9" s="107">
        <v>4.3999999999999997E-2</v>
      </c>
      <c r="D9" s="94" t="s">
        <v>249</v>
      </c>
      <c r="E9" s="94"/>
      <c r="F9" s="95"/>
    </row>
    <row r="10" spans="1:6" ht="45" customHeight="1" x14ac:dyDescent="0.25">
      <c r="A10" s="78" t="s">
        <v>193</v>
      </c>
      <c r="B10" s="79">
        <v>4.5350000000000001</v>
      </c>
      <c r="C10" s="127">
        <v>3.3000000000000002E-2</v>
      </c>
      <c r="D10" s="96" t="s">
        <v>222</v>
      </c>
      <c r="E10" s="96"/>
      <c r="F10" s="97"/>
    </row>
    <row r="11" spans="1:6" ht="46.5" customHeight="1" x14ac:dyDescent="0.25">
      <c r="A11" s="117" t="s">
        <v>269</v>
      </c>
      <c r="B11" s="111">
        <v>8.1560000000000006</v>
      </c>
      <c r="C11" s="2">
        <v>4.0000000000000001E-3</v>
      </c>
      <c r="D11" s="98" t="s">
        <v>222</v>
      </c>
      <c r="E11" s="98"/>
      <c r="F11" s="99"/>
    </row>
    <row r="12" spans="1:6" ht="43.5" customHeight="1" x14ac:dyDescent="0.25">
      <c r="A12" s="131" t="s">
        <v>273</v>
      </c>
      <c r="B12" s="133">
        <v>4.7720000000000002</v>
      </c>
      <c r="C12" s="133">
        <v>2.9000000000000001E-2</v>
      </c>
      <c r="D12" s="233" t="s">
        <v>494</v>
      </c>
      <c r="E12" s="233"/>
      <c r="F12" s="233"/>
    </row>
    <row r="13" spans="1:6" s="232" customFormat="1" ht="43.5" customHeight="1" x14ac:dyDescent="0.25">
      <c r="A13" s="237" t="s">
        <v>183</v>
      </c>
      <c r="B13" s="236">
        <v>8.2050000000000001</v>
      </c>
      <c r="C13" s="236">
        <v>4.0000000000000001E-3</v>
      </c>
      <c r="D13" s="174" t="s">
        <v>494</v>
      </c>
      <c r="E13" s="174"/>
      <c r="F13" s="174"/>
    </row>
    <row r="14" spans="1:6" s="234" customFormat="1" ht="43.5" customHeight="1" x14ac:dyDescent="0.25">
      <c r="A14" s="237"/>
      <c r="B14" s="236"/>
      <c r="C14" s="236"/>
      <c r="D14" s="235"/>
      <c r="E14" s="235"/>
      <c r="F14" s="235"/>
    </row>
    <row r="15" spans="1:6" x14ac:dyDescent="0.25">
      <c r="A15" s="68"/>
      <c r="B15" s="137" t="s">
        <v>291</v>
      </c>
      <c r="C15" s="137"/>
      <c r="D15" s="68"/>
      <c r="E15" s="68"/>
      <c r="F15" s="68"/>
    </row>
    <row r="16" spans="1:6" x14ac:dyDescent="0.25">
      <c r="A16" s="68" t="s">
        <v>286</v>
      </c>
      <c r="B16" s="138" t="s">
        <v>319</v>
      </c>
      <c r="C16" s="138" t="s">
        <v>320</v>
      </c>
      <c r="D16" s="138" t="s">
        <v>289</v>
      </c>
      <c r="E16" s="68" t="s">
        <v>290</v>
      </c>
      <c r="F16" s="68"/>
    </row>
    <row r="17" spans="1:7" x14ac:dyDescent="0.25">
      <c r="A17" s="113" t="s">
        <v>292</v>
      </c>
      <c r="B17" s="2">
        <v>123.51</v>
      </c>
      <c r="C17" s="2">
        <v>178.35</v>
      </c>
      <c r="D17" s="118">
        <v>0</v>
      </c>
      <c r="E17" s="114" t="s">
        <v>321</v>
      </c>
      <c r="F17" s="114"/>
    </row>
    <row r="18" spans="1:7" s="234" customFormat="1" x14ac:dyDescent="0.25">
      <c r="A18" s="129" t="s">
        <v>295</v>
      </c>
      <c r="B18" s="127">
        <v>142.77000000000001</v>
      </c>
      <c r="C18" s="127">
        <v>166.54</v>
      </c>
      <c r="D18" s="133">
        <v>1.6E-2</v>
      </c>
      <c r="E18" s="135" t="s">
        <v>321</v>
      </c>
      <c r="F18" s="135"/>
    </row>
    <row r="19" spans="1:7" x14ac:dyDescent="0.25">
      <c r="A19" s="139" t="s">
        <v>296</v>
      </c>
      <c r="B19" s="128">
        <v>68.58</v>
      </c>
      <c r="C19" s="128">
        <v>85.24</v>
      </c>
      <c r="D19" s="140">
        <v>1.7999999999999999E-2</v>
      </c>
      <c r="E19" s="141" t="s">
        <v>495</v>
      </c>
      <c r="F19" s="141"/>
    </row>
    <row r="20" spans="1:7" x14ac:dyDescent="0.25">
      <c r="A20" s="129" t="s">
        <v>299</v>
      </c>
      <c r="B20" s="127">
        <v>166.34</v>
      </c>
      <c r="C20" s="127">
        <v>142.94999999999999</v>
      </c>
      <c r="D20" s="133">
        <v>1.7999999999999999E-2</v>
      </c>
      <c r="E20" s="135" t="s">
        <v>524</v>
      </c>
      <c r="F20" s="135"/>
    </row>
    <row r="22" spans="1:7" x14ac:dyDescent="0.25">
      <c r="A22" s="238"/>
      <c r="B22" s="184" t="s">
        <v>411</v>
      </c>
      <c r="C22" s="197"/>
      <c r="D22" s="238"/>
    </row>
    <row r="23" spans="1:7" x14ac:dyDescent="0.25">
      <c r="A23" s="239" t="s">
        <v>372</v>
      </c>
      <c r="B23" s="240" t="s">
        <v>319</v>
      </c>
      <c r="C23" s="240" t="s">
        <v>320</v>
      </c>
      <c r="D23" s="242" t="s">
        <v>488</v>
      </c>
      <c r="E23" s="242"/>
      <c r="F23" s="242"/>
    </row>
    <row r="24" spans="1:7" ht="58.5" customHeight="1" x14ac:dyDescent="0.25">
      <c r="A24" s="130" t="s">
        <v>74</v>
      </c>
      <c r="B24" s="176">
        <v>2.88</v>
      </c>
      <c r="C24" s="176">
        <v>2.58</v>
      </c>
      <c r="D24" s="241" t="s">
        <v>496</v>
      </c>
      <c r="E24" s="241"/>
      <c r="F24" s="241"/>
      <c r="G24" s="259"/>
    </row>
    <row r="25" spans="1:7" ht="107.25" customHeight="1" x14ac:dyDescent="0.25">
      <c r="A25" s="131" t="s">
        <v>497</v>
      </c>
      <c r="B25" s="180">
        <v>4.2300000000000004</v>
      </c>
      <c r="C25" s="180">
        <v>4.03</v>
      </c>
      <c r="D25" s="243" t="s">
        <v>498</v>
      </c>
      <c r="E25" s="243"/>
      <c r="F25" s="243"/>
      <c r="G25" s="259"/>
    </row>
    <row r="26" spans="1:7" ht="95.25" customHeight="1" x14ac:dyDescent="0.25">
      <c r="A26" s="130" t="s">
        <v>424</v>
      </c>
      <c r="B26" s="176">
        <v>2.95</v>
      </c>
      <c r="C26" s="176">
        <v>2.75</v>
      </c>
      <c r="D26" s="241" t="s">
        <v>499</v>
      </c>
      <c r="E26" s="241"/>
      <c r="F26" s="241"/>
      <c r="G26" s="259"/>
    </row>
    <row r="27" spans="1:7" ht="93" customHeight="1" x14ac:dyDescent="0.25">
      <c r="A27" s="131" t="s">
        <v>490</v>
      </c>
      <c r="B27" s="180">
        <v>3.49</v>
      </c>
      <c r="C27" s="180">
        <v>3.74</v>
      </c>
      <c r="D27" s="243" t="s">
        <v>500</v>
      </c>
      <c r="E27" s="243"/>
      <c r="F27" s="243"/>
      <c r="G27" s="259"/>
    </row>
    <row r="28" spans="1:7" ht="87" customHeight="1" x14ac:dyDescent="0.25">
      <c r="A28" s="130" t="s">
        <v>402</v>
      </c>
      <c r="B28" s="176">
        <v>2.6</v>
      </c>
      <c r="C28" s="176">
        <v>2.9</v>
      </c>
      <c r="D28" s="241" t="s">
        <v>501</v>
      </c>
      <c r="E28" s="241"/>
      <c r="F28" s="241"/>
      <c r="G28" s="259"/>
    </row>
    <row r="29" spans="1:7" ht="72.75" customHeight="1" x14ac:dyDescent="0.25">
      <c r="A29" s="131" t="s">
        <v>110</v>
      </c>
      <c r="B29" s="180">
        <v>2.6</v>
      </c>
      <c r="C29" s="180">
        <v>2.95</v>
      </c>
      <c r="D29" s="243" t="s">
        <v>502</v>
      </c>
      <c r="E29" s="243"/>
      <c r="F29" s="243"/>
      <c r="G29" s="259"/>
    </row>
    <row r="30" spans="1:7" ht="63.75" customHeight="1" x14ac:dyDescent="0.25">
      <c r="A30" s="130" t="s">
        <v>483</v>
      </c>
      <c r="B30" s="176">
        <v>1.81</v>
      </c>
      <c r="C30" s="176">
        <v>2.2400000000000002</v>
      </c>
      <c r="D30" s="241" t="s">
        <v>503</v>
      </c>
      <c r="E30" s="241"/>
      <c r="F30" s="241"/>
    </row>
    <row r="31" spans="1:7" ht="72" customHeight="1" x14ac:dyDescent="0.25">
      <c r="A31" s="131" t="s">
        <v>409</v>
      </c>
      <c r="B31" s="180">
        <v>2.2599999999999998</v>
      </c>
      <c r="C31" s="180">
        <v>2.58</v>
      </c>
      <c r="D31" s="243" t="s">
        <v>504</v>
      </c>
      <c r="E31" s="243"/>
      <c r="F31" s="243"/>
      <c r="G31" s="259"/>
    </row>
    <row r="32" spans="1:7" ht="78" customHeight="1" x14ac:dyDescent="0.25">
      <c r="A32" s="130" t="s">
        <v>492</v>
      </c>
      <c r="B32" s="176">
        <v>1.93</v>
      </c>
      <c r="C32" s="176">
        <v>2.33</v>
      </c>
      <c r="D32" s="241" t="s">
        <v>505</v>
      </c>
      <c r="E32" s="241"/>
      <c r="F32" s="241"/>
      <c r="G32" s="259"/>
    </row>
    <row r="33" spans="1:7" ht="79.5" customHeight="1" x14ac:dyDescent="0.25">
      <c r="A33" s="131" t="s">
        <v>506</v>
      </c>
      <c r="B33" s="180">
        <v>2.11</v>
      </c>
      <c r="C33" s="180">
        <v>2.41</v>
      </c>
      <c r="D33" s="243" t="s">
        <v>507</v>
      </c>
      <c r="E33" s="243"/>
      <c r="F33" s="243"/>
      <c r="G33" s="259"/>
    </row>
  </sheetData>
  <mergeCells count="29">
    <mergeCell ref="D30:F30"/>
    <mergeCell ref="D31:F31"/>
    <mergeCell ref="D32:F32"/>
    <mergeCell ref="D33:F33"/>
    <mergeCell ref="D25:F25"/>
    <mergeCell ref="D26:F26"/>
    <mergeCell ref="D27:F27"/>
    <mergeCell ref="D28:F28"/>
    <mergeCell ref="D29:F29"/>
    <mergeCell ref="B22:C22"/>
    <mergeCell ref="D23:F23"/>
    <mergeCell ref="D24:F24"/>
    <mergeCell ref="E19:F19"/>
    <mergeCell ref="E20:F20"/>
    <mergeCell ref="D12:F12"/>
    <mergeCell ref="D13:F13"/>
    <mergeCell ref="E18:F18"/>
    <mergeCell ref="D8:F8"/>
    <mergeCell ref="D9:F9"/>
    <mergeCell ref="D10:F10"/>
    <mergeCell ref="D11:F11"/>
    <mergeCell ref="B15:C15"/>
    <mergeCell ref="E17:F17"/>
    <mergeCell ref="A1:F1"/>
    <mergeCell ref="D3:F3"/>
    <mergeCell ref="D4:F4"/>
    <mergeCell ref="D5:F5"/>
    <mergeCell ref="D6:F6"/>
    <mergeCell ref="D7:F7"/>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5"/>
  <sheetViews>
    <sheetView tabSelected="1" topLeftCell="C34" zoomScale="85" zoomScaleNormal="85" workbookViewId="0">
      <selection activeCell="N42" sqref="N42"/>
    </sheetView>
  </sheetViews>
  <sheetFormatPr defaultRowHeight="15" x14ac:dyDescent="0.25"/>
  <cols>
    <col min="1" max="1" width="33.5703125" customWidth="1"/>
    <col min="6" max="6" width="29" customWidth="1"/>
    <col min="14" max="14" width="12.7109375" bestFit="1" customWidth="1"/>
  </cols>
  <sheetData>
    <row r="1" spans="1:6" ht="18.75" x14ac:dyDescent="0.25">
      <c r="A1" s="102" t="s">
        <v>285</v>
      </c>
      <c r="B1" s="102"/>
      <c r="C1" s="102"/>
      <c r="D1" s="102"/>
      <c r="E1" s="102"/>
      <c r="F1" s="102"/>
    </row>
    <row r="2" spans="1:6" ht="15.75" thickBot="1" x14ac:dyDescent="0.3"/>
    <row r="3" spans="1:6" ht="17.25" x14ac:dyDescent="0.25">
      <c r="A3" s="75" t="s">
        <v>170</v>
      </c>
      <c r="B3" s="77" t="s">
        <v>171</v>
      </c>
      <c r="C3" s="77" t="s">
        <v>172</v>
      </c>
      <c r="D3" s="100" t="s">
        <v>173</v>
      </c>
      <c r="E3" s="100"/>
      <c r="F3" s="101"/>
    </row>
    <row r="4" spans="1:6" ht="59.25" customHeight="1" x14ac:dyDescent="0.25">
      <c r="A4" s="78" t="s">
        <v>205</v>
      </c>
      <c r="B4" s="79">
        <v>19.498000000000001</v>
      </c>
      <c r="C4" s="108">
        <v>0</v>
      </c>
      <c r="D4" s="92" t="s">
        <v>206</v>
      </c>
      <c r="E4" s="92"/>
      <c r="F4" s="93"/>
    </row>
    <row r="5" spans="1:6" ht="59.25" customHeight="1" x14ac:dyDescent="0.25">
      <c r="A5" s="105" t="s">
        <v>210</v>
      </c>
      <c r="B5" s="106">
        <v>11.401999999999999</v>
      </c>
      <c r="C5" s="107">
        <v>3.0000000000000001E-3</v>
      </c>
      <c r="D5" s="103" t="s">
        <v>206</v>
      </c>
      <c r="E5" s="103"/>
      <c r="F5" s="104"/>
    </row>
    <row r="6" spans="1:6" ht="62.25" customHeight="1" x14ac:dyDescent="0.25">
      <c r="A6" s="78" t="s">
        <v>212</v>
      </c>
      <c r="B6" s="108">
        <v>7.2830000000000004</v>
      </c>
      <c r="C6" s="108">
        <v>2.5999999999999999E-2</v>
      </c>
      <c r="D6" s="92" t="s">
        <v>213</v>
      </c>
      <c r="E6" s="92"/>
      <c r="F6" s="93"/>
    </row>
    <row r="7" spans="1:6" ht="60.75" customHeight="1" x14ac:dyDescent="0.25">
      <c r="A7" s="109" t="s">
        <v>214</v>
      </c>
      <c r="B7" s="106">
        <v>7.9080000000000004</v>
      </c>
      <c r="C7" s="106">
        <v>1.9E-2</v>
      </c>
      <c r="D7" s="94" t="s">
        <v>216</v>
      </c>
      <c r="E7" s="94"/>
      <c r="F7" s="95"/>
    </row>
    <row r="8" spans="1:6" ht="60.75" customHeight="1" x14ac:dyDescent="0.25">
      <c r="A8" s="78" t="s">
        <v>217</v>
      </c>
      <c r="B8" s="79">
        <v>16.462</v>
      </c>
      <c r="C8" s="108">
        <v>0</v>
      </c>
      <c r="D8" s="92" t="s">
        <v>206</v>
      </c>
      <c r="E8" s="92"/>
      <c r="F8" s="93"/>
    </row>
    <row r="9" spans="1:6" ht="64.5" customHeight="1" x14ac:dyDescent="0.25">
      <c r="A9" s="109" t="s">
        <v>177</v>
      </c>
      <c r="B9" s="106">
        <v>8.7889999999999997</v>
      </c>
      <c r="C9" s="107">
        <v>1.2E-2</v>
      </c>
      <c r="D9" s="94" t="s">
        <v>223</v>
      </c>
      <c r="E9" s="94"/>
      <c r="F9" s="95"/>
    </row>
    <row r="10" spans="1:6" ht="62.25" customHeight="1" x14ac:dyDescent="0.25">
      <c r="A10" s="78" t="s">
        <v>179</v>
      </c>
      <c r="B10" s="108">
        <v>7.0570000000000004</v>
      </c>
      <c r="C10" s="133">
        <v>2.9000000000000001E-2</v>
      </c>
      <c r="D10" s="124" t="s">
        <v>226</v>
      </c>
      <c r="E10" s="124"/>
      <c r="F10" s="124"/>
    </row>
    <row r="11" spans="1:6" ht="60.75" customHeight="1" x14ac:dyDescent="0.25">
      <c r="A11" s="109" t="s">
        <v>227</v>
      </c>
      <c r="B11" s="132">
        <v>8.1370000000000005</v>
      </c>
      <c r="C11" s="118">
        <v>1.7000000000000001E-2</v>
      </c>
      <c r="D11" s="116" t="s">
        <v>229</v>
      </c>
      <c r="E11" s="116"/>
      <c r="F11" s="116"/>
    </row>
    <row r="12" spans="1:6" ht="60" customHeight="1" x14ac:dyDescent="0.25">
      <c r="A12" s="78" t="s">
        <v>181</v>
      </c>
      <c r="B12" s="133">
        <v>5.9880000000000004</v>
      </c>
      <c r="C12" s="133">
        <v>0.05</v>
      </c>
      <c r="D12" s="126" t="s">
        <v>230</v>
      </c>
      <c r="E12" s="126"/>
      <c r="F12" s="126"/>
    </row>
    <row r="13" spans="1:6" ht="119.25" customHeight="1" x14ac:dyDescent="0.25">
      <c r="A13" s="117" t="s">
        <v>231</v>
      </c>
      <c r="B13" s="118">
        <v>6.641</v>
      </c>
      <c r="C13" s="118">
        <v>3.5999999999999997E-2</v>
      </c>
      <c r="D13" s="116" t="s">
        <v>232</v>
      </c>
      <c r="E13" s="116"/>
      <c r="F13" s="116"/>
    </row>
    <row r="14" spans="1:6" ht="119.25" customHeight="1" x14ac:dyDescent="0.25">
      <c r="A14" s="78" t="s">
        <v>183</v>
      </c>
      <c r="B14" s="133">
        <v>7.05</v>
      </c>
      <c r="C14" s="133">
        <v>2.9000000000000001E-2</v>
      </c>
      <c r="D14" s="134" t="s">
        <v>235</v>
      </c>
      <c r="E14" s="134"/>
      <c r="F14" s="134"/>
    </row>
    <row r="15" spans="1:6" ht="62.25" customHeight="1" x14ac:dyDescent="0.25">
      <c r="A15" s="117" t="s">
        <v>236</v>
      </c>
      <c r="B15" s="118">
        <v>12.72</v>
      </c>
      <c r="C15" s="118">
        <v>2E-3</v>
      </c>
      <c r="D15" s="115" t="s">
        <v>206</v>
      </c>
      <c r="E15" s="115"/>
      <c r="F15" s="115"/>
    </row>
    <row r="16" spans="1:6" ht="62.25" customHeight="1" x14ac:dyDescent="0.25">
      <c r="A16" s="78" t="s">
        <v>240</v>
      </c>
      <c r="B16" s="133">
        <v>6.5620000000000003</v>
      </c>
      <c r="C16" s="133">
        <v>3.7999999999999999E-2</v>
      </c>
      <c r="D16" s="124" t="s">
        <v>206</v>
      </c>
      <c r="E16" s="124"/>
      <c r="F16" s="124"/>
    </row>
    <row r="17" spans="1:8" ht="62.25" customHeight="1" x14ac:dyDescent="0.25">
      <c r="A17" s="117" t="s">
        <v>243</v>
      </c>
      <c r="B17" s="118">
        <v>12.82</v>
      </c>
      <c r="C17" s="118">
        <v>2E-3</v>
      </c>
      <c r="D17" s="115" t="s">
        <v>206</v>
      </c>
      <c r="E17" s="115"/>
      <c r="F17" s="115"/>
    </row>
    <row r="18" spans="1:8" ht="62.25" customHeight="1" x14ac:dyDescent="0.25">
      <c r="A18" s="78" t="s">
        <v>189</v>
      </c>
      <c r="B18" s="133">
        <v>6.782</v>
      </c>
      <c r="C18" s="133">
        <v>3.4000000000000002E-2</v>
      </c>
      <c r="D18" s="124" t="s">
        <v>223</v>
      </c>
      <c r="E18" s="124"/>
      <c r="F18" s="124"/>
    </row>
    <row r="19" spans="1:8" ht="60.75" customHeight="1" x14ac:dyDescent="0.25">
      <c r="A19" s="117" t="s">
        <v>252</v>
      </c>
      <c r="B19" s="118">
        <v>10.523999999999999</v>
      </c>
      <c r="C19" s="118">
        <v>5.0000000000000001E-3</v>
      </c>
      <c r="D19" s="115" t="s">
        <v>206</v>
      </c>
      <c r="E19" s="115"/>
      <c r="F19" s="115"/>
    </row>
    <row r="20" spans="1:8" ht="61.5" customHeight="1" x14ac:dyDescent="0.25">
      <c r="A20" s="78" t="s">
        <v>253</v>
      </c>
      <c r="B20" s="133">
        <v>16.704000000000001</v>
      </c>
      <c r="C20" s="133">
        <v>0</v>
      </c>
      <c r="D20" s="126" t="s">
        <v>229</v>
      </c>
      <c r="E20" s="126"/>
      <c r="F20" s="126"/>
    </row>
    <row r="21" spans="1:8" ht="60" customHeight="1" x14ac:dyDescent="0.25">
      <c r="A21" s="117" t="s">
        <v>254</v>
      </c>
      <c r="B21" s="118">
        <v>10.353</v>
      </c>
      <c r="C21" s="118">
        <v>6.0000000000000001E-3</v>
      </c>
      <c r="D21" s="121" t="s">
        <v>229</v>
      </c>
      <c r="E21" s="121"/>
      <c r="F21" s="121"/>
    </row>
    <row r="22" spans="1:8" ht="61.5" customHeight="1" x14ac:dyDescent="0.25">
      <c r="A22" s="78" t="s">
        <v>193</v>
      </c>
      <c r="B22" s="133">
        <v>6.4909999999999997</v>
      </c>
      <c r="C22" s="133">
        <v>3.9E-2</v>
      </c>
      <c r="D22" s="124" t="s">
        <v>223</v>
      </c>
      <c r="E22" s="124"/>
      <c r="F22" s="124"/>
    </row>
    <row r="23" spans="1:8" ht="60.75" customHeight="1" x14ac:dyDescent="0.25">
      <c r="A23" s="117" t="s">
        <v>194</v>
      </c>
      <c r="B23" s="118">
        <v>9.3650000000000002</v>
      </c>
      <c r="C23" s="118">
        <v>8.9999999999999993E-3</v>
      </c>
      <c r="D23" s="116" t="s">
        <v>229</v>
      </c>
      <c r="E23" s="116"/>
      <c r="F23" s="116"/>
    </row>
    <row r="24" spans="1:8" ht="60" customHeight="1" x14ac:dyDescent="0.25">
      <c r="A24" s="78" t="s">
        <v>196</v>
      </c>
      <c r="B24" s="133">
        <v>13.157</v>
      </c>
      <c r="C24" s="133">
        <v>1E-3</v>
      </c>
      <c r="D24" s="124" t="s">
        <v>206</v>
      </c>
      <c r="E24" s="124"/>
      <c r="F24" s="124"/>
    </row>
    <row r="25" spans="1:8" ht="124.5" customHeight="1" x14ac:dyDescent="0.25">
      <c r="A25" s="117" t="s">
        <v>260</v>
      </c>
      <c r="B25" s="118">
        <v>16.106999999999999</v>
      </c>
      <c r="C25" s="118">
        <v>0</v>
      </c>
      <c r="D25" s="119" t="s">
        <v>261</v>
      </c>
      <c r="E25" s="119"/>
      <c r="F25" s="119"/>
    </row>
    <row r="26" spans="1:8" ht="62.25" customHeight="1" x14ac:dyDescent="0.25">
      <c r="A26" s="78" t="s">
        <v>267</v>
      </c>
      <c r="B26" s="133">
        <v>9.2910000000000004</v>
      </c>
      <c r="C26" s="133">
        <v>0.01</v>
      </c>
      <c r="D26" s="124" t="s">
        <v>206</v>
      </c>
      <c r="E26" s="124"/>
      <c r="F26" s="124"/>
    </row>
    <row r="27" spans="1:8" ht="120" customHeight="1" x14ac:dyDescent="0.25">
      <c r="A27" s="117" t="s">
        <v>201</v>
      </c>
      <c r="B27" s="118">
        <v>7.6619999999999999</v>
      </c>
      <c r="C27" s="118">
        <v>2.1999999999999999E-2</v>
      </c>
      <c r="D27" s="119" t="s">
        <v>270</v>
      </c>
      <c r="E27" s="119"/>
      <c r="F27" s="119"/>
    </row>
    <row r="28" spans="1:8" ht="66.75" customHeight="1" x14ac:dyDescent="0.25">
      <c r="A28" s="78" t="s">
        <v>508</v>
      </c>
      <c r="B28" s="133">
        <v>6.27</v>
      </c>
      <c r="C28" s="133">
        <v>4.2999999999999997E-2</v>
      </c>
      <c r="D28" s="124" t="s">
        <v>206</v>
      </c>
      <c r="E28" s="124"/>
      <c r="F28" s="124"/>
    </row>
    <row r="30" spans="1:8" x14ac:dyDescent="0.25">
      <c r="A30" s="68"/>
      <c r="B30" s="137" t="s">
        <v>291</v>
      </c>
      <c r="C30" s="137"/>
      <c r="D30" s="137"/>
    </row>
    <row r="31" spans="1:8" x14ac:dyDescent="0.25">
      <c r="A31" s="68" t="s">
        <v>286</v>
      </c>
      <c r="B31" s="138" t="s">
        <v>340</v>
      </c>
      <c r="C31" s="146" t="s">
        <v>341</v>
      </c>
      <c r="D31" s="142" t="s">
        <v>342</v>
      </c>
      <c r="E31" s="138" t="s">
        <v>289</v>
      </c>
      <c r="F31" s="68" t="s">
        <v>290</v>
      </c>
      <c r="G31" s="68"/>
    </row>
    <row r="32" spans="1:8" x14ac:dyDescent="0.25">
      <c r="A32" s="113" t="s">
        <v>307</v>
      </c>
      <c r="B32" s="2">
        <v>40.44</v>
      </c>
      <c r="C32" s="2">
        <v>132.38</v>
      </c>
      <c r="D32" s="54">
        <v>173.51</v>
      </c>
      <c r="E32" s="118">
        <v>0</v>
      </c>
      <c r="F32" s="114" t="s">
        <v>344</v>
      </c>
      <c r="G32" s="114"/>
      <c r="H32" s="114"/>
    </row>
    <row r="33" spans="1:14" x14ac:dyDescent="0.25">
      <c r="A33" s="129" t="s">
        <v>313</v>
      </c>
      <c r="B33" s="127">
        <v>63.67</v>
      </c>
      <c r="C33" s="127">
        <v>121.13</v>
      </c>
      <c r="D33" s="143">
        <v>170.43</v>
      </c>
      <c r="E33" s="133">
        <v>0</v>
      </c>
      <c r="F33" s="135" t="s">
        <v>344</v>
      </c>
      <c r="G33" s="135"/>
      <c r="H33" s="135"/>
    </row>
    <row r="34" spans="1:14" x14ac:dyDescent="0.25">
      <c r="A34" s="113" t="s">
        <v>295</v>
      </c>
      <c r="B34" s="2">
        <v>102.97</v>
      </c>
      <c r="C34" s="2">
        <v>141.36000000000001</v>
      </c>
      <c r="D34" s="54">
        <v>153.80000000000001</v>
      </c>
      <c r="E34" s="118">
        <v>4.4999999999999998E-2</v>
      </c>
      <c r="F34" s="114" t="s">
        <v>345</v>
      </c>
      <c r="G34" s="114"/>
    </row>
    <row r="35" spans="1:14" x14ac:dyDescent="0.25">
      <c r="A35" s="129" t="s">
        <v>315</v>
      </c>
      <c r="B35" s="127">
        <v>99.33</v>
      </c>
      <c r="C35" s="127">
        <v>135.15</v>
      </c>
      <c r="D35" s="143">
        <v>164.47</v>
      </c>
      <c r="E35" s="133">
        <v>0</v>
      </c>
      <c r="F35" s="135" t="s">
        <v>344</v>
      </c>
      <c r="G35" s="135"/>
      <c r="H35" s="135"/>
    </row>
    <row r="36" spans="1:14" x14ac:dyDescent="0.25">
      <c r="A36" s="113" t="s">
        <v>343</v>
      </c>
      <c r="B36" s="2">
        <v>116.75</v>
      </c>
      <c r="C36" s="2">
        <v>95.49</v>
      </c>
      <c r="D36" s="54">
        <v>93.87</v>
      </c>
      <c r="E36" s="118">
        <v>4.0000000000000001E-3</v>
      </c>
      <c r="F36" s="114" t="s">
        <v>346</v>
      </c>
      <c r="G36" s="114"/>
    </row>
    <row r="38" spans="1:14" x14ac:dyDescent="0.25">
      <c r="A38" s="245"/>
      <c r="B38" s="245"/>
      <c r="C38" s="244" t="s">
        <v>411</v>
      </c>
      <c r="D38" s="244"/>
      <c r="E38" s="244"/>
      <c r="F38" s="245"/>
    </row>
    <row r="39" spans="1:14" ht="60" x14ac:dyDescent="0.25">
      <c r="A39" s="249" t="s">
        <v>436</v>
      </c>
      <c r="B39" s="250" t="s">
        <v>289</v>
      </c>
      <c r="C39" s="250" t="s">
        <v>509</v>
      </c>
      <c r="D39" s="250" t="s">
        <v>510</v>
      </c>
      <c r="E39" s="250" t="s">
        <v>511</v>
      </c>
      <c r="F39" s="214" t="s">
        <v>173</v>
      </c>
      <c r="G39" s="214"/>
      <c r="H39" s="214"/>
    </row>
    <row r="40" spans="1:14" ht="102" customHeight="1" x14ac:dyDescent="0.25">
      <c r="A40" s="130" t="s">
        <v>64</v>
      </c>
      <c r="B40" s="251">
        <v>0</v>
      </c>
      <c r="C40" s="176">
        <v>3.06</v>
      </c>
      <c r="D40" s="176">
        <v>3.86</v>
      </c>
      <c r="E40" s="176">
        <v>3.95</v>
      </c>
      <c r="F40" s="241" t="s">
        <v>512</v>
      </c>
      <c r="G40" s="241"/>
      <c r="H40" s="241"/>
    </row>
    <row r="41" spans="1:14" ht="73.5" customHeight="1" x14ac:dyDescent="0.25">
      <c r="A41" s="131" t="s">
        <v>66</v>
      </c>
      <c r="B41" s="252">
        <v>3.6999999999999998E-2</v>
      </c>
      <c r="C41" s="180">
        <v>2.2200000000000002</v>
      </c>
      <c r="D41" s="180">
        <v>2.81</v>
      </c>
      <c r="E41" s="180">
        <v>2.78</v>
      </c>
      <c r="F41" s="243" t="s">
        <v>513</v>
      </c>
      <c r="G41" s="243"/>
      <c r="H41" s="243"/>
    </row>
    <row r="42" spans="1:14" ht="108.75" customHeight="1" x14ac:dyDescent="0.3">
      <c r="A42" s="130" t="s">
        <v>379</v>
      </c>
      <c r="B42" s="251">
        <v>5.0000000000000001E-3</v>
      </c>
      <c r="C42" s="176">
        <v>2.71</v>
      </c>
      <c r="D42" s="176">
        <v>3.45</v>
      </c>
      <c r="E42" s="176">
        <v>3.52</v>
      </c>
      <c r="F42" s="241" t="s">
        <v>514</v>
      </c>
      <c r="G42" s="241"/>
      <c r="H42" s="241"/>
      <c r="N42" s="262"/>
    </row>
    <row r="43" spans="1:14" ht="98.25" customHeight="1" x14ac:dyDescent="0.25">
      <c r="A43" s="131" t="s">
        <v>71</v>
      </c>
      <c r="B43" s="252">
        <v>1E-3</v>
      </c>
      <c r="C43" s="180">
        <v>2.1800000000000002</v>
      </c>
      <c r="D43" s="180">
        <v>3.05</v>
      </c>
      <c r="E43" s="180">
        <v>3.12</v>
      </c>
      <c r="F43" s="243" t="s">
        <v>515</v>
      </c>
      <c r="G43" s="243"/>
      <c r="H43" s="243"/>
    </row>
    <row r="44" spans="1:14" ht="150" customHeight="1" x14ac:dyDescent="0.25">
      <c r="A44" s="130" t="s">
        <v>398</v>
      </c>
      <c r="B44" s="251">
        <v>3.3000000000000002E-2</v>
      </c>
      <c r="C44" s="176">
        <v>3.78</v>
      </c>
      <c r="D44" s="176">
        <v>4.28</v>
      </c>
      <c r="E44" s="176">
        <v>4.24</v>
      </c>
      <c r="F44" s="241" t="s">
        <v>516</v>
      </c>
      <c r="G44" s="241"/>
      <c r="H44" s="241"/>
    </row>
    <row r="45" spans="1:14" ht="120" customHeight="1" x14ac:dyDescent="0.25">
      <c r="A45" s="131" t="s">
        <v>517</v>
      </c>
      <c r="B45" s="252">
        <v>0.02</v>
      </c>
      <c r="C45" s="180">
        <v>2.56</v>
      </c>
      <c r="D45" s="180">
        <v>2.63</v>
      </c>
      <c r="E45" s="180">
        <v>3.01</v>
      </c>
      <c r="F45" s="243" t="s">
        <v>518</v>
      </c>
      <c r="G45" s="243"/>
      <c r="H45" s="243"/>
    </row>
  </sheetData>
  <mergeCells count="41">
    <mergeCell ref="F43:H43"/>
    <mergeCell ref="F44:H44"/>
    <mergeCell ref="F45:H45"/>
    <mergeCell ref="C38:E38"/>
    <mergeCell ref="F39:H39"/>
    <mergeCell ref="F40:H40"/>
    <mergeCell ref="F41:H41"/>
    <mergeCell ref="F42:H42"/>
    <mergeCell ref="F36:G36"/>
    <mergeCell ref="F32:H32"/>
    <mergeCell ref="F33:H33"/>
    <mergeCell ref="F35:H35"/>
    <mergeCell ref="D28:F28"/>
    <mergeCell ref="D26:F26"/>
    <mergeCell ref="D27:F27"/>
    <mergeCell ref="B30:D30"/>
    <mergeCell ref="F34:G34"/>
    <mergeCell ref="D20:F20"/>
    <mergeCell ref="D21:F21"/>
    <mergeCell ref="D22:F22"/>
    <mergeCell ref="D23:F23"/>
    <mergeCell ref="D24:F24"/>
    <mergeCell ref="D25:F25"/>
    <mergeCell ref="D14:F14"/>
    <mergeCell ref="D15:F15"/>
    <mergeCell ref="D16:F16"/>
    <mergeCell ref="D17:F17"/>
    <mergeCell ref="D18:F18"/>
    <mergeCell ref="D19:F19"/>
    <mergeCell ref="D8:F8"/>
    <mergeCell ref="D9:F9"/>
    <mergeCell ref="D10:F10"/>
    <mergeCell ref="D11:F11"/>
    <mergeCell ref="D12:F12"/>
    <mergeCell ref="D13:F13"/>
    <mergeCell ref="A1:F1"/>
    <mergeCell ref="D3:F3"/>
    <mergeCell ref="D4:F4"/>
    <mergeCell ref="D5:F5"/>
    <mergeCell ref="D6:F6"/>
    <mergeCell ref="D7:F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2"/>
  <sheetViews>
    <sheetView topLeftCell="B1" workbookViewId="0">
      <selection activeCell="I10" sqref="I10"/>
    </sheetView>
  </sheetViews>
  <sheetFormatPr defaultRowHeight="15" x14ac:dyDescent="0.25"/>
  <cols>
    <col min="1" max="1" width="34.85546875" style="1" customWidth="1"/>
  </cols>
  <sheetData>
    <row r="1" spans="1:11" ht="37.5" customHeight="1" thickBot="1" x14ac:dyDescent="0.3">
      <c r="A1" s="85" t="s">
        <v>28</v>
      </c>
      <c r="B1" s="85"/>
      <c r="C1" s="85"/>
      <c r="D1" s="85"/>
      <c r="E1" s="85"/>
      <c r="F1" s="85"/>
      <c r="G1" s="85"/>
      <c r="H1" s="85"/>
      <c r="I1" s="85"/>
      <c r="J1" s="85"/>
    </row>
    <row r="2" spans="1:11" x14ac:dyDescent="0.25">
      <c r="A2" s="4"/>
      <c r="B2" s="83" t="s">
        <v>29</v>
      </c>
      <c r="C2" s="83"/>
      <c r="D2" s="83"/>
      <c r="E2" s="83"/>
      <c r="F2" s="83"/>
      <c r="G2" s="83"/>
      <c r="H2" s="83"/>
      <c r="I2" s="83"/>
      <c r="J2" s="84"/>
    </row>
    <row r="3" spans="1:11" s="3" customFormat="1" ht="21.75" customHeight="1" thickBot="1" x14ac:dyDescent="0.3">
      <c r="A3" s="15"/>
      <c r="B3" s="16" t="s">
        <v>17</v>
      </c>
      <c r="C3" s="16" t="s">
        <v>18</v>
      </c>
      <c r="D3" s="16" t="s">
        <v>19</v>
      </c>
      <c r="E3" s="16" t="s">
        <v>20</v>
      </c>
      <c r="F3" s="16" t="s">
        <v>21</v>
      </c>
      <c r="G3" s="16" t="s">
        <v>22</v>
      </c>
      <c r="H3" s="16" t="s">
        <v>23</v>
      </c>
      <c r="I3" s="16" t="s">
        <v>24</v>
      </c>
      <c r="J3" s="17" t="s">
        <v>25</v>
      </c>
    </row>
    <row r="4" spans="1:11" ht="27.75" customHeight="1" x14ac:dyDescent="0.25">
      <c r="A4" s="6" t="s">
        <v>32</v>
      </c>
      <c r="B4" s="7">
        <v>65.7</v>
      </c>
      <c r="C4" s="7">
        <v>0.3</v>
      </c>
      <c r="D4" s="7">
        <v>51.9</v>
      </c>
      <c r="E4" s="7">
        <v>48</v>
      </c>
      <c r="F4" s="7">
        <v>60.7</v>
      </c>
      <c r="G4" s="7">
        <v>27.9</v>
      </c>
      <c r="H4" s="7">
        <v>53.4</v>
      </c>
      <c r="I4" s="7">
        <v>28</v>
      </c>
      <c r="J4" s="8">
        <v>1</v>
      </c>
      <c r="K4" s="2"/>
    </row>
    <row r="5" spans="1:11" ht="27.75" customHeight="1" x14ac:dyDescent="0.25">
      <c r="A5" s="9" t="s">
        <v>33</v>
      </c>
      <c r="B5" s="10">
        <v>9.9</v>
      </c>
      <c r="C5" s="10">
        <v>4.5</v>
      </c>
      <c r="D5" s="10">
        <v>20.8</v>
      </c>
      <c r="E5" s="10">
        <v>19</v>
      </c>
      <c r="F5" s="10">
        <v>16.100000000000001</v>
      </c>
      <c r="G5" s="10">
        <v>12.1</v>
      </c>
      <c r="H5" s="10">
        <v>10.8</v>
      </c>
      <c r="I5" s="10">
        <v>11.9</v>
      </c>
      <c r="J5" s="11">
        <v>5.7</v>
      </c>
      <c r="K5" s="2"/>
    </row>
    <row r="6" spans="1:11" ht="27.75" customHeight="1" x14ac:dyDescent="0.25">
      <c r="A6" s="6" t="s">
        <v>34</v>
      </c>
      <c r="B6" s="7">
        <v>6.3</v>
      </c>
      <c r="C6" s="7">
        <v>0.6</v>
      </c>
      <c r="D6" s="7">
        <v>6.5</v>
      </c>
      <c r="E6" s="7">
        <v>21.9</v>
      </c>
      <c r="F6" s="7">
        <v>10.8</v>
      </c>
      <c r="G6" s="7">
        <v>7.9</v>
      </c>
      <c r="H6" s="7">
        <v>13.8</v>
      </c>
      <c r="I6" s="7">
        <v>14.8</v>
      </c>
      <c r="J6" s="8">
        <v>1</v>
      </c>
      <c r="K6" s="2"/>
    </row>
    <row r="7" spans="1:11" ht="27.75" customHeight="1" x14ac:dyDescent="0.25">
      <c r="A7" s="9" t="s">
        <v>35</v>
      </c>
      <c r="B7" s="10">
        <v>5.9</v>
      </c>
      <c r="C7" s="10">
        <v>3.2</v>
      </c>
      <c r="D7" s="10">
        <v>3.6</v>
      </c>
      <c r="E7" s="10">
        <v>10.8</v>
      </c>
      <c r="F7" s="10">
        <v>10.199999999999999</v>
      </c>
      <c r="G7" s="10">
        <v>25.9</v>
      </c>
      <c r="H7" s="10">
        <v>21.6</v>
      </c>
      <c r="I7" s="10">
        <v>33.799999999999997</v>
      </c>
      <c r="J7" s="11">
        <v>3.5</v>
      </c>
      <c r="K7" s="2"/>
    </row>
    <row r="8" spans="1:11" ht="27.75" customHeight="1" x14ac:dyDescent="0.25">
      <c r="A8" s="6" t="s">
        <v>36</v>
      </c>
      <c r="B8" s="7">
        <v>5</v>
      </c>
      <c r="C8" s="7">
        <v>30.9</v>
      </c>
      <c r="D8" s="7">
        <v>2.9</v>
      </c>
      <c r="E8" s="7">
        <v>0.3</v>
      </c>
      <c r="F8" s="7">
        <v>2</v>
      </c>
      <c r="G8" s="7">
        <v>10.5</v>
      </c>
      <c r="H8" s="7">
        <v>0.3</v>
      </c>
      <c r="I8" s="7">
        <v>10.3</v>
      </c>
      <c r="J8" s="8">
        <v>20.3</v>
      </c>
      <c r="K8" s="2"/>
    </row>
    <row r="9" spans="1:11" ht="27.75" customHeight="1" x14ac:dyDescent="0.25">
      <c r="A9" s="9" t="s">
        <v>37</v>
      </c>
      <c r="B9" s="10">
        <v>7.3</v>
      </c>
      <c r="C9" s="10">
        <v>60.5</v>
      </c>
      <c r="D9" s="10">
        <v>14.3</v>
      </c>
      <c r="E9" s="10">
        <v>0</v>
      </c>
      <c r="F9" s="10">
        <v>0.3</v>
      </c>
      <c r="G9" s="10">
        <v>15.7</v>
      </c>
      <c r="H9" s="10">
        <v>0</v>
      </c>
      <c r="I9" s="10">
        <v>1.3</v>
      </c>
      <c r="J9" s="11">
        <v>68.599999999999994</v>
      </c>
      <c r="K9" s="2"/>
    </row>
    <row r="10" spans="1:11" ht="46.5" customHeight="1" thickBot="1" x14ac:dyDescent="0.3">
      <c r="A10" s="20" t="s">
        <v>31</v>
      </c>
      <c r="B10" s="21" t="s">
        <v>38</v>
      </c>
      <c r="C10" s="21" t="s">
        <v>37</v>
      </c>
      <c r="D10" s="21" t="s">
        <v>38</v>
      </c>
      <c r="E10" s="21" t="s">
        <v>33</v>
      </c>
      <c r="F10" s="21" t="s">
        <v>38</v>
      </c>
      <c r="G10" s="21" t="s">
        <v>39</v>
      </c>
      <c r="H10" s="21" t="s">
        <v>40</v>
      </c>
      <c r="I10" s="21" t="s">
        <v>41</v>
      </c>
      <c r="J10" s="22" t="s">
        <v>37</v>
      </c>
      <c r="K10" s="2"/>
    </row>
    <row r="11" spans="1:11" x14ac:dyDescent="0.25">
      <c r="B11" s="2"/>
      <c r="C11" s="2"/>
      <c r="D11" s="2"/>
      <c r="E11" s="2"/>
      <c r="F11" s="2"/>
      <c r="G11" s="2"/>
      <c r="H11" s="2"/>
      <c r="I11" s="2"/>
      <c r="J11" s="2"/>
      <c r="K11" s="2"/>
    </row>
    <row r="12" spans="1:11" x14ac:dyDescent="0.25">
      <c r="B12" s="2"/>
      <c r="C12" s="2"/>
      <c r="D12" s="2"/>
      <c r="E12" s="2"/>
      <c r="F12" s="2"/>
      <c r="G12" s="2"/>
      <c r="H12" s="2"/>
      <c r="I12" s="2"/>
      <c r="J12" s="2"/>
      <c r="K12" s="2"/>
    </row>
    <row r="13" spans="1:11" x14ac:dyDescent="0.25">
      <c r="B13" s="2"/>
      <c r="C13" s="2"/>
      <c r="D13" s="2"/>
      <c r="E13" s="2"/>
      <c r="F13" s="2"/>
      <c r="G13" s="2"/>
      <c r="H13" s="2"/>
      <c r="I13" s="2"/>
      <c r="J13" s="2"/>
      <c r="K13" s="2"/>
    </row>
    <row r="14" spans="1:11" x14ac:dyDescent="0.25">
      <c r="B14" s="2"/>
      <c r="C14" s="2"/>
      <c r="D14" s="2"/>
      <c r="E14" s="2"/>
      <c r="F14" s="2"/>
      <c r="G14" s="2"/>
      <c r="H14" s="2"/>
      <c r="I14" s="2"/>
      <c r="J14" s="2"/>
      <c r="K14" s="2"/>
    </row>
    <row r="15" spans="1:11" x14ac:dyDescent="0.25">
      <c r="B15" s="2"/>
      <c r="C15" s="2"/>
      <c r="D15" s="2"/>
      <c r="E15" s="2"/>
      <c r="F15" s="2"/>
      <c r="G15" s="2"/>
      <c r="H15" s="2"/>
      <c r="I15" s="2"/>
      <c r="J15" s="2"/>
      <c r="K15" s="2"/>
    </row>
    <row r="16" spans="1:11" x14ac:dyDescent="0.25">
      <c r="B16" s="2"/>
      <c r="C16" s="2"/>
      <c r="D16" s="2"/>
      <c r="E16" s="2"/>
      <c r="F16" s="2"/>
      <c r="G16" s="2"/>
      <c r="H16" s="2"/>
      <c r="I16" s="2"/>
      <c r="J16" s="2"/>
      <c r="K16" s="2"/>
    </row>
    <row r="17" spans="2:11" x14ac:dyDescent="0.25">
      <c r="B17" s="2"/>
      <c r="C17" s="2"/>
      <c r="D17" s="2"/>
      <c r="E17" s="2"/>
      <c r="F17" s="2"/>
      <c r="G17" s="2"/>
      <c r="H17" s="2"/>
      <c r="I17" s="2"/>
      <c r="J17" s="2"/>
      <c r="K17" s="2"/>
    </row>
    <row r="18" spans="2:11" x14ac:dyDescent="0.25">
      <c r="B18" s="2"/>
      <c r="C18" s="2"/>
      <c r="D18" s="2"/>
      <c r="E18" s="2"/>
      <c r="F18" s="2"/>
      <c r="G18" s="2"/>
      <c r="H18" s="2"/>
      <c r="I18" s="2"/>
      <c r="J18" s="2"/>
      <c r="K18" s="2"/>
    </row>
    <row r="19" spans="2:11" x14ac:dyDescent="0.25">
      <c r="B19" s="2"/>
      <c r="C19" s="2"/>
      <c r="D19" s="2"/>
      <c r="E19" s="2"/>
      <c r="F19" s="2"/>
      <c r="G19" s="2"/>
      <c r="H19" s="2"/>
      <c r="I19" s="2"/>
      <c r="J19" s="2"/>
      <c r="K19" s="2"/>
    </row>
    <row r="20" spans="2:11" x14ac:dyDescent="0.25">
      <c r="B20" s="2"/>
      <c r="C20" s="2"/>
      <c r="D20" s="2"/>
      <c r="E20" s="2"/>
      <c r="F20" s="2"/>
      <c r="G20" s="2"/>
      <c r="H20" s="2"/>
      <c r="I20" s="2"/>
      <c r="J20" s="2"/>
      <c r="K20" s="2"/>
    </row>
    <row r="21" spans="2:11" x14ac:dyDescent="0.25">
      <c r="B21" s="2"/>
      <c r="C21" s="2"/>
      <c r="D21" s="2"/>
      <c r="E21" s="2"/>
      <c r="F21" s="2"/>
      <c r="G21" s="2"/>
      <c r="H21" s="2"/>
      <c r="I21" s="2"/>
      <c r="J21" s="2"/>
      <c r="K21" s="2"/>
    </row>
    <row r="22" spans="2:11" x14ac:dyDescent="0.25">
      <c r="B22" s="2"/>
      <c r="C22" s="2"/>
      <c r="D22" s="2"/>
      <c r="E22" s="2"/>
      <c r="F22" s="2"/>
      <c r="G22" s="2"/>
      <c r="H22" s="2"/>
      <c r="I22" s="2"/>
      <c r="J22" s="2"/>
      <c r="K22" s="2"/>
    </row>
  </sheetData>
  <mergeCells count="2">
    <mergeCell ref="A1:J1"/>
    <mergeCell ref="B2:J2"/>
  </mergeCells>
  <pageMargins left="0.7" right="0.7" top="0.75" bottom="0.75" header="0.3" footer="0.3"/>
  <pageSetup scale="7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4"/>
  <sheetViews>
    <sheetView workbookViewId="0">
      <selection activeCell="B11" sqref="B11"/>
    </sheetView>
  </sheetViews>
  <sheetFormatPr defaultRowHeight="15" x14ac:dyDescent="0.25"/>
  <cols>
    <col min="1" max="1" width="34.85546875" style="1" customWidth="1"/>
    <col min="2" max="2" width="11.5703125" customWidth="1"/>
    <col min="3" max="3" width="11.140625" customWidth="1"/>
    <col min="4" max="4" width="11" customWidth="1"/>
    <col min="5" max="5" width="10.42578125" customWidth="1"/>
    <col min="6" max="6" width="11.85546875" customWidth="1"/>
    <col min="7" max="7" width="11" customWidth="1"/>
    <col min="8" max="9" width="11.28515625" customWidth="1"/>
    <col min="10" max="10" width="11.42578125" customWidth="1"/>
  </cols>
  <sheetData>
    <row r="1" spans="1:11" ht="37.5" customHeight="1" thickBot="1" x14ac:dyDescent="0.3">
      <c r="A1" s="85" t="s">
        <v>42</v>
      </c>
      <c r="B1" s="85"/>
      <c r="C1" s="85"/>
      <c r="D1" s="85"/>
      <c r="E1" s="85"/>
      <c r="F1" s="85"/>
      <c r="G1" s="85"/>
      <c r="H1" s="85"/>
      <c r="I1" s="85"/>
      <c r="J1" s="85"/>
    </row>
    <row r="2" spans="1:11" x14ac:dyDescent="0.25">
      <c r="A2" s="4"/>
      <c r="B2" s="83" t="s">
        <v>29</v>
      </c>
      <c r="C2" s="83"/>
      <c r="D2" s="83"/>
      <c r="E2" s="83"/>
      <c r="F2" s="83"/>
      <c r="G2" s="83"/>
      <c r="H2" s="83"/>
      <c r="I2" s="83"/>
      <c r="J2" s="84"/>
    </row>
    <row r="3" spans="1:11" s="3" customFormat="1" ht="21.75" customHeight="1" thickBot="1" x14ac:dyDescent="0.3">
      <c r="A3" s="15"/>
      <c r="B3" s="16" t="s">
        <v>17</v>
      </c>
      <c r="C3" s="16" t="s">
        <v>18</v>
      </c>
      <c r="D3" s="16" t="s">
        <v>19</v>
      </c>
      <c r="E3" s="16" t="s">
        <v>20</v>
      </c>
      <c r="F3" s="16" t="s">
        <v>21</v>
      </c>
      <c r="G3" s="16" t="s">
        <v>22</v>
      </c>
      <c r="H3" s="16" t="s">
        <v>23</v>
      </c>
      <c r="I3" s="16" t="s">
        <v>24</v>
      </c>
      <c r="J3" s="17" t="s">
        <v>25</v>
      </c>
    </row>
    <row r="4" spans="1:11" ht="27.75" customHeight="1" x14ac:dyDescent="0.25">
      <c r="A4" s="6" t="s">
        <v>43</v>
      </c>
      <c r="B4" s="7">
        <v>17</v>
      </c>
      <c r="C4" s="7">
        <v>1.3</v>
      </c>
      <c r="D4" s="7">
        <v>37</v>
      </c>
      <c r="E4" s="7">
        <v>8.1</v>
      </c>
      <c r="F4" s="7">
        <v>26.9</v>
      </c>
      <c r="G4" s="7">
        <v>97.1</v>
      </c>
      <c r="H4" s="7">
        <v>6.3</v>
      </c>
      <c r="I4" s="7">
        <v>97.4</v>
      </c>
      <c r="J4" s="8">
        <v>1.9</v>
      </c>
      <c r="K4" s="2"/>
    </row>
    <row r="5" spans="1:11" ht="27.75" customHeight="1" x14ac:dyDescent="0.25">
      <c r="A5" s="9" t="s">
        <v>48</v>
      </c>
      <c r="B5" s="10">
        <v>14.2</v>
      </c>
      <c r="C5" s="10">
        <v>0.3</v>
      </c>
      <c r="D5" s="10">
        <v>8.1999999999999993</v>
      </c>
      <c r="E5" s="10">
        <v>1.9</v>
      </c>
      <c r="F5" s="10">
        <v>17.600000000000001</v>
      </c>
      <c r="G5" s="10">
        <v>1</v>
      </c>
      <c r="H5" s="10">
        <v>5.6</v>
      </c>
      <c r="I5" s="10">
        <v>1.3</v>
      </c>
      <c r="J5" s="11">
        <v>1.6</v>
      </c>
      <c r="K5" s="2"/>
    </row>
    <row r="6" spans="1:11" ht="27.75" customHeight="1" x14ac:dyDescent="0.25">
      <c r="A6" s="6" t="s">
        <v>44</v>
      </c>
      <c r="B6" s="7">
        <v>13.2</v>
      </c>
      <c r="C6" s="7">
        <v>1.6</v>
      </c>
      <c r="D6" s="7">
        <v>7.5</v>
      </c>
      <c r="E6" s="7">
        <v>5</v>
      </c>
      <c r="F6" s="7">
        <v>16</v>
      </c>
      <c r="G6" s="7">
        <v>0.5</v>
      </c>
      <c r="H6" s="7">
        <v>11.3</v>
      </c>
      <c r="I6" s="7">
        <v>1.3</v>
      </c>
      <c r="J6" s="8">
        <v>11.4</v>
      </c>
      <c r="K6" s="2"/>
    </row>
    <row r="7" spans="1:11" ht="27.75" customHeight="1" x14ac:dyDescent="0.25">
      <c r="A7" s="9" t="s">
        <v>45</v>
      </c>
      <c r="B7" s="10">
        <v>18.899999999999999</v>
      </c>
      <c r="C7" s="10">
        <v>2.2000000000000002</v>
      </c>
      <c r="D7" s="10">
        <v>4.0999999999999996</v>
      </c>
      <c r="E7" s="10">
        <v>4.4000000000000004</v>
      </c>
      <c r="F7" s="10">
        <v>21</v>
      </c>
      <c r="G7" s="10">
        <v>0.5</v>
      </c>
      <c r="H7" s="10">
        <v>10.6</v>
      </c>
      <c r="I7" s="10">
        <v>0</v>
      </c>
      <c r="J7" s="11">
        <v>11.4</v>
      </c>
      <c r="K7" s="2"/>
    </row>
    <row r="8" spans="1:11" ht="27.75" customHeight="1" x14ac:dyDescent="0.25">
      <c r="A8" s="6" t="s">
        <v>46</v>
      </c>
      <c r="B8" s="7">
        <v>10.4</v>
      </c>
      <c r="C8" s="7">
        <v>6.4</v>
      </c>
      <c r="D8" s="7">
        <v>12.3</v>
      </c>
      <c r="E8" s="7">
        <v>11.9</v>
      </c>
      <c r="F8" s="7">
        <v>10.1</v>
      </c>
      <c r="G8" s="7">
        <v>0</v>
      </c>
      <c r="H8" s="7">
        <v>21.8</v>
      </c>
      <c r="I8" s="7">
        <v>0</v>
      </c>
      <c r="J8" s="8">
        <v>30.2</v>
      </c>
      <c r="K8" s="2"/>
    </row>
    <row r="9" spans="1:11" ht="27.75" customHeight="1" x14ac:dyDescent="0.25">
      <c r="A9" s="9" t="s">
        <v>47</v>
      </c>
      <c r="B9" s="10">
        <v>11.3</v>
      </c>
      <c r="C9" s="10">
        <v>11.2</v>
      </c>
      <c r="D9" s="10">
        <v>10.3</v>
      </c>
      <c r="E9" s="10">
        <v>11.3</v>
      </c>
      <c r="F9" s="10">
        <v>5.9</v>
      </c>
      <c r="G9" s="10">
        <v>0</v>
      </c>
      <c r="H9" s="10">
        <v>16.2</v>
      </c>
      <c r="I9" s="10">
        <v>0</v>
      </c>
      <c r="J9" s="11">
        <v>14.3</v>
      </c>
      <c r="K9" s="2"/>
    </row>
    <row r="10" spans="1:11" ht="27.75" customHeight="1" x14ac:dyDescent="0.25">
      <c r="A10" s="6" t="s">
        <v>49</v>
      </c>
      <c r="B10" s="23">
        <v>15.1</v>
      </c>
      <c r="C10" s="23">
        <v>77</v>
      </c>
      <c r="D10" s="23">
        <v>20.5</v>
      </c>
      <c r="E10" s="23">
        <v>57.5</v>
      </c>
      <c r="F10" s="23">
        <v>2.5</v>
      </c>
      <c r="G10" s="23">
        <v>1</v>
      </c>
      <c r="H10" s="23">
        <v>28.2</v>
      </c>
      <c r="I10" s="23">
        <v>0</v>
      </c>
      <c r="J10" s="24">
        <v>29.2</v>
      </c>
      <c r="K10" s="2"/>
    </row>
    <row r="11" spans="1:11" ht="51" customHeight="1" x14ac:dyDescent="0.25">
      <c r="A11" s="9" t="s">
        <v>31</v>
      </c>
      <c r="B11" s="27" t="s">
        <v>45</v>
      </c>
      <c r="C11" s="27" t="s">
        <v>49</v>
      </c>
      <c r="D11" s="27" t="s">
        <v>44</v>
      </c>
      <c r="E11" s="27" t="s">
        <v>49</v>
      </c>
      <c r="F11" s="27" t="s">
        <v>44</v>
      </c>
      <c r="G11" s="27" t="s">
        <v>43</v>
      </c>
      <c r="H11" s="27" t="s">
        <v>46</v>
      </c>
      <c r="I11" s="27" t="s">
        <v>43</v>
      </c>
      <c r="J11" s="28" t="s">
        <v>46</v>
      </c>
      <c r="K11" s="2"/>
    </row>
    <row r="12" spans="1:11" ht="70.5" customHeight="1" thickBot="1" x14ac:dyDescent="0.3">
      <c r="A12" s="20" t="s">
        <v>30</v>
      </c>
      <c r="B12" s="25" t="s">
        <v>50</v>
      </c>
      <c r="C12" s="25"/>
      <c r="D12" s="25" t="s">
        <v>51</v>
      </c>
      <c r="E12" s="25" t="s">
        <v>52</v>
      </c>
      <c r="F12" s="25" t="s">
        <v>53</v>
      </c>
      <c r="G12" s="25" t="s">
        <v>54</v>
      </c>
      <c r="H12" s="25" t="s">
        <v>55</v>
      </c>
      <c r="I12" s="25" t="s">
        <v>56</v>
      </c>
      <c r="J12" s="26"/>
      <c r="K12" s="2"/>
    </row>
    <row r="13" spans="1:11" x14ac:dyDescent="0.25">
      <c r="B13" s="2"/>
      <c r="C13" s="2"/>
      <c r="D13" s="2"/>
      <c r="E13" s="2"/>
      <c r="F13" s="2"/>
      <c r="G13" s="2"/>
      <c r="H13" s="2"/>
      <c r="I13" s="2"/>
      <c r="J13" s="2"/>
      <c r="K13" s="2"/>
    </row>
    <row r="14" spans="1:11" x14ac:dyDescent="0.25">
      <c r="B14" s="2"/>
      <c r="C14" s="2"/>
      <c r="D14" s="2"/>
      <c r="E14" s="2"/>
      <c r="F14" s="2"/>
      <c r="G14" s="2"/>
      <c r="H14" s="2"/>
      <c r="I14" s="2"/>
      <c r="J14" s="2"/>
      <c r="K14" s="2"/>
    </row>
    <row r="15" spans="1:11" x14ac:dyDescent="0.25">
      <c r="B15" s="2"/>
      <c r="C15" s="2"/>
      <c r="D15" s="2"/>
      <c r="E15" s="2"/>
      <c r="F15" s="2"/>
      <c r="G15" s="2"/>
      <c r="H15" s="2"/>
      <c r="I15" s="2"/>
      <c r="J15" s="2"/>
      <c r="K15" s="2"/>
    </row>
    <row r="16" spans="1:11" x14ac:dyDescent="0.25">
      <c r="B16" s="2"/>
      <c r="C16" s="2"/>
      <c r="D16" s="2"/>
      <c r="E16" s="2"/>
      <c r="F16" s="2"/>
      <c r="G16" s="2"/>
      <c r="H16" s="2"/>
      <c r="I16" s="2"/>
      <c r="J16" s="2"/>
      <c r="K16" s="2"/>
    </row>
    <row r="17" spans="2:11" x14ac:dyDescent="0.25">
      <c r="B17" s="2"/>
      <c r="C17" s="2"/>
      <c r="D17" s="2"/>
      <c r="E17" s="2"/>
      <c r="F17" s="2"/>
      <c r="G17" s="2"/>
      <c r="H17" s="2"/>
      <c r="I17" s="2"/>
      <c r="J17" s="2"/>
      <c r="K17" s="2"/>
    </row>
    <row r="18" spans="2:11" x14ac:dyDescent="0.25">
      <c r="B18" s="2"/>
      <c r="C18" s="2"/>
      <c r="D18" s="2"/>
      <c r="E18" s="2"/>
      <c r="F18" s="2"/>
      <c r="G18" s="2"/>
      <c r="H18" s="2"/>
      <c r="I18" s="2"/>
      <c r="J18" s="2"/>
      <c r="K18" s="2"/>
    </row>
    <row r="19" spans="2:11" x14ac:dyDescent="0.25">
      <c r="B19" s="2"/>
      <c r="C19" s="2"/>
      <c r="D19" s="2"/>
      <c r="E19" s="2"/>
      <c r="F19" s="2"/>
      <c r="G19" s="2"/>
      <c r="H19" s="2"/>
      <c r="I19" s="2"/>
      <c r="J19" s="2"/>
      <c r="K19" s="2"/>
    </row>
    <row r="20" spans="2:11" x14ac:dyDescent="0.25">
      <c r="B20" s="2"/>
      <c r="C20" s="2"/>
      <c r="D20" s="2"/>
      <c r="E20" s="2"/>
      <c r="F20" s="2"/>
      <c r="G20" s="2"/>
      <c r="H20" s="2"/>
      <c r="I20" s="2"/>
      <c r="J20" s="2"/>
      <c r="K20" s="2"/>
    </row>
    <row r="21" spans="2:11" x14ac:dyDescent="0.25">
      <c r="B21" s="2"/>
      <c r="C21" s="2"/>
      <c r="D21" s="2"/>
      <c r="E21" s="2"/>
      <c r="F21" s="2"/>
      <c r="G21" s="2"/>
      <c r="H21" s="2"/>
      <c r="I21" s="2"/>
      <c r="J21" s="2"/>
      <c r="K21" s="2"/>
    </row>
    <row r="22" spans="2:11" x14ac:dyDescent="0.25">
      <c r="B22" s="2"/>
      <c r="C22" s="2"/>
      <c r="D22" s="2"/>
      <c r="E22" s="2"/>
      <c r="F22" s="2"/>
      <c r="G22" s="2"/>
      <c r="H22" s="2"/>
      <c r="I22" s="2"/>
      <c r="J22" s="2"/>
      <c r="K22" s="2"/>
    </row>
    <row r="23" spans="2:11" x14ac:dyDescent="0.25">
      <c r="B23" s="2"/>
      <c r="C23" s="2"/>
      <c r="D23" s="2"/>
      <c r="E23" s="2"/>
      <c r="F23" s="2"/>
      <c r="G23" s="2"/>
      <c r="H23" s="2"/>
      <c r="I23" s="2"/>
      <c r="J23" s="2"/>
      <c r="K23" s="2"/>
    </row>
    <row r="24" spans="2:11" x14ac:dyDescent="0.25">
      <c r="B24" s="2"/>
      <c r="C24" s="2"/>
      <c r="D24" s="2"/>
      <c r="E24" s="2"/>
      <c r="F24" s="2"/>
      <c r="G24" s="2"/>
      <c r="H24" s="2"/>
      <c r="I24" s="2"/>
      <c r="J24" s="2"/>
      <c r="K24" s="2"/>
    </row>
  </sheetData>
  <mergeCells count="2">
    <mergeCell ref="A1:J1"/>
    <mergeCell ref="B2:J2"/>
  </mergeCells>
  <pageMargins left="0.7" right="0.7" top="0.75" bottom="0.75" header="0.3" footer="0.3"/>
  <pageSetup scale="66"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zoomScaleNormal="100" workbookViewId="0">
      <selection activeCell="C22" sqref="C22"/>
    </sheetView>
  </sheetViews>
  <sheetFormatPr defaultRowHeight="15" x14ac:dyDescent="0.25"/>
  <cols>
    <col min="1" max="1" width="29" customWidth="1"/>
    <col min="4" max="4" width="10.140625" customWidth="1"/>
    <col min="5" max="5" width="10" customWidth="1"/>
    <col min="6" max="6" width="11.28515625" customWidth="1"/>
  </cols>
  <sheetData>
    <row r="1" spans="1:6" ht="34.5" customHeight="1" thickBot="1" x14ac:dyDescent="0.3">
      <c r="A1" s="87" t="s">
        <v>58</v>
      </c>
      <c r="B1" s="87"/>
      <c r="C1" s="87"/>
      <c r="D1" s="87"/>
      <c r="E1" s="87"/>
      <c r="F1" s="87"/>
    </row>
    <row r="2" spans="1:6" ht="42" customHeight="1" x14ac:dyDescent="0.25">
      <c r="A2" s="4"/>
      <c r="C2" s="5"/>
      <c r="D2" s="86" t="s">
        <v>84</v>
      </c>
      <c r="E2" s="86"/>
      <c r="F2" s="86"/>
    </row>
    <row r="3" spans="1:6" ht="15.75" thickBot="1" x14ac:dyDescent="0.3">
      <c r="A3" s="29" t="s">
        <v>57</v>
      </c>
      <c r="B3" s="16" t="s">
        <v>59</v>
      </c>
      <c r="C3" s="16" t="s">
        <v>60</v>
      </c>
      <c r="D3" s="16" t="s">
        <v>61</v>
      </c>
      <c r="E3" s="16" t="s">
        <v>62</v>
      </c>
      <c r="F3" s="16" t="s">
        <v>63</v>
      </c>
    </row>
    <row r="4" spans="1:6" ht="29.25" customHeight="1" x14ac:dyDescent="0.25">
      <c r="A4" s="40" t="s">
        <v>64</v>
      </c>
      <c r="B4" s="36">
        <v>311</v>
      </c>
      <c r="C4" s="44">
        <v>3.86</v>
      </c>
      <c r="D4" s="48">
        <f>46.9+24.1</f>
        <v>71</v>
      </c>
      <c r="E4" s="48">
        <v>22.8</v>
      </c>
      <c r="F4" s="49">
        <f>2.9+3.2</f>
        <v>6.1</v>
      </c>
    </row>
    <row r="5" spans="1:6" ht="29.25" customHeight="1" x14ac:dyDescent="0.25">
      <c r="A5" s="41" t="s">
        <v>75</v>
      </c>
      <c r="B5" s="37">
        <v>312</v>
      </c>
      <c r="C5" s="45">
        <v>3.76</v>
      </c>
      <c r="D5" s="7">
        <f>46.5+21.8</f>
        <v>68.3</v>
      </c>
      <c r="E5" s="7">
        <v>21.8</v>
      </c>
      <c r="F5" s="8">
        <v>9.9</v>
      </c>
    </row>
    <row r="6" spans="1:6" ht="29.25" customHeight="1" x14ac:dyDescent="0.25">
      <c r="A6" s="42" t="s">
        <v>68</v>
      </c>
      <c r="B6" s="38">
        <v>312</v>
      </c>
      <c r="C6" s="46">
        <v>3.45</v>
      </c>
      <c r="D6" s="10">
        <f>42.6+10.9</f>
        <v>53.5</v>
      </c>
      <c r="E6" s="10">
        <v>32.700000000000003</v>
      </c>
      <c r="F6" s="11">
        <v>13.8</v>
      </c>
    </row>
    <row r="7" spans="1:6" ht="29.25" customHeight="1" x14ac:dyDescent="0.25">
      <c r="A7" s="41" t="s">
        <v>65</v>
      </c>
      <c r="B7" s="37">
        <v>305</v>
      </c>
      <c r="C7" s="45">
        <v>3.4</v>
      </c>
      <c r="D7" s="7">
        <f>38.4+12.1</f>
        <v>50.5</v>
      </c>
      <c r="E7" s="7">
        <v>33.1</v>
      </c>
      <c r="F7" s="8">
        <f>9.8+6.6</f>
        <v>16.399999999999999</v>
      </c>
    </row>
    <row r="8" spans="1:6" ht="29.25" customHeight="1" x14ac:dyDescent="0.25">
      <c r="A8" s="42" t="s">
        <v>67</v>
      </c>
      <c r="B8" s="38">
        <v>314</v>
      </c>
      <c r="C8" s="46">
        <v>3.36</v>
      </c>
      <c r="D8" s="10">
        <f>32.8+13.1</f>
        <v>45.9</v>
      </c>
      <c r="E8" s="10">
        <v>26.9</v>
      </c>
      <c r="F8" s="11">
        <v>17.2</v>
      </c>
    </row>
    <row r="9" spans="1:6" ht="29.25" customHeight="1" x14ac:dyDescent="0.25">
      <c r="A9" s="50" t="s">
        <v>70</v>
      </c>
      <c r="B9" s="51">
        <v>315</v>
      </c>
      <c r="C9" s="52">
        <v>3.08</v>
      </c>
      <c r="D9" s="23">
        <f>29.5+5.1</f>
        <v>34.6</v>
      </c>
      <c r="E9" s="23">
        <v>41.3</v>
      </c>
      <c r="F9" s="24">
        <v>24.1</v>
      </c>
    </row>
    <row r="10" spans="1:6" ht="29.25" customHeight="1" x14ac:dyDescent="0.25">
      <c r="A10" s="42" t="s">
        <v>71</v>
      </c>
      <c r="B10" s="38">
        <v>301</v>
      </c>
      <c r="C10" s="46">
        <v>3.03</v>
      </c>
      <c r="D10" s="10">
        <f>28.6+4.7</f>
        <v>33.300000000000004</v>
      </c>
      <c r="E10" s="10">
        <v>38.5</v>
      </c>
      <c r="F10" s="11">
        <v>28.2</v>
      </c>
    </row>
    <row r="11" spans="1:6" ht="29.25" customHeight="1" x14ac:dyDescent="0.25">
      <c r="A11" s="50" t="s">
        <v>77</v>
      </c>
      <c r="B11" s="51">
        <v>308</v>
      </c>
      <c r="C11" s="52">
        <v>2.94</v>
      </c>
      <c r="D11" s="23">
        <f>23.1+4.2</f>
        <v>27.3</v>
      </c>
      <c r="E11" s="23">
        <v>43.2</v>
      </c>
      <c r="F11" s="24">
        <v>29.5</v>
      </c>
    </row>
    <row r="12" spans="1:6" ht="29.25" customHeight="1" x14ac:dyDescent="0.25">
      <c r="A12" s="42" t="s">
        <v>72</v>
      </c>
      <c r="B12" s="38">
        <v>308</v>
      </c>
      <c r="C12" s="46">
        <v>2.83</v>
      </c>
      <c r="D12" s="10">
        <v>25</v>
      </c>
      <c r="E12" s="10">
        <v>38.6</v>
      </c>
      <c r="F12" s="11">
        <v>36.4</v>
      </c>
    </row>
    <row r="13" spans="1:6" ht="29.25" customHeight="1" x14ac:dyDescent="0.25">
      <c r="A13" s="50" t="s">
        <v>73</v>
      </c>
      <c r="B13" s="51">
        <v>311</v>
      </c>
      <c r="C13" s="52">
        <v>2.79</v>
      </c>
      <c r="D13" s="23">
        <f>21.5+4.8</f>
        <v>26.3</v>
      </c>
      <c r="E13" s="23">
        <v>36</v>
      </c>
      <c r="F13" s="24">
        <v>37.6</v>
      </c>
    </row>
    <row r="14" spans="1:6" ht="29.25" customHeight="1" x14ac:dyDescent="0.25">
      <c r="A14" s="42" t="s">
        <v>76</v>
      </c>
      <c r="B14" s="38">
        <v>309</v>
      </c>
      <c r="C14" s="46">
        <v>2.76</v>
      </c>
      <c r="D14" s="10">
        <f>17.5+4.9</f>
        <v>22.4</v>
      </c>
      <c r="E14" s="10">
        <v>40.799999999999997</v>
      </c>
      <c r="F14" s="11">
        <v>36.9</v>
      </c>
    </row>
    <row r="15" spans="1:6" ht="29.25" customHeight="1" x14ac:dyDescent="0.25">
      <c r="A15" s="50" t="s">
        <v>66</v>
      </c>
      <c r="B15" s="51">
        <v>313</v>
      </c>
      <c r="C15" s="52">
        <v>2.76</v>
      </c>
      <c r="D15" s="23">
        <f>17.9+1.9</f>
        <v>19.799999999999997</v>
      </c>
      <c r="E15" s="23">
        <v>44.7</v>
      </c>
      <c r="F15" s="24">
        <f>24.9+10.5</f>
        <v>35.4</v>
      </c>
    </row>
    <row r="16" spans="1:6" ht="29.25" customHeight="1" x14ac:dyDescent="0.25">
      <c r="A16" s="42" t="s">
        <v>69</v>
      </c>
      <c r="B16" s="38">
        <v>311</v>
      </c>
      <c r="C16" s="46">
        <v>2.75</v>
      </c>
      <c r="D16" s="10">
        <f>15.8+2.6</f>
        <v>18.400000000000002</v>
      </c>
      <c r="E16" s="10">
        <v>47.6</v>
      </c>
      <c r="F16" s="11">
        <v>34.1</v>
      </c>
    </row>
    <row r="17" spans="1:6" ht="29.25" customHeight="1" x14ac:dyDescent="0.25">
      <c r="A17" s="50" t="s">
        <v>79</v>
      </c>
      <c r="B17" s="51">
        <v>316</v>
      </c>
      <c r="C17" s="52">
        <v>2.73</v>
      </c>
      <c r="D17" s="23">
        <f>16.1+2.5</f>
        <v>18.600000000000001</v>
      </c>
      <c r="E17" s="23">
        <v>42.7</v>
      </c>
      <c r="F17" s="24">
        <v>38.6</v>
      </c>
    </row>
    <row r="18" spans="1:6" ht="29.25" customHeight="1" x14ac:dyDescent="0.25">
      <c r="A18" s="42" t="s">
        <v>74</v>
      </c>
      <c r="B18" s="38">
        <v>282</v>
      </c>
      <c r="C18" s="46">
        <v>2.72</v>
      </c>
      <c r="D18" s="10">
        <v>20.5</v>
      </c>
      <c r="E18" s="10">
        <v>40.1</v>
      </c>
      <c r="F18" s="11">
        <v>39.4</v>
      </c>
    </row>
    <row r="19" spans="1:6" ht="29.25" customHeight="1" x14ac:dyDescent="0.25">
      <c r="A19" s="50" t="s">
        <v>81</v>
      </c>
      <c r="B19" s="51">
        <v>303</v>
      </c>
      <c r="C19" s="52">
        <v>2.67</v>
      </c>
      <c r="D19" s="23">
        <v>14.5</v>
      </c>
      <c r="E19" s="23">
        <v>46.2</v>
      </c>
      <c r="F19" s="24">
        <v>39.299999999999997</v>
      </c>
    </row>
    <row r="20" spans="1:6" ht="29.25" customHeight="1" x14ac:dyDescent="0.25">
      <c r="A20" s="42" t="s">
        <v>80</v>
      </c>
      <c r="B20" s="38">
        <v>313</v>
      </c>
      <c r="C20" s="46">
        <v>2.31</v>
      </c>
      <c r="D20" s="10">
        <v>11.2</v>
      </c>
      <c r="E20" s="10">
        <v>34.799999999999997</v>
      </c>
      <c r="F20" s="11">
        <v>54</v>
      </c>
    </row>
    <row r="21" spans="1:6" ht="29.25" customHeight="1" x14ac:dyDescent="0.25">
      <c r="A21" s="50" t="s">
        <v>82</v>
      </c>
      <c r="B21" s="51">
        <v>314</v>
      </c>
      <c r="C21" s="52">
        <v>2.2599999999999998</v>
      </c>
      <c r="D21" s="23">
        <v>10.199999999999999</v>
      </c>
      <c r="E21" s="23">
        <v>32.200000000000003</v>
      </c>
      <c r="F21" s="24">
        <v>57.6</v>
      </c>
    </row>
    <row r="22" spans="1:6" ht="29.25" customHeight="1" thickBot="1" x14ac:dyDescent="0.3">
      <c r="A22" s="43" t="s">
        <v>78</v>
      </c>
      <c r="B22" s="39">
        <v>287</v>
      </c>
      <c r="C22" s="47">
        <v>2</v>
      </c>
      <c r="D22" s="18">
        <v>7</v>
      </c>
      <c r="E22" s="18">
        <v>27.2</v>
      </c>
      <c r="F22" s="19">
        <v>65.900000000000006</v>
      </c>
    </row>
  </sheetData>
  <sortState ref="A4:F22">
    <sortCondition descending="1" ref="C4:C22"/>
    <sortCondition descending="1" ref="D4:D22"/>
  </sortState>
  <mergeCells count="2">
    <mergeCell ref="D2:F2"/>
    <mergeCell ref="A1:F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0"/>
  <sheetViews>
    <sheetView topLeftCell="A2" workbookViewId="0">
      <selection activeCell="G3" sqref="G3"/>
    </sheetView>
  </sheetViews>
  <sheetFormatPr defaultRowHeight="15" x14ac:dyDescent="0.25"/>
  <cols>
    <col min="1" max="1" width="30.7109375" customWidth="1"/>
    <col min="4" max="4" width="11.7109375" customWidth="1"/>
    <col min="5" max="5" width="12" customWidth="1"/>
    <col min="6" max="6" width="12.5703125" customWidth="1"/>
  </cols>
  <sheetData>
    <row r="1" spans="1:6" ht="40.5" customHeight="1" thickBot="1" x14ac:dyDescent="0.3">
      <c r="A1" s="87" t="s">
        <v>83</v>
      </c>
      <c r="B1" s="87"/>
      <c r="C1" s="87"/>
      <c r="D1" s="87"/>
      <c r="E1" s="87"/>
      <c r="F1" s="87"/>
    </row>
    <row r="2" spans="1:6" ht="26.25" customHeight="1" x14ac:dyDescent="0.25">
      <c r="A2" s="4"/>
      <c r="C2" s="5"/>
      <c r="D2" s="86" t="s">
        <v>85</v>
      </c>
      <c r="E2" s="86"/>
      <c r="F2" s="86"/>
    </row>
    <row r="3" spans="1:6" ht="15.75" thickBot="1" x14ac:dyDescent="0.3">
      <c r="A3" s="29"/>
      <c r="B3" s="16" t="s">
        <v>59</v>
      </c>
      <c r="C3" s="16" t="s">
        <v>60</v>
      </c>
      <c r="D3" s="16" t="s">
        <v>61</v>
      </c>
      <c r="E3" s="16" t="s">
        <v>62</v>
      </c>
      <c r="F3" s="16" t="s">
        <v>63</v>
      </c>
    </row>
    <row r="4" spans="1:6" ht="30" x14ac:dyDescent="0.25">
      <c r="A4" s="30" t="s">
        <v>100</v>
      </c>
      <c r="B4" s="36">
        <v>319</v>
      </c>
      <c r="C4" s="44">
        <v>4.2300000000000004</v>
      </c>
      <c r="D4" s="48">
        <v>84.1</v>
      </c>
      <c r="E4" s="48">
        <v>14.1</v>
      </c>
      <c r="F4" s="49">
        <v>1.9</v>
      </c>
    </row>
    <row r="5" spans="1:6" ht="75" x14ac:dyDescent="0.25">
      <c r="A5" s="53" t="s">
        <v>88</v>
      </c>
      <c r="B5" s="37">
        <v>319</v>
      </c>
      <c r="C5" s="45">
        <v>4.12</v>
      </c>
      <c r="D5" s="7">
        <f>44.2+36.1</f>
        <v>80.300000000000011</v>
      </c>
      <c r="E5" s="7">
        <v>16</v>
      </c>
      <c r="F5" s="8">
        <v>3.8</v>
      </c>
    </row>
    <row r="6" spans="1:6" ht="45" x14ac:dyDescent="0.25">
      <c r="A6" s="32" t="s">
        <v>101</v>
      </c>
      <c r="B6" s="38">
        <v>318</v>
      </c>
      <c r="C6" s="46">
        <v>4.09</v>
      </c>
      <c r="D6" s="10">
        <f>51.6+29.9</f>
        <v>81.5</v>
      </c>
      <c r="E6" s="10">
        <v>16.7</v>
      </c>
      <c r="F6" s="11">
        <v>1.9</v>
      </c>
    </row>
    <row r="7" spans="1:6" ht="45" x14ac:dyDescent="0.25">
      <c r="A7" s="53" t="s">
        <v>94</v>
      </c>
      <c r="B7" s="37">
        <v>318</v>
      </c>
      <c r="C7" s="45">
        <v>4.0599999999999996</v>
      </c>
      <c r="D7" s="7">
        <f>49.7+29.9</f>
        <v>79.599999999999994</v>
      </c>
      <c r="E7" s="7">
        <v>17</v>
      </c>
      <c r="F7" s="8">
        <v>3.5</v>
      </c>
    </row>
    <row r="8" spans="1:6" ht="45" x14ac:dyDescent="0.25">
      <c r="A8" s="32" t="s">
        <v>86</v>
      </c>
      <c r="B8" s="38">
        <v>318</v>
      </c>
      <c r="C8" s="46">
        <v>4.0599999999999996</v>
      </c>
      <c r="D8" s="10">
        <f>47.2+31.4</f>
        <v>78.599999999999994</v>
      </c>
      <c r="E8" s="10">
        <v>17.600000000000001</v>
      </c>
      <c r="F8" s="11">
        <v>3.8</v>
      </c>
    </row>
    <row r="9" spans="1:6" ht="45" x14ac:dyDescent="0.25">
      <c r="A9" s="53" t="s">
        <v>89</v>
      </c>
      <c r="B9" s="37">
        <v>318</v>
      </c>
      <c r="C9" s="45">
        <v>4.05</v>
      </c>
      <c r="D9" s="7">
        <f>45.6+32.7</f>
        <v>78.300000000000011</v>
      </c>
      <c r="E9" s="7">
        <v>16</v>
      </c>
      <c r="F9" s="8">
        <v>5.7</v>
      </c>
    </row>
    <row r="10" spans="1:6" ht="75" x14ac:dyDescent="0.25">
      <c r="A10" s="32" t="s">
        <v>93</v>
      </c>
      <c r="B10" s="38">
        <v>318</v>
      </c>
      <c r="C10" s="46">
        <v>4.03</v>
      </c>
      <c r="D10" s="10">
        <v>78.3</v>
      </c>
      <c r="E10" s="10">
        <v>17.600000000000001</v>
      </c>
      <c r="F10" s="11">
        <v>4.0999999999999996</v>
      </c>
    </row>
    <row r="11" spans="1:6" ht="45" x14ac:dyDescent="0.25">
      <c r="A11" s="53" t="s">
        <v>98</v>
      </c>
      <c r="B11" s="37">
        <v>318</v>
      </c>
      <c r="C11" s="45">
        <v>3.93</v>
      </c>
      <c r="D11" s="7">
        <v>70.5</v>
      </c>
      <c r="E11" s="7">
        <v>24.8</v>
      </c>
      <c r="F11" s="8">
        <v>4.7</v>
      </c>
    </row>
    <row r="12" spans="1:6" ht="45" x14ac:dyDescent="0.25">
      <c r="A12" s="32" t="s">
        <v>90</v>
      </c>
      <c r="B12" s="38">
        <v>319</v>
      </c>
      <c r="C12" s="46">
        <v>3.8</v>
      </c>
      <c r="D12" s="10">
        <f>48.9+19.4</f>
        <v>68.3</v>
      </c>
      <c r="E12" s="10">
        <v>24.8</v>
      </c>
      <c r="F12" s="11">
        <v>6.9</v>
      </c>
    </row>
    <row r="13" spans="1:6" ht="45" x14ac:dyDescent="0.25">
      <c r="A13" s="53" t="s">
        <v>91</v>
      </c>
      <c r="B13" s="37">
        <v>317</v>
      </c>
      <c r="C13" s="45">
        <v>3.77</v>
      </c>
      <c r="D13" s="7">
        <f>46.7+18.3</f>
        <v>65</v>
      </c>
      <c r="E13" s="7">
        <v>29</v>
      </c>
      <c r="F13" s="8">
        <v>6</v>
      </c>
    </row>
    <row r="14" spans="1:6" ht="30" x14ac:dyDescent="0.25">
      <c r="A14" s="32" t="s">
        <v>96</v>
      </c>
      <c r="B14" s="38">
        <v>318</v>
      </c>
      <c r="C14" s="46">
        <v>3.75</v>
      </c>
      <c r="D14" s="10">
        <f>19.5+42.1</f>
        <v>61.6</v>
      </c>
      <c r="E14" s="10">
        <v>33</v>
      </c>
      <c r="F14" s="11">
        <v>5.3</v>
      </c>
    </row>
    <row r="15" spans="1:6" ht="45" x14ac:dyDescent="0.25">
      <c r="A15" s="53" t="s">
        <v>95</v>
      </c>
      <c r="B15" s="37">
        <v>318</v>
      </c>
      <c r="C15" s="45">
        <v>3.64</v>
      </c>
      <c r="D15" s="7">
        <v>55</v>
      </c>
      <c r="E15" s="7">
        <v>34.299999999999997</v>
      </c>
      <c r="F15" s="8">
        <v>10.7</v>
      </c>
    </row>
    <row r="16" spans="1:6" ht="60" x14ac:dyDescent="0.25">
      <c r="A16" s="32" t="s">
        <v>99</v>
      </c>
      <c r="B16" s="38">
        <v>318</v>
      </c>
      <c r="C16" s="46">
        <v>3.62</v>
      </c>
      <c r="D16" s="10">
        <v>55.7</v>
      </c>
      <c r="E16" s="10">
        <v>35.5</v>
      </c>
      <c r="F16" s="11">
        <v>8.8000000000000007</v>
      </c>
    </row>
    <row r="17" spans="1:6" ht="75" x14ac:dyDescent="0.25">
      <c r="A17" s="53" t="s">
        <v>97</v>
      </c>
      <c r="B17" s="37">
        <v>319</v>
      </c>
      <c r="C17" s="45">
        <v>3.61</v>
      </c>
      <c r="D17" s="7">
        <f>41.4+14.1</f>
        <v>55.5</v>
      </c>
      <c r="E17" s="7">
        <v>37</v>
      </c>
      <c r="F17" s="8">
        <v>7.5</v>
      </c>
    </row>
    <row r="18" spans="1:6" ht="60" x14ac:dyDescent="0.25">
      <c r="A18" s="32" t="s">
        <v>87</v>
      </c>
      <c r="B18" s="38">
        <v>319</v>
      </c>
      <c r="C18" s="46">
        <v>3.55</v>
      </c>
      <c r="D18" s="10">
        <f>38.9+16</f>
        <v>54.9</v>
      </c>
      <c r="E18" s="10">
        <v>31.7</v>
      </c>
      <c r="F18" s="11">
        <v>13.5</v>
      </c>
    </row>
    <row r="19" spans="1:6" ht="45" x14ac:dyDescent="0.25">
      <c r="A19" s="53" t="s">
        <v>102</v>
      </c>
      <c r="B19" s="37">
        <v>317</v>
      </c>
      <c r="C19" s="45">
        <v>3.26</v>
      </c>
      <c r="D19" s="7">
        <v>37.799999999999997</v>
      </c>
      <c r="E19" s="7">
        <v>42</v>
      </c>
      <c r="F19" s="8">
        <v>20.2</v>
      </c>
    </row>
    <row r="20" spans="1:6" ht="60.75" thickBot="1" x14ac:dyDescent="0.3">
      <c r="A20" s="33" t="s">
        <v>92</v>
      </c>
      <c r="B20" s="39">
        <v>319</v>
      </c>
      <c r="C20" s="47">
        <v>2.85</v>
      </c>
      <c r="D20" s="18">
        <f>21.9</f>
        <v>21.9</v>
      </c>
      <c r="E20" s="18">
        <v>40.799999999999997</v>
      </c>
      <c r="F20" s="19">
        <v>37.299999999999997</v>
      </c>
    </row>
  </sheetData>
  <sortState ref="A4:F20">
    <sortCondition descending="1" ref="C4:C20"/>
    <sortCondition descending="1" ref="D4:D20"/>
  </sortState>
  <mergeCells count="2">
    <mergeCell ref="A1:F1"/>
    <mergeCell ref="D2:F2"/>
  </mergeCells>
  <pageMargins left="0.7" right="0.7" top="0.25" bottom="0.25" header="0.3" footer="0.3"/>
  <pageSetup scale="81"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sqref="A1:F4"/>
    </sheetView>
  </sheetViews>
  <sheetFormatPr defaultRowHeight="15" x14ac:dyDescent="0.25"/>
  <cols>
    <col min="1" max="1" width="21.140625" customWidth="1"/>
    <col min="4" max="4" width="11.140625" customWidth="1"/>
    <col min="5" max="5" width="10.7109375" customWidth="1"/>
    <col min="6" max="6" width="12.140625" customWidth="1"/>
  </cols>
  <sheetData>
    <row r="1" spans="1:6" ht="38.25" customHeight="1" thickBot="1" x14ac:dyDescent="0.3">
      <c r="A1" s="87" t="s">
        <v>103</v>
      </c>
      <c r="B1" s="87"/>
      <c r="C1" s="87"/>
      <c r="D1" s="87"/>
      <c r="E1" s="87"/>
      <c r="F1" s="87"/>
    </row>
    <row r="2" spans="1:6" ht="39" customHeight="1" x14ac:dyDescent="0.25">
      <c r="A2" s="4"/>
      <c r="C2" s="5"/>
      <c r="D2" s="86" t="s">
        <v>105</v>
      </c>
      <c r="E2" s="86"/>
      <c r="F2" s="86"/>
    </row>
    <row r="3" spans="1:6" ht="15.75" thickBot="1" x14ac:dyDescent="0.3">
      <c r="A3" s="29"/>
      <c r="B3" s="16" t="s">
        <v>59</v>
      </c>
      <c r="C3" s="16" t="s">
        <v>60</v>
      </c>
      <c r="D3" s="16" t="s">
        <v>61</v>
      </c>
      <c r="E3" s="16" t="s">
        <v>62</v>
      </c>
      <c r="F3" s="16" t="s">
        <v>63</v>
      </c>
    </row>
    <row r="4" spans="1:6" ht="15.75" thickBot="1" x14ac:dyDescent="0.3">
      <c r="A4" s="55" t="s">
        <v>104</v>
      </c>
      <c r="B4" s="56">
        <v>319</v>
      </c>
      <c r="C4" s="57">
        <v>3.2</v>
      </c>
      <c r="D4" s="58">
        <f>25.4+6.6</f>
        <v>32</v>
      </c>
      <c r="E4" s="58">
        <v>53</v>
      </c>
      <c r="F4" s="59">
        <v>15</v>
      </c>
    </row>
  </sheetData>
  <mergeCells count="2">
    <mergeCell ref="A1:F1"/>
    <mergeCell ref="D2:F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1"/>
  <sheetViews>
    <sheetView workbookViewId="0">
      <pane ySplit="3" topLeftCell="A4" activePane="bottomLeft" state="frozen"/>
      <selection pane="bottomLeft" activeCell="C5" sqref="C5"/>
    </sheetView>
  </sheetViews>
  <sheetFormatPr defaultRowHeight="15" x14ac:dyDescent="0.25"/>
  <cols>
    <col min="1" max="1" width="31" customWidth="1"/>
    <col min="4" max="4" width="12.28515625" customWidth="1"/>
    <col min="5" max="6" width="10.140625" customWidth="1"/>
    <col min="7" max="7" width="10.7109375" customWidth="1"/>
  </cols>
  <sheetData>
    <row r="1" spans="1:7" ht="40.5" customHeight="1" thickBot="1" x14ac:dyDescent="0.3">
      <c r="A1" s="87" t="s">
        <v>204</v>
      </c>
      <c r="B1" s="87"/>
      <c r="C1" s="87"/>
      <c r="D1" s="87"/>
      <c r="E1" s="87"/>
      <c r="F1" s="87"/>
      <c r="G1" s="87"/>
    </row>
    <row r="2" spans="1:7" ht="36" customHeight="1" x14ac:dyDescent="0.25">
      <c r="A2" s="4"/>
      <c r="C2" s="5"/>
      <c r="D2" s="88" t="s">
        <v>106</v>
      </c>
      <c r="E2" s="86" t="s">
        <v>107</v>
      </c>
      <c r="F2" s="86"/>
      <c r="G2" s="86"/>
    </row>
    <row r="3" spans="1:7" ht="18.75" customHeight="1" thickBot="1" x14ac:dyDescent="0.3">
      <c r="A3" s="29" t="s">
        <v>108</v>
      </c>
      <c r="B3" s="16" t="s">
        <v>59</v>
      </c>
      <c r="C3" s="16" t="s">
        <v>60</v>
      </c>
      <c r="D3" s="89"/>
      <c r="E3" s="16" t="s">
        <v>61</v>
      </c>
      <c r="F3" s="16" t="s">
        <v>62</v>
      </c>
      <c r="G3" s="16" t="s">
        <v>63</v>
      </c>
    </row>
    <row r="4" spans="1:7" ht="45.75" customHeight="1" x14ac:dyDescent="0.25">
      <c r="A4" s="30" t="s">
        <v>115</v>
      </c>
      <c r="B4" s="36">
        <v>316</v>
      </c>
      <c r="C4" s="44">
        <v>3.22</v>
      </c>
      <c r="D4" s="48">
        <v>0.3</v>
      </c>
      <c r="E4" s="48">
        <v>43</v>
      </c>
      <c r="F4" s="48">
        <v>28.2</v>
      </c>
      <c r="G4" s="49">
        <v>28.8</v>
      </c>
    </row>
    <row r="5" spans="1:7" ht="45.75" customHeight="1" x14ac:dyDescent="0.25">
      <c r="A5" s="53" t="s">
        <v>131</v>
      </c>
      <c r="B5" s="37">
        <v>312</v>
      </c>
      <c r="C5" s="45">
        <v>2.8</v>
      </c>
      <c r="D5" s="7">
        <v>0.9</v>
      </c>
      <c r="E5" s="7">
        <v>28.9</v>
      </c>
      <c r="F5" s="7">
        <v>32.700000000000003</v>
      </c>
      <c r="G5" s="8">
        <v>38.5</v>
      </c>
    </row>
    <row r="6" spans="1:7" ht="45.75" customHeight="1" x14ac:dyDescent="0.25">
      <c r="A6" s="32" t="s">
        <v>110</v>
      </c>
      <c r="B6" s="38">
        <v>312</v>
      </c>
      <c r="C6" s="46">
        <v>2.78</v>
      </c>
      <c r="D6" s="10">
        <v>0.9</v>
      </c>
      <c r="E6" s="10">
        <v>29.1</v>
      </c>
      <c r="F6" s="10">
        <v>28.8</v>
      </c>
      <c r="G6" s="11">
        <v>42</v>
      </c>
    </row>
    <row r="7" spans="1:7" ht="45.75" customHeight="1" x14ac:dyDescent="0.25">
      <c r="A7" s="53" t="s">
        <v>109</v>
      </c>
      <c r="B7" s="37">
        <v>301</v>
      </c>
      <c r="C7" s="45">
        <v>2.76</v>
      </c>
      <c r="D7" s="7">
        <v>4</v>
      </c>
      <c r="E7" s="7">
        <v>29.2</v>
      </c>
      <c r="F7" s="7">
        <v>29.6</v>
      </c>
      <c r="G7" s="8">
        <v>41.2</v>
      </c>
    </row>
    <row r="8" spans="1:7" ht="45.75" customHeight="1" x14ac:dyDescent="0.25">
      <c r="A8" s="32" t="s">
        <v>125</v>
      </c>
      <c r="B8" s="38">
        <v>311</v>
      </c>
      <c r="C8" s="46">
        <v>2.72</v>
      </c>
      <c r="D8" s="10">
        <v>1.9</v>
      </c>
      <c r="E8" s="10">
        <v>29.9</v>
      </c>
      <c r="F8" s="10">
        <v>26.4</v>
      </c>
      <c r="G8" s="11">
        <v>43.7</v>
      </c>
    </row>
    <row r="9" spans="1:7" ht="45.75" customHeight="1" x14ac:dyDescent="0.25">
      <c r="A9" s="53" t="s">
        <v>124</v>
      </c>
      <c r="B9" s="37">
        <v>312</v>
      </c>
      <c r="C9" s="45">
        <v>2.59</v>
      </c>
      <c r="D9" s="7">
        <v>1.2</v>
      </c>
      <c r="E9" s="7">
        <v>29.2</v>
      </c>
      <c r="F9" s="7">
        <v>24.4</v>
      </c>
      <c r="G9" s="8">
        <v>47.4</v>
      </c>
    </row>
    <row r="10" spans="1:7" ht="45.75" customHeight="1" x14ac:dyDescent="0.25">
      <c r="A10" s="32" t="s">
        <v>122</v>
      </c>
      <c r="B10" s="38">
        <v>311</v>
      </c>
      <c r="C10" s="46">
        <v>2.4900000000000002</v>
      </c>
      <c r="D10" s="10">
        <v>1.6</v>
      </c>
      <c r="E10" s="10">
        <v>18.600000000000001</v>
      </c>
      <c r="F10" s="10">
        <v>31.2</v>
      </c>
      <c r="G10" s="11">
        <v>50.2</v>
      </c>
    </row>
    <row r="11" spans="1:7" ht="45.75" customHeight="1" x14ac:dyDescent="0.25">
      <c r="A11" s="53" t="s">
        <v>111</v>
      </c>
      <c r="B11" s="37">
        <v>313</v>
      </c>
      <c r="C11" s="45">
        <v>2.4700000000000002</v>
      </c>
      <c r="D11" s="7">
        <v>1.2</v>
      </c>
      <c r="E11" s="7">
        <v>25.2</v>
      </c>
      <c r="F11" s="7">
        <v>21.1</v>
      </c>
      <c r="G11" s="8">
        <v>53.7</v>
      </c>
    </row>
    <row r="12" spans="1:7" ht="45.75" customHeight="1" x14ac:dyDescent="0.25">
      <c r="A12" s="32" t="s">
        <v>134</v>
      </c>
      <c r="B12" s="38">
        <v>299</v>
      </c>
      <c r="C12" s="46">
        <v>2.4300000000000002</v>
      </c>
      <c r="D12" s="10">
        <v>5</v>
      </c>
      <c r="E12" s="10">
        <v>24.8</v>
      </c>
      <c r="F12" s="10">
        <v>20.100000000000001</v>
      </c>
      <c r="G12" s="11">
        <v>55.2</v>
      </c>
    </row>
    <row r="13" spans="1:7" ht="45.75" customHeight="1" x14ac:dyDescent="0.25">
      <c r="A13" s="53" t="s">
        <v>112</v>
      </c>
      <c r="B13" s="37">
        <v>311</v>
      </c>
      <c r="C13" s="45">
        <v>2.41</v>
      </c>
      <c r="D13" s="7">
        <v>1.6</v>
      </c>
      <c r="E13" s="7">
        <v>19.600000000000001</v>
      </c>
      <c r="F13" s="7">
        <v>26.4</v>
      </c>
      <c r="G13" s="8">
        <v>54</v>
      </c>
    </row>
    <row r="14" spans="1:7" ht="45.75" customHeight="1" x14ac:dyDescent="0.25">
      <c r="A14" s="32" t="s">
        <v>128</v>
      </c>
      <c r="B14" s="38">
        <v>314</v>
      </c>
      <c r="C14" s="46">
        <v>2.36</v>
      </c>
      <c r="D14" s="10">
        <v>0.9</v>
      </c>
      <c r="E14" s="10">
        <v>16.3</v>
      </c>
      <c r="F14" s="10">
        <v>29.6</v>
      </c>
      <c r="G14" s="11">
        <v>54.1</v>
      </c>
    </row>
    <row r="15" spans="1:7" ht="45.75" customHeight="1" x14ac:dyDescent="0.25">
      <c r="A15" s="53" t="s">
        <v>114</v>
      </c>
      <c r="B15" s="37">
        <v>311</v>
      </c>
      <c r="C15" s="45">
        <v>2.34</v>
      </c>
      <c r="D15" s="7">
        <v>1.9</v>
      </c>
      <c r="E15" s="7">
        <v>17.3</v>
      </c>
      <c r="F15" s="7">
        <v>26</v>
      </c>
      <c r="G15" s="8">
        <v>56.6</v>
      </c>
    </row>
    <row r="16" spans="1:7" ht="45.75" customHeight="1" x14ac:dyDescent="0.25">
      <c r="A16" s="32" t="s">
        <v>119</v>
      </c>
      <c r="B16" s="38">
        <v>315</v>
      </c>
      <c r="C16" s="46">
        <v>2.33</v>
      </c>
      <c r="D16" s="10">
        <v>0.6</v>
      </c>
      <c r="E16" s="10">
        <v>19</v>
      </c>
      <c r="F16" s="10">
        <v>23.5</v>
      </c>
      <c r="G16" s="11">
        <v>57.5</v>
      </c>
    </row>
    <row r="17" spans="1:7" ht="45.75" customHeight="1" x14ac:dyDescent="0.25">
      <c r="A17" s="53" t="s">
        <v>136</v>
      </c>
      <c r="B17" s="37">
        <v>311</v>
      </c>
      <c r="C17" s="45">
        <v>2.27</v>
      </c>
      <c r="D17" s="7">
        <v>1.2</v>
      </c>
      <c r="E17" s="7">
        <v>17.3</v>
      </c>
      <c r="F17" s="7">
        <v>24.4</v>
      </c>
      <c r="G17" s="8">
        <v>58.2</v>
      </c>
    </row>
    <row r="18" spans="1:7" ht="45.75" customHeight="1" x14ac:dyDescent="0.25">
      <c r="A18" s="32" t="s">
        <v>133</v>
      </c>
      <c r="B18" s="38">
        <v>310</v>
      </c>
      <c r="C18" s="46">
        <v>2.25</v>
      </c>
      <c r="D18" s="10">
        <v>1.6</v>
      </c>
      <c r="E18" s="10">
        <v>13.2</v>
      </c>
      <c r="F18" s="10">
        <v>28.4</v>
      </c>
      <c r="G18" s="11">
        <v>58.4</v>
      </c>
    </row>
    <row r="19" spans="1:7" ht="45.75" customHeight="1" x14ac:dyDescent="0.25">
      <c r="A19" s="53" t="s">
        <v>127</v>
      </c>
      <c r="B19" s="37">
        <v>313</v>
      </c>
      <c r="C19" s="45">
        <v>2.23</v>
      </c>
      <c r="D19" s="7">
        <v>0.9</v>
      </c>
      <c r="E19" s="7">
        <v>15</v>
      </c>
      <c r="F19" s="7">
        <v>25.6</v>
      </c>
      <c r="G19" s="8">
        <v>59.4</v>
      </c>
    </row>
    <row r="20" spans="1:7" ht="45.75" customHeight="1" x14ac:dyDescent="0.25">
      <c r="A20" s="32" t="s">
        <v>121</v>
      </c>
      <c r="B20" s="38">
        <v>306</v>
      </c>
      <c r="C20" s="46">
        <v>2.2200000000000002</v>
      </c>
      <c r="D20" s="10">
        <v>2.5</v>
      </c>
      <c r="E20" s="10">
        <v>15.4</v>
      </c>
      <c r="F20" s="10">
        <v>25.2</v>
      </c>
      <c r="G20" s="11">
        <v>59.5</v>
      </c>
    </row>
    <row r="21" spans="1:7" ht="45.75" customHeight="1" x14ac:dyDescent="0.25">
      <c r="A21" s="53" t="s">
        <v>120</v>
      </c>
      <c r="B21" s="37">
        <v>312</v>
      </c>
      <c r="C21" s="45">
        <v>2.21</v>
      </c>
      <c r="D21" s="7">
        <v>0.9</v>
      </c>
      <c r="E21" s="7">
        <v>17.600000000000001</v>
      </c>
      <c r="F21" s="7">
        <v>20.8</v>
      </c>
      <c r="G21" s="8">
        <v>61.5</v>
      </c>
    </row>
    <row r="22" spans="1:7" ht="45.75" customHeight="1" x14ac:dyDescent="0.25">
      <c r="A22" s="32" t="s">
        <v>130</v>
      </c>
      <c r="B22" s="38">
        <v>307</v>
      </c>
      <c r="C22" s="46">
        <v>2.16</v>
      </c>
      <c r="D22" s="10">
        <v>2.5</v>
      </c>
      <c r="E22" s="10">
        <v>14.4</v>
      </c>
      <c r="F22" s="10">
        <v>23.5</v>
      </c>
      <c r="G22" s="11">
        <v>62.2</v>
      </c>
    </row>
    <row r="23" spans="1:7" ht="45.75" customHeight="1" x14ac:dyDescent="0.25">
      <c r="A23" s="53" t="s">
        <v>135</v>
      </c>
      <c r="B23" s="37">
        <v>307</v>
      </c>
      <c r="C23" s="45">
        <v>2.14</v>
      </c>
      <c r="D23" s="7">
        <v>2.5</v>
      </c>
      <c r="E23" s="7">
        <v>18.600000000000001</v>
      </c>
      <c r="F23" s="7">
        <v>17.600000000000001</v>
      </c>
      <c r="G23" s="8">
        <v>63.8</v>
      </c>
    </row>
    <row r="24" spans="1:7" ht="45.75" customHeight="1" x14ac:dyDescent="0.25">
      <c r="A24" s="32" t="s">
        <v>129</v>
      </c>
      <c r="B24" s="38">
        <v>313</v>
      </c>
      <c r="C24" s="46">
        <v>2.13</v>
      </c>
      <c r="D24" s="10">
        <v>0.9</v>
      </c>
      <c r="E24" s="10">
        <v>13.4</v>
      </c>
      <c r="F24" s="10">
        <v>23</v>
      </c>
      <c r="G24" s="11">
        <v>63.6</v>
      </c>
    </row>
    <row r="25" spans="1:7" ht="45.75" customHeight="1" x14ac:dyDescent="0.25">
      <c r="A25" s="53" t="s">
        <v>117</v>
      </c>
      <c r="B25" s="37">
        <v>296</v>
      </c>
      <c r="C25" s="45">
        <v>2.11</v>
      </c>
      <c r="D25" s="7">
        <v>5.9</v>
      </c>
      <c r="E25" s="7">
        <v>14.2</v>
      </c>
      <c r="F25" s="7">
        <v>23.6</v>
      </c>
      <c r="G25" s="8">
        <v>62.2</v>
      </c>
    </row>
    <row r="26" spans="1:7" ht="45.75" customHeight="1" x14ac:dyDescent="0.25">
      <c r="A26" s="32" t="s">
        <v>116</v>
      </c>
      <c r="B26" s="38">
        <v>313</v>
      </c>
      <c r="C26" s="46">
        <v>2.08</v>
      </c>
      <c r="D26" s="10">
        <v>0.9</v>
      </c>
      <c r="E26" s="10">
        <v>14</v>
      </c>
      <c r="F26" s="10">
        <v>21.4</v>
      </c>
      <c r="G26" s="11">
        <v>64.5</v>
      </c>
    </row>
    <row r="27" spans="1:7" ht="45.75" customHeight="1" x14ac:dyDescent="0.25">
      <c r="A27" s="53" t="s">
        <v>113</v>
      </c>
      <c r="B27" s="37">
        <v>313</v>
      </c>
      <c r="C27" s="45">
        <v>2.06</v>
      </c>
      <c r="D27" s="7">
        <v>1.2</v>
      </c>
      <c r="E27" s="7">
        <v>13.8</v>
      </c>
      <c r="F27" s="7">
        <v>24.3</v>
      </c>
      <c r="G27" s="8">
        <v>62.9</v>
      </c>
    </row>
    <row r="28" spans="1:7" ht="45.75" customHeight="1" x14ac:dyDescent="0.25">
      <c r="A28" s="32" t="s">
        <v>118</v>
      </c>
      <c r="B28" s="38">
        <v>299</v>
      </c>
      <c r="C28" s="46">
        <v>2.0299999999999998</v>
      </c>
      <c r="D28" s="10">
        <v>5.3</v>
      </c>
      <c r="E28" s="10">
        <v>14.7</v>
      </c>
      <c r="F28" s="10">
        <v>19.7</v>
      </c>
      <c r="G28" s="11">
        <v>65.599999999999994</v>
      </c>
    </row>
    <row r="29" spans="1:7" ht="45.75" customHeight="1" x14ac:dyDescent="0.25">
      <c r="A29" s="53" t="s">
        <v>132</v>
      </c>
      <c r="B29" s="37">
        <v>2.91</v>
      </c>
      <c r="C29" s="45">
        <v>2</v>
      </c>
      <c r="D29" s="7">
        <v>7.8</v>
      </c>
      <c r="E29" s="7">
        <v>8.9</v>
      </c>
      <c r="F29" s="7">
        <v>26.5</v>
      </c>
      <c r="G29" s="8">
        <v>64.599999999999994</v>
      </c>
    </row>
    <row r="30" spans="1:7" ht="45.75" customHeight="1" x14ac:dyDescent="0.25">
      <c r="A30" s="32" t="s">
        <v>126</v>
      </c>
      <c r="B30" s="38">
        <v>309</v>
      </c>
      <c r="C30" s="46">
        <v>1.87</v>
      </c>
      <c r="D30" s="10">
        <v>1.9</v>
      </c>
      <c r="E30" s="10">
        <v>11.3</v>
      </c>
      <c r="F30" s="10">
        <v>16.2</v>
      </c>
      <c r="G30" s="11">
        <v>72.5</v>
      </c>
    </row>
    <row r="31" spans="1:7" ht="45.75" customHeight="1" thickBot="1" x14ac:dyDescent="0.3">
      <c r="A31" s="60" t="s">
        <v>123</v>
      </c>
      <c r="B31" s="61">
        <v>309</v>
      </c>
      <c r="C31" s="62">
        <v>1.81</v>
      </c>
      <c r="D31" s="13">
        <v>1.9</v>
      </c>
      <c r="E31" s="13">
        <v>11</v>
      </c>
      <c r="F31" s="13">
        <v>14.6</v>
      </c>
      <c r="G31" s="14">
        <v>74.400000000000006</v>
      </c>
    </row>
  </sheetData>
  <sortState ref="A4:G31">
    <sortCondition descending="1" ref="C4:C31"/>
    <sortCondition descending="1" ref="E4:E31"/>
  </sortState>
  <mergeCells count="3">
    <mergeCell ref="A1:G1"/>
    <mergeCell ref="E2:G2"/>
    <mergeCell ref="D2:D3"/>
  </mergeCells>
  <pageMargins left="0.7" right="0.7" top="0.75" bottom="0.75" header="0.3" footer="0.3"/>
  <pageSetup scale="97"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9"/>
  <sheetViews>
    <sheetView workbookViewId="0">
      <pane ySplit="3" topLeftCell="A4" activePane="bottomLeft" state="frozen"/>
      <selection pane="bottomLeft" activeCell="D42" sqref="D42"/>
    </sheetView>
  </sheetViews>
  <sheetFormatPr defaultRowHeight="15" x14ac:dyDescent="0.25"/>
  <cols>
    <col min="1" max="1" width="11.85546875" customWidth="1"/>
    <col min="2" max="2" width="22.5703125" customWidth="1"/>
    <col min="3" max="3" width="9.140625" style="54"/>
    <col min="4" max="4" width="9.140625" style="71"/>
  </cols>
  <sheetData>
    <row r="1" spans="1:7" ht="19.5" customHeight="1" x14ac:dyDescent="0.25">
      <c r="A1" s="102" t="s">
        <v>142</v>
      </c>
      <c r="B1" s="102"/>
      <c r="C1" s="102"/>
      <c r="D1" s="102"/>
      <c r="E1" s="66"/>
      <c r="F1" s="66"/>
      <c r="G1" s="66"/>
    </row>
    <row r="2" spans="1:7" x14ac:dyDescent="0.25">
      <c r="A2" s="63"/>
      <c r="B2" s="31"/>
      <c r="C2" s="34"/>
      <c r="D2" s="70"/>
    </row>
    <row r="3" spans="1:7" x14ac:dyDescent="0.25">
      <c r="A3" s="90" t="s">
        <v>137</v>
      </c>
      <c r="B3" s="91"/>
      <c r="C3" s="65" t="s">
        <v>59</v>
      </c>
      <c r="D3" s="69" t="s">
        <v>138</v>
      </c>
    </row>
    <row r="4" spans="1:7" ht="6" customHeight="1" x14ac:dyDescent="0.25">
      <c r="A4" s="64"/>
      <c r="B4" s="67"/>
      <c r="C4" s="65"/>
      <c r="D4" s="69"/>
    </row>
    <row r="5" spans="1:7" x14ac:dyDescent="0.25">
      <c r="A5" s="67" t="s">
        <v>139</v>
      </c>
      <c r="B5" s="67"/>
      <c r="C5" s="34"/>
      <c r="D5" s="70"/>
    </row>
    <row r="6" spans="1:7" x14ac:dyDescent="0.25">
      <c r="A6" s="63"/>
      <c r="B6" s="31" t="s">
        <v>140</v>
      </c>
      <c r="C6" s="34">
        <v>168</v>
      </c>
      <c r="D6" s="70">
        <v>52.8</v>
      </c>
    </row>
    <row r="7" spans="1:7" x14ac:dyDescent="0.25">
      <c r="A7" s="63"/>
      <c r="B7" s="31" t="s">
        <v>141</v>
      </c>
      <c r="C7" s="34">
        <v>150</v>
      </c>
      <c r="D7" s="70">
        <v>47.2</v>
      </c>
    </row>
    <row r="9" spans="1:7" x14ac:dyDescent="0.25">
      <c r="A9" s="68" t="s">
        <v>143</v>
      </c>
    </row>
    <row r="10" spans="1:7" x14ac:dyDescent="0.25">
      <c r="B10" s="72" t="s">
        <v>144</v>
      </c>
      <c r="C10" s="54">
        <v>61</v>
      </c>
      <c r="D10" s="71">
        <v>19.2</v>
      </c>
    </row>
    <row r="11" spans="1:7" x14ac:dyDescent="0.25">
      <c r="B11" s="72" t="s">
        <v>145</v>
      </c>
      <c r="C11" s="54">
        <v>75</v>
      </c>
      <c r="D11" s="71">
        <v>23.6</v>
      </c>
    </row>
    <row r="12" spans="1:7" x14ac:dyDescent="0.25">
      <c r="B12" s="72" t="s">
        <v>146</v>
      </c>
      <c r="C12" s="54">
        <v>182</v>
      </c>
      <c r="D12" s="71">
        <v>57.2</v>
      </c>
    </row>
    <row r="14" spans="1:7" x14ac:dyDescent="0.25">
      <c r="A14" s="68" t="s">
        <v>147</v>
      </c>
    </row>
    <row r="15" spans="1:7" x14ac:dyDescent="0.25">
      <c r="B15" s="72" t="s">
        <v>148</v>
      </c>
      <c r="C15" s="54">
        <v>153</v>
      </c>
      <c r="D15" s="71">
        <v>48.3</v>
      </c>
    </row>
    <row r="16" spans="1:7" x14ac:dyDescent="0.25">
      <c r="B16" s="72" t="s">
        <v>149</v>
      </c>
      <c r="C16" s="54">
        <v>33</v>
      </c>
      <c r="D16" s="71">
        <v>10.4</v>
      </c>
    </row>
    <row r="17" spans="1:4" x14ac:dyDescent="0.25">
      <c r="B17" s="72" t="s">
        <v>150</v>
      </c>
      <c r="C17" s="54">
        <v>76</v>
      </c>
      <c r="D17" s="71">
        <v>24</v>
      </c>
    </row>
    <row r="18" spans="1:4" x14ac:dyDescent="0.25">
      <c r="B18" s="72" t="s">
        <v>154</v>
      </c>
      <c r="C18" s="54">
        <v>23</v>
      </c>
      <c r="D18" s="71">
        <v>7.3</v>
      </c>
    </row>
    <row r="19" spans="1:4" x14ac:dyDescent="0.25">
      <c r="B19" s="72" t="s">
        <v>151</v>
      </c>
      <c r="C19" s="54">
        <v>11</v>
      </c>
      <c r="D19" s="71">
        <v>3.5</v>
      </c>
    </row>
    <row r="20" spans="1:4" x14ac:dyDescent="0.25">
      <c r="B20" s="72" t="s">
        <v>152</v>
      </c>
      <c r="C20" s="54">
        <v>19</v>
      </c>
      <c r="D20" s="71">
        <v>6</v>
      </c>
    </row>
    <row r="21" spans="1:4" x14ac:dyDescent="0.25">
      <c r="B21" s="72" t="s">
        <v>153</v>
      </c>
      <c r="C21" s="54">
        <v>2</v>
      </c>
      <c r="D21" s="71">
        <v>0.6</v>
      </c>
    </row>
    <row r="23" spans="1:4" x14ac:dyDescent="0.25">
      <c r="A23" s="68" t="s">
        <v>155</v>
      </c>
    </row>
    <row r="24" spans="1:4" x14ac:dyDescent="0.25">
      <c r="B24" s="72" t="s">
        <v>156</v>
      </c>
      <c r="C24" s="54">
        <v>45</v>
      </c>
      <c r="D24" s="71">
        <v>14.2</v>
      </c>
    </row>
    <row r="25" spans="1:4" x14ac:dyDescent="0.25">
      <c r="B25" s="72" t="s">
        <v>157</v>
      </c>
      <c r="C25" s="54">
        <v>271</v>
      </c>
      <c r="D25" s="71">
        <v>85.8</v>
      </c>
    </row>
    <row r="27" spans="1:4" x14ac:dyDescent="0.25">
      <c r="A27" s="68" t="s">
        <v>158</v>
      </c>
    </row>
    <row r="28" spans="1:4" x14ac:dyDescent="0.25">
      <c r="B28" s="72" t="s">
        <v>160</v>
      </c>
      <c r="C28" s="54">
        <v>224</v>
      </c>
      <c r="D28" s="71">
        <v>70.400000000000006</v>
      </c>
    </row>
    <row r="29" spans="1:4" x14ac:dyDescent="0.25">
      <c r="B29" s="72" t="s">
        <v>159</v>
      </c>
      <c r="C29" s="54">
        <v>94</v>
      </c>
      <c r="D29" s="71">
        <v>29.6</v>
      </c>
    </row>
    <row r="31" spans="1:4" x14ac:dyDescent="0.25">
      <c r="A31" s="68" t="s">
        <v>161</v>
      </c>
    </row>
    <row r="32" spans="1:4" x14ac:dyDescent="0.25">
      <c r="B32" s="72" t="s">
        <v>162</v>
      </c>
      <c r="C32" s="54">
        <v>27</v>
      </c>
      <c r="D32" s="71">
        <v>8.5</v>
      </c>
    </row>
    <row r="33" spans="1:4" x14ac:dyDescent="0.25">
      <c r="B33" s="72" t="s">
        <v>163</v>
      </c>
      <c r="C33" s="54">
        <v>122</v>
      </c>
      <c r="D33" s="71">
        <v>38.4</v>
      </c>
    </row>
    <row r="34" spans="1:4" x14ac:dyDescent="0.25">
      <c r="B34" s="72" t="s">
        <v>164</v>
      </c>
      <c r="C34" s="54">
        <v>121</v>
      </c>
      <c r="D34" s="71">
        <v>38.1</v>
      </c>
    </row>
    <row r="35" spans="1:4" x14ac:dyDescent="0.25">
      <c r="B35" s="72" t="s">
        <v>165</v>
      </c>
      <c r="C35" s="54">
        <v>48</v>
      </c>
      <c r="D35" s="71">
        <v>15.1</v>
      </c>
    </row>
    <row r="37" spans="1:4" s="245" customFormat="1" x14ac:dyDescent="0.25">
      <c r="A37" s="247" t="s">
        <v>519</v>
      </c>
      <c r="C37" s="246"/>
      <c r="D37" s="248"/>
    </row>
    <row r="38" spans="1:4" s="245" customFormat="1" x14ac:dyDescent="0.25">
      <c r="B38" s="72" t="s">
        <v>520</v>
      </c>
      <c r="C38" s="246">
        <v>169</v>
      </c>
      <c r="D38" s="248">
        <v>53.3</v>
      </c>
    </row>
    <row r="39" spans="1:4" s="245" customFormat="1" x14ac:dyDescent="0.25">
      <c r="B39" s="72" t="s">
        <v>521</v>
      </c>
      <c r="C39" s="246">
        <v>55</v>
      </c>
      <c r="D39" s="248">
        <v>17.399999999999999</v>
      </c>
    </row>
    <row r="40" spans="1:4" s="245" customFormat="1" x14ac:dyDescent="0.25">
      <c r="B40" s="72" t="s">
        <v>522</v>
      </c>
      <c r="C40" s="246">
        <v>64</v>
      </c>
      <c r="D40" s="248">
        <v>20.2</v>
      </c>
    </row>
    <row r="41" spans="1:4" s="245" customFormat="1" x14ac:dyDescent="0.25">
      <c r="B41" s="72" t="s">
        <v>523</v>
      </c>
      <c r="C41" s="246">
        <v>29</v>
      </c>
      <c r="D41" s="248">
        <v>9.1</v>
      </c>
    </row>
    <row r="42" spans="1:4" s="245" customFormat="1" x14ac:dyDescent="0.25">
      <c r="B42" s="72"/>
      <c r="C42" s="246"/>
      <c r="D42" s="248"/>
    </row>
    <row r="43" spans="1:4" x14ac:dyDescent="0.25">
      <c r="A43" s="68" t="s">
        <v>166</v>
      </c>
    </row>
    <row r="44" spans="1:4" x14ac:dyDescent="0.25">
      <c r="B44" s="72" t="s">
        <v>156</v>
      </c>
      <c r="C44" s="54">
        <v>260</v>
      </c>
      <c r="D44" s="71">
        <v>82.5</v>
      </c>
    </row>
    <row r="45" spans="1:4" x14ac:dyDescent="0.25">
      <c r="B45" s="72" t="s">
        <v>157</v>
      </c>
      <c r="C45" s="54">
        <v>55</v>
      </c>
      <c r="D45" s="71">
        <v>17.5</v>
      </c>
    </row>
    <row r="47" spans="1:4" x14ac:dyDescent="0.25">
      <c r="A47" s="68" t="s">
        <v>167</v>
      </c>
    </row>
    <row r="48" spans="1:4" x14ac:dyDescent="0.25">
      <c r="B48" s="72" t="s">
        <v>168</v>
      </c>
      <c r="C48" s="54">
        <v>151</v>
      </c>
      <c r="D48" s="71">
        <v>47.5</v>
      </c>
    </row>
    <row r="49" spans="2:4" x14ac:dyDescent="0.25">
      <c r="B49" s="72" t="s">
        <v>169</v>
      </c>
      <c r="C49" s="54">
        <v>167</v>
      </c>
      <c r="D49" s="71">
        <v>52.5</v>
      </c>
    </row>
  </sheetData>
  <mergeCells count="2">
    <mergeCell ref="A1:D1"/>
    <mergeCell ref="A3:B3"/>
  </mergeCells>
  <pageMargins left="0.7" right="0.7" top="0.75" bottom="0.75" header="0.3" footer="0.3"/>
  <pageSetup scale="9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topLeftCell="B36" workbookViewId="0">
      <selection activeCell="C23" sqref="C23"/>
    </sheetView>
  </sheetViews>
  <sheetFormatPr defaultRowHeight="15" x14ac:dyDescent="0.25"/>
  <cols>
    <col min="1" max="1" width="29.28515625" customWidth="1"/>
    <col min="6" max="6" width="29" customWidth="1"/>
  </cols>
  <sheetData>
    <row r="1" spans="1:7" ht="19.5" customHeight="1" x14ac:dyDescent="0.25">
      <c r="A1" s="102" t="s">
        <v>174</v>
      </c>
      <c r="B1" s="102"/>
      <c r="C1" s="102"/>
      <c r="D1" s="102"/>
      <c r="E1" s="102"/>
      <c r="F1" s="102"/>
      <c r="G1" s="66"/>
    </row>
    <row r="2" spans="1:7" ht="15.75" thickBot="1" x14ac:dyDescent="0.3"/>
    <row r="3" spans="1:7" ht="17.25" x14ac:dyDescent="0.25">
      <c r="A3" s="75" t="s">
        <v>170</v>
      </c>
      <c r="B3" s="76" t="s">
        <v>171</v>
      </c>
      <c r="C3" s="76" t="s">
        <v>172</v>
      </c>
      <c r="D3" s="100" t="s">
        <v>173</v>
      </c>
      <c r="E3" s="100"/>
      <c r="F3" s="101"/>
    </row>
    <row r="4" spans="1:7" ht="45" x14ac:dyDescent="0.25">
      <c r="A4" s="78" t="s">
        <v>175</v>
      </c>
      <c r="B4" s="79">
        <v>7.5650000000000004</v>
      </c>
      <c r="C4" s="79">
        <v>6.0000000000000001E-3</v>
      </c>
      <c r="D4" s="92" t="s">
        <v>176</v>
      </c>
      <c r="E4" s="92"/>
      <c r="F4" s="93"/>
    </row>
    <row r="5" spans="1:7" ht="30" x14ac:dyDescent="0.25">
      <c r="A5" s="120" t="s">
        <v>177</v>
      </c>
      <c r="B5" s="34">
        <v>22.771000000000001</v>
      </c>
      <c r="C5" s="74">
        <v>0</v>
      </c>
      <c r="D5" s="103" t="s">
        <v>178</v>
      </c>
      <c r="E5" s="103"/>
      <c r="F5" s="104"/>
    </row>
    <row r="6" spans="1:7" ht="30" x14ac:dyDescent="0.25">
      <c r="A6" s="80" t="s">
        <v>179</v>
      </c>
      <c r="B6" s="81">
        <v>66.099999999999994</v>
      </c>
      <c r="C6" s="81">
        <v>0</v>
      </c>
      <c r="D6" s="92" t="s">
        <v>180</v>
      </c>
      <c r="E6" s="92"/>
      <c r="F6" s="93"/>
    </row>
    <row r="7" spans="1:7" ht="30" x14ac:dyDescent="0.25">
      <c r="A7" s="120" t="s">
        <v>181</v>
      </c>
      <c r="B7" s="34">
        <v>5.6920000000000002</v>
      </c>
      <c r="C7" s="34">
        <v>1.7000000000000001E-2</v>
      </c>
      <c r="D7" s="98" t="s">
        <v>182</v>
      </c>
      <c r="E7" s="98"/>
      <c r="F7" s="99"/>
    </row>
    <row r="8" spans="1:7" ht="30" x14ac:dyDescent="0.25">
      <c r="A8" s="80" t="s">
        <v>183</v>
      </c>
      <c r="B8" s="35">
        <v>11.125999999999999</v>
      </c>
      <c r="C8" s="35">
        <v>1E-3</v>
      </c>
      <c r="D8" s="96" t="s">
        <v>184</v>
      </c>
      <c r="E8" s="96"/>
      <c r="F8" s="97"/>
    </row>
    <row r="9" spans="1:7" ht="30" x14ac:dyDescent="0.25">
      <c r="A9" s="120" t="s">
        <v>185</v>
      </c>
      <c r="B9" s="34">
        <v>26.058</v>
      </c>
      <c r="C9" s="74">
        <v>0</v>
      </c>
      <c r="D9" s="98" t="s">
        <v>186</v>
      </c>
      <c r="E9" s="98"/>
      <c r="F9" s="99"/>
    </row>
    <row r="10" spans="1:7" ht="45" x14ac:dyDescent="0.25">
      <c r="A10" s="80" t="s">
        <v>187</v>
      </c>
      <c r="B10" s="35">
        <v>80.581999999999994</v>
      </c>
      <c r="C10" s="81">
        <v>0</v>
      </c>
      <c r="D10" s="92" t="s">
        <v>180</v>
      </c>
      <c r="E10" s="92"/>
      <c r="F10" s="93"/>
    </row>
    <row r="11" spans="1:7" ht="45" x14ac:dyDescent="0.25">
      <c r="A11" s="120" t="s">
        <v>188</v>
      </c>
      <c r="B11" s="34">
        <v>23.373999999999999</v>
      </c>
      <c r="C11" s="74">
        <v>0</v>
      </c>
      <c r="D11" s="94" t="s">
        <v>186</v>
      </c>
      <c r="E11" s="94"/>
      <c r="F11" s="95"/>
    </row>
    <row r="12" spans="1:7" ht="30" x14ac:dyDescent="0.25">
      <c r="A12" s="80" t="s">
        <v>189</v>
      </c>
      <c r="B12" s="35">
        <v>23.439</v>
      </c>
      <c r="C12" s="81">
        <v>0</v>
      </c>
      <c r="D12" s="92" t="s">
        <v>190</v>
      </c>
      <c r="E12" s="92"/>
      <c r="F12" s="93"/>
    </row>
    <row r="13" spans="1:7" ht="30" x14ac:dyDescent="0.25">
      <c r="A13" s="120" t="s">
        <v>191</v>
      </c>
      <c r="B13" s="34">
        <v>82.575999999999993</v>
      </c>
      <c r="C13" s="74">
        <v>0</v>
      </c>
      <c r="D13" s="94" t="s">
        <v>180</v>
      </c>
      <c r="E13" s="94"/>
      <c r="F13" s="95"/>
    </row>
    <row r="14" spans="1:7" ht="30" x14ac:dyDescent="0.25">
      <c r="A14" s="80" t="s">
        <v>192</v>
      </c>
      <c r="B14" s="35">
        <v>11.9</v>
      </c>
      <c r="C14" s="81">
        <v>1E-3</v>
      </c>
      <c r="D14" s="92" t="s">
        <v>186</v>
      </c>
      <c r="E14" s="92"/>
      <c r="F14" s="93"/>
    </row>
    <row r="15" spans="1:7" ht="30" x14ac:dyDescent="0.25">
      <c r="A15" s="120" t="s">
        <v>193</v>
      </c>
      <c r="B15" s="34">
        <v>37.274999999999999</v>
      </c>
      <c r="C15" s="74">
        <v>0</v>
      </c>
      <c r="D15" s="94" t="s">
        <v>190</v>
      </c>
      <c r="E15" s="94"/>
      <c r="F15" s="95"/>
    </row>
    <row r="16" spans="1:7" ht="30" x14ac:dyDescent="0.25">
      <c r="A16" s="80" t="s">
        <v>194</v>
      </c>
      <c r="B16" s="35">
        <v>5.3449999999999998</v>
      </c>
      <c r="C16" s="81">
        <v>2.1000000000000001E-2</v>
      </c>
      <c r="D16" s="96" t="s">
        <v>184</v>
      </c>
      <c r="E16" s="96"/>
      <c r="F16" s="97"/>
    </row>
    <row r="17" spans="1:6" ht="30" x14ac:dyDescent="0.25">
      <c r="A17" s="120" t="s">
        <v>195</v>
      </c>
      <c r="B17" s="34">
        <v>6.1779999999999999</v>
      </c>
      <c r="C17" s="74">
        <v>1.2999999999999999E-2</v>
      </c>
      <c r="D17" s="94" t="s">
        <v>186</v>
      </c>
      <c r="E17" s="94"/>
      <c r="F17" s="95"/>
    </row>
    <row r="18" spans="1:6" ht="30" x14ac:dyDescent="0.25">
      <c r="A18" s="80" t="s">
        <v>196</v>
      </c>
      <c r="B18" s="35">
        <v>7.5410000000000004</v>
      </c>
      <c r="C18" s="81">
        <v>6.0000000000000001E-3</v>
      </c>
      <c r="D18" s="92" t="s">
        <v>197</v>
      </c>
      <c r="E18" s="92"/>
      <c r="F18" s="93"/>
    </row>
    <row r="19" spans="1:6" ht="30" x14ac:dyDescent="0.25">
      <c r="A19" s="120" t="s">
        <v>198</v>
      </c>
      <c r="B19" s="34">
        <v>86.813999999999993</v>
      </c>
      <c r="C19" s="74">
        <v>0</v>
      </c>
      <c r="D19" s="94" t="s">
        <v>180</v>
      </c>
      <c r="E19" s="94"/>
      <c r="F19" s="95"/>
    </row>
    <row r="20" spans="1:6" ht="30" x14ac:dyDescent="0.25">
      <c r="A20" s="80" t="s">
        <v>199</v>
      </c>
      <c r="B20" s="35">
        <v>5.4279999999999999</v>
      </c>
      <c r="C20" s="81">
        <v>0.02</v>
      </c>
      <c r="D20" s="92" t="s">
        <v>200</v>
      </c>
      <c r="E20" s="92"/>
      <c r="F20" s="93"/>
    </row>
    <row r="21" spans="1:6" ht="30" x14ac:dyDescent="0.25">
      <c r="A21" s="120" t="s">
        <v>201</v>
      </c>
      <c r="B21" s="34">
        <v>20.059000000000001</v>
      </c>
      <c r="C21" s="74">
        <v>0</v>
      </c>
      <c r="D21" s="94" t="s">
        <v>190</v>
      </c>
      <c r="E21" s="94"/>
      <c r="F21" s="95"/>
    </row>
    <row r="22" spans="1:6" ht="30" x14ac:dyDescent="0.25">
      <c r="A22" s="80" t="s">
        <v>202</v>
      </c>
      <c r="B22" s="35">
        <v>21.329000000000001</v>
      </c>
      <c r="C22" s="81">
        <v>0</v>
      </c>
      <c r="D22" s="92" t="s">
        <v>180</v>
      </c>
      <c r="E22" s="92"/>
      <c r="F22" s="93"/>
    </row>
    <row r="23" spans="1:6" ht="30.75" thickBot="1" x14ac:dyDescent="0.3">
      <c r="A23" s="253" t="s">
        <v>203</v>
      </c>
      <c r="B23" s="254">
        <v>6.58</v>
      </c>
      <c r="C23" s="255">
        <v>0.01</v>
      </c>
      <c r="D23" s="256" t="s">
        <v>186</v>
      </c>
      <c r="E23" s="256"/>
      <c r="F23" s="257"/>
    </row>
    <row r="25" spans="1:6" x14ac:dyDescent="0.25">
      <c r="A25" s="68"/>
      <c r="B25" s="137" t="s">
        <v>291</v>
      </c>
      <c r="C25" s="137"/>
      <c r="D25" s="68"/>
      <c r="E25" s="68"/>
      <c r="F25" s="68"/>
    </row>
    <row r="26" spans="1:6" x14ac:dyDescent="0.25">
      <c r="A26" s="68" t="s">
        <v>286</v>
      </c>
      <c r="B26" s="138" t="s">
        <v>287</v>
      </c>
      <c r="C26" s="138" t="s">
        <v>288</v>
      </c>
      <c r="D26" s="138" t="s">
        <v>289</v>
      </c>
      <c r="E26" s="68" t="s">
        <v>290</v>
      </c>
      <c r="F26" s="68"/>
    </row>
    <row r="27" spans="1:6" x14ac:dyDescent="0.25">
      <c r="A27" s="113" t="s">
        <v>292</v>
      </c>
      <c r="B27" s="2">
        <v>124.18</v>
      </c>
      <c r="C27" s="2">
        <v>183.17</v>
      </c>
      <c r="D27" s="118">
        <v>0</v>
      </c>
      <c r="E27" s="114" t="s">
        <v>293</v>
      </c>
      <c r="F27" s="114"/>
    </row>
    <row r="28" spans="1:6" x14ac:dyDescent="0.25">
      <c r="A28" s="129" t="s">
        <v>294</v>
      </c>
      <c r="B28" s="127">
        <v>93.91</v>
      </c>
      <c r="C28" s="127">
        <v>215.08</v>
      </c>
      <c r="D28" s="133">
        <v>0</v>
      </c>
      <c r="E28" s="135" t="s">
        <v>293</v>
      </c>
      <c r="F28" s="135"/>
    </row>
    <row r="29" spans="1:6" x14ac:dyDescent="0.25">
      <c r="A29" s="113" t="s">
        <v>295</v>
      </c>
      <c r="B29" s="2">
        <v>141.36000000000001</v>
      </c>
      <c r="C29" s="2">
        <v>170.98</v>
      </c>
      <c r="D29" s="118">
        <v>3.0000000000000001E-3</v>
      </c>
      <c r="E29" s="114" t="s">
        <v>293</v>
      </c>
      <c r="F29" s="114"/>
    </row>
    <row r="30" spans="1:6" x14ac:dyDescent="0.25">
      <c r="A30" s="129" t="s">
        <v>296</v>
      </c>
      <c r="B30" s="127">
        <v>66.23</v>
      </c>
      <c r="C30" s="127">
        <v>87.28</v>
      </c>
      <c r="D30" s="133">
        <v>2E-3</v>
      </c>
      <c r="E30" s="135" t="s">
        <v>297</v>
      </c>
      <c r="F30" s="135"/>
    </row>
    <row r="31" spans="1:6" x14ac:dyDescent="0.25">
      <c r="A31" s="113" t="s">
        <v>298</v>
      </c>
      <c r="B31" s="2">
        <v>31.38</v>
      </c>
      <c r="C31" s="2">
        <v>76.430000000000007</v>
      </c>
      <c r="D31" s="118">
        <v>0</v>
      </c>
      <c r="E31" s="114" t="s">
        <v>297</v>
      </c>
      <c r="F31" s="114"/>
    </row>
    <row r="32" spans="1:6" x14ac:dyDescent="0.25">
      <c r="A32" s="129" t="s">
        <v>299</v>
      </c>
      <c r="B32" s="136">
        <v>175.3</v>
      </c>
      <c r="C32" s="127">
        <v>129.57</v>
      </c>
      <c r="D32" s="133">
        <v>0</v>
      </c>
      <c r="E32" s="129" t="s">
        <v>300</v>
      </c>
      <c r="F32" s="129"/>
    </row>
    <row r="33" spans="1:9" x14ac:dyDescent="0.25">
      <c r="A33" s="113"/>
      <c r="B33" s="2"/>
      <c r="C33" s="2"/>
      <c r="D33" s="118"/>
      <c r="E33" s="113"/>
      <c r="F33" s="113"/>
    </row>
    <row r="34" spans="1:9" ht="15.75" thickBot="1" x14ac:dyDescent="0.3">
      <c r="A34" s="113"/>
      <c r="B34" s="2"/>
      <c r="C34" s="2"/>
      <c r="D34" s="118"/>
      <c r="E34" s="113"/>
      <c r="F34" s="113"/>
    </row>
    <row r="35" spans="1:9" x14ac:dyDescent="0.25">
      <c r="A35" s="158" t="s">
        <v>286</v>
      </c>
      <c r="B35" s="156"/>
      <c r="C35" s="149" t="s">
        <v>347</v>
      </c>
      <c r="D35" s="149" t="s">
        <v>348</v>
      </c>
      <c r="E35" s="151" t="s">
        <v>173</v>
      </c>
      <c r="F35" s="151"/>
      <c r="G35" s="153"/>
      <c r="H35" s="147"/>
      <c r="I35" s="147"/>
    </row>
    <row r="36" spans="1:9" x14ac:dyDescent="0.25">
      <c r="A36" s="159"/>
      <c r="B36" s="157"/>
      <c r="C36" s="150"/>
      <c r="D36" s="150"/>
      <c r="E36" s="152"/>
      <c r="F36" s="152"/>
      <c r="G36" s="154"/>
      <c r="H36" s="147"/>
      <c r="I36" s="147"/>
    </row>
    <row r="37" spans="1:9" ht="55.5" customHeight="1" x14ac:dyDescent="0.25">
      <c r="A37" s="160" t="s">
        <v>349</v>
      </c>
      <c r="B37" s="161"/>
      <c r="C37" s="162">
        <v>2.95</v>
      </c>
      <c r="D37" s="162">
        <v>2.73</v>
      </c>
      <c r="E37" s="155" t="s">
        <v>350</v>
      </c>
      <c r="F37" s="155"/>
      <c r="G37" s="155"/>
      <c r="H37" s="148"/>
      <c r="I37" s="148"/>
    </row>
    <row r="38" spans="1:9" ht="48" customHeight="1" x14ac:dyDescent="0.25">
      <c r="A38" s="202" t="s">
        <v>351</v>
      </c>
      <c r="B38" s="203"/>
      <c r="C38" s="79">
        <v>3.08</v>
      </c>
      <c r="D38" s="79">
        <v>3.34</v>
      </c>
      <c r="E38" s="204" t="s">
        <v>352</v>
      </c>
      <c r="F38" s="204"/>
      <c r="G38" s="204"/>
      <c r="H38" s="201"/>
      <c r="I38" s="201"/>
    </row>
    <row r="39" spans="1:9" ht="45" customHeight="1" x14ac:dyDescent="0.25">
      <c r="A39" s="160" t="s">
        <v>353</v>
      </c>
      <c r="B39" s="161"/>
      <c r="C39" s="162">
        <v>3.05</v>
      </c>
      <c r="D39" s="162">
        <v>3.41</v>
      </c>
      <c r="E39" s="155" t="s">
        <v>354</v>
      </c>
      <c r="F39" s="155"/>
      <c r="G39" s="155"/>
      <c r="H39" s="201"/>
      <c r="I39" s="201"/>
    </row>
    <row r="40" spans="1:9" ht="33" customHeight="1" x14ac:dyDescent="0.25">
      <c r="A40" s="202" t="s">
        <v>355</v>
      </c>
      <c r="B40" s="203"/>
      <c r="C40" s="79">
        <v>1.85</v>
      </c>
      <c r="D40" s="79">
        <v>2.23</v>
      </c>
      <c r="E40" s="204" t="s">
        <v>356</v>
      </c>
      <c r="F40" s="204"/>
      <c r="G40" s="204"/>
      <c r="H40" s="201"/>
      <c r="I40" s="201"/>
    </row>
    <row r="41" spans="1:9" ht="28.5" customHeight="1" x14ac:dyDescent="0.25">
      <c r="A41" s="160" t="s">
        <v>357</v>
      </c>
      <c r="B41" s="161"/>
      <c r="C41" s="162">
        <v>2.08</v>
      </c>
      <c r="D41" s="162">
        <v>2.61</v>
      </c>
      <c r="E41" s="155" t="s">
        <v>358</v>
      </c>
      <c r="F41" s="155"/>
      <c r="G41" s="155"/>
      <c r="H41" s="201"/>
      <c r="I41" s="201"/>
    </row>
    <row r="42" spans="1:9" s="147" customFormat="1" ht="42.75" customHeight="1" x14ac:dyDescent="0.25">
      <c r="A42" s="202" t="s">
        <v>367</v>
      </c>
      <c r="B42" s="203"/>
      <c r="C42" s="79">
        <v>2.4900000000000002</v>
      </c>
      <c r="D42" s="79">
        <v>2.99</v>
      </c>
      <c r="E42" s="204" t="s">
        <v>368</v>
      </c>
      <c r="F42" s="204"/>
      <c r="G42" s="204"/>
      <c r="H42" s="201"/>
      <c r="I42" s="201"/>
    </row>
    <row r="43" spans="1:9" ht="29.25" customHeight="1" x14ac:dyDescent="0.25">
      <c r="A43" s="163" t="s">
        <v>359</v>
      </c>
      <c r="B43" s="164"/>
      <c r="C43" s="111">
        <v>2.4900000000000002</v>
      </c>
      <c r="D43" s="111">
        <v>2.99</v>
      </c>
      <c r="E43" s="165" t="s">
        <v>360</v>
      </c>
      <c r="F43" s="165"/>
      <c r="G43" s="165"/>
      <c r="H43" s="201"/>
      <c r="I43" s="201"/>
    </row>
    <row r="44" spans="1:9" ht="36.75" customHeight="1" x14ac:dyDescent="0.25">
      <c r="A44" s="202" t="s">
        <v>361</v>
      </c>
      <c r="B44" s="203"/>
      <c r="C44" s="110">
        <v>2.1</v>
      </c>
      <c r="D44" s="79">
        <v>2.41</v>
      </c>
      <c r="E44" s="204" t="s">
        <v>362</v>
      </c>
      <c r="F44" s="204"/>
      <c r="G44" s="204"/>
      <c r="H44" s="201"/>
      <c r="I44" s="201"/>
    </row>
    <row r="45" spans="1:9" ht="40.5" customHeight="1" x14ac:dyDescent="0.25">
      <c r="A45" s="163" t="s">
        <v>363</v>
      </c>
      <c r="B45" s="164"/>
      <c r="C45" s="111">
        <v>1.78</v>
      </c>
      <c r="D45" s="111">
        <v>3.11</v>
      </c>
      <c r="E45" s="165" t="s">
        <v>364</v>
      </c>
      <c r="F45" s="165"/>
      <c r="G45" s="165"/>
      <c r="H45" s="201"/>
      <c r="I45" s="201"/>
    </row>
    <row r="46" spans="1:9" ht="43.5" customHeight="1" thickBot="1" x14ac:dyDescent="0.3">
      <c r="A46" s="205" t="s">
        <v>365</v>
      </c>
      <c r="B46" s="206"/>
      <c r="C46" s="207">
        <v>1.95</v>
      </c>
      <c r="D46" s="207">
        <v>2.35</v>
      </c>
      <c r="E46" s="204" t="s">
        <v>366</v>
      </c>
      <c r="F46" s="204"/>
      <c r="G46" s="204"/>
      <c r="H46" s="201"/>
      <c r="I46" s="201"/>
    </row>
  </sheetData>
  <mergeCells count="49">
    <mergeCell ref="A42:B42"/>
    <mergeCell ref="E42:G42"/>
    <mergeCell ref="E43:G43"/>
    <mergeCell ref="E44:G44"/>
    <mergeCell ref="E45:G45"/>
    <mergeCell ref="E46:G46"/>
    <mergeCell ref="E37:G37"/>
    <mergeCell ref="E38:G38"/>
    <mergeCell ref="E39:G39"/>
    <mergeCell ref="E40:G40"/>
    <mergeCell ref="E41:G41"/>
    <mergeCell ref="A45:B45"/>
    <mergeCell ref="A46:B46"/>
    <mergeCell ref="A44:B44"/>
    <mergeCell ref="A43:B43"/>
    <mergeCell ref="A38:B38"/>
    <mergeCell ref="A39:B39"/>
    <mergeCell ref="A40:B40"/>
    <mergeCell ref="A41:B41"/>
    <mergeCell ref="A35:B36"/>
    <mergeCell ref="A37:B37"/>
    <mergeCell ref="E31:F31"/>
    <mergeCell ref="E27:F27"/>
    <mergeCell ref="B25:C25"/>
    <mergeCell ref="E28:F28"/>
    <mergeCell ref="E29:F29"/>
    <mergeCell ref="E30:F30"/>
    <mergeCell ref="D11:F11"/>
    <mergeCell ref="D3:F3"/>
    <mergeCell ref="D4:F4"/>
    <mergeCell ref="A1:F1"/>
    <mergeCell ref="D5:F5"/>
    <mergeCell ref="D6:F6"/>
    <mergeCell ref="D7:F7"/>
    <mergeCell ref="D8:F8"/>
    <mergeCell ref="D9:F9"/>
    <mergeCell ref="D10:F10"/>
    <mergeCell ref="D23:F23"/>
    <mergeCell ref="D12:F12"/>
    <mergeCell ref="D13:F13"/>
    <mergeCell ref="D14:F14"/>
    <mergeCell ref="D15:F15"/>
    <mergeCell ref="D16:F16"/>
    <mergeCell ref="D17:F17"/>
    <mergeCell ref="D18:F18"/>
    <mergeCell ref="D19:F19"/>
    <mergeCell ref="D20:F20"/>
    <mergeCell ref="D21:F21"/>
    <mergeCell ref="D22:F2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Q1 - Social Media Perceptions</vt:lpstr>
      <vt:lpstr>Q2 - Length of Time Using SM</vt:lpstr>
      <vt:lpstr>Q3 - Frequency of Using SM</vt:lpstr>
      <vt:lpstr>Q4 - Credibility of Sources</vt:lpstr>
      <vt:lpstr>Q5 - SM Marketing Perceptions</vt:lpstr>
      <vt:lpstr>Q6 - Likelihood of Using SM</vt:lpstr>
      <vt:lpstr>Q7 - SM Marketing Tactics</vt:lpstr>
      <vt:lpstr>Demographics</vt:lpstr>
      <vt:lpstr>Gender Differences</vt:lpstr>
      <vt:lpstr>Class Standing Differences</vt:lpstr>
      <vt:lpstr>Major Differences</vt:lpstr>
      <vt:lpstr>More than 1 Major Differences</vt:lpstr>
      <vt:lpstr>Transfer Differences</vt:lpstr>
      <vt:lpstr>GPA Differences</vt:lpstr>
      <vt:lpstr>Employment Differences</vt:lpstr>
      <vt:lpstr>Phone w Internet Differences</vt:lpstr>
      <vt:lpstr>Social Media Access Differences</vt:lpstr>
      <vt:lpstr>Acct Registration Differences</vt:lpstr>
      <vt:lpstr>'Q1 - Social Media Perceptions'!OLE_LINK1</vt:lpstr>
    </vt:vector>
  </TitlesOfParts>
  <Company>Radford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Angela Stanton</dc:creator>
  <cp:lastModifiedBy>Angela Stanton</cp:lastModifiedBy>
  <cp:lastPrinted>2012-12-07T21:12:41Z</cp:lastPrinted>
  <dcterms:created xsi:type="dcterms:W3CDTF">2012-12-04T00:24:14Z</dcterms:created>
  <dcterms:modified xsi:type="dcterms:W3CDTF">2012-12-13T18:39:46Z</dcterms:modified>
</cp:coreProperties>
</file>