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ndrac\Desktop\"/>
    </mc:Choice>
  </mc:AlternateContent>
  <xr:revisionPtr revIDLastSave="0" documentId="13_ncr:1_{1E58555B-1D3A-4891-9C50-C408326A6A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mOeWAhD9zZJstIKK96mvFRHvlqg=="/>
    </ext>
  </extLst>
</workbook>
</file>

<file path=xl/calcChain.xml><?xml version="1.0" encoding="utf-8"?>
<calcChain xmlns="http://schemas.openxmlformats.org/spreadsheetml/2006/main">
  <c r="C62" i="1" l="1"/>
  <c r="C61" i="1" l="1"/>
  <c r="C60" i="1"/>
  <c r="C59" i="1"/>
  <c r="C58" i="1"/>
  <c r="C57" i="1"/>
  <c r="C28" i="1" l="1"/>
  <c r="B28" i="1"/>
  <c r="C26" i="1"/>
  <c r="B26" i="1"/>
  <c r="F19" i="1"/>
  <c r="C19" i="1"/>
  <c r="F18" i="1"/>
  <c r="C18" i="1"/>
  <c r="F17" i="1"/>
  <c r="C17" i="1"/>
  <c r="F16" i="1"/>
  <c r="C16" i="1"/>
  <c r="F15" i="1"/>
  <c r="C15" i="1"/>
  <c r="F14" i="1"/>
  <c r="C14" i="1"/>
  <c r="C20" i="1" s="1"/>
  <c r="B4" i="1"/>
  <c r="F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5" authorId="0" shapeId="0" xr:uid="{00000000-0006-0000-0000-000002000000}">
      <text>
        <r>
          <rPr>
            <sz val="11"/>
            <color rgb="FF000000"/>
            <rFont val="Calibri"/>
          </rPr>
          <t>======
ID#AAAAGcClI9c
    (2020-04-22 07:28:56)
Suma de Existencias, Deudores y Otros activos líquidos</t>
        </r>
      </text>
    </comment>
    <comment ref="A18" authorId="0" shapeId="0" xr:uid="{00000000-0006-0000-0000-000001000000}">
      <text>
        <r>
          <rPr>
            <sz val="11"/>
            <color rgb="FF000000"/>
            <rFont val="Calibri"/>
          </rPr>
          <t>======
ID#AAAAGcClI9g
    (2020-04-22 07:28:56)
Incluye Tesorería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zBhEmRdBGi1KEIORpWQATDTURA=="/>
    </ext>
  </extLst>
</comments>
</file>

<file path=xl/sharedStrings.xml><?xml version="1.0" encoding="utf-8"?>
<sst xmlns="http://schemas.openxmlformats.org/spreadsheetml/2006/main" count="117" uniqueCount="112">
  <si>
    <t>Información General</t>
  </si>
  <si>
    <t>EMPRESA</t>
  </si>
  <si>
    <t>Mercadona SA</t>
  </si>
  <si>
    <t xml:space="preserve">FOE </t>
  </si>
  <si>
    <t>PL07</t>
  </si>
  <si>
    <t>Código CNAE</t>
  </si>
  <si>
    <t>Ingresos Explotación</t>
  </si>
  <si>
    <t>(miles euros)</t>
  </si>
  <si>
    <t>Grupo</t>
  </si>
  <si>
    <t>1A1</t>
  </si>
  <si>
    <t>Resultado del ejercicio</t>
  </si>
  <si>
    <t>Equipo</t>
  </si>
  <si>
    <t>Total activo</t>
  </si>
  <si>
    <t>Numero de Empleados</t>
  </si>
  <si>
    <t>Strange Mongort</t>
  </si>
  <si>
    <t>Marc</t>
  </si>
  <si>
    <t>Numero de Acciones</t>
  </si>
  <si>
    <t>--</t>
  </si>
  <si>
    <t>Mut Portes</t>
  </si>
  <si>
    <t>Andreu</t>
  </si>
  <si>
    <t>Capitalización de Acciones</t>
  </si>
  <si>
    <t>Balance de Situación 2018 (miles de euros)</t>
  </si>
  <si>
    <t>ACTIVO</t>
  </si>
  <si>
    <t>%</t>
  </si>
  <si>
    <t>PATRIMONIO NETO Y PASIVO</t>
  </si>
  <si>
    <t>Activo no corriente</t>
  </si>
  <si>
    <t>Patrimonio neto</t>
  </si>
  <si>
    <t>RP=FP=N</t>
  </si>
  <si>
    <t>Recursos
permanentes</t>
  </si>
  <si>
    <t>Activo corriente</t>
  </si>
  <si>
    <t>Pasivo no corriente</t>
  </si>
  <si>
    <t xml:space="preserve">     Existencias</t>
  </si>
  <si>
    <t>Pasivo corriente</t>
  </si>
  <si>
    <t>(Fondos Propios)</t>
  </si>
  <si>
    <t xml:space="preserve">     Deudores</t>
  </si>
  <si>
    <t xml:space="preserve">     Préstamos</t>
  </si>
  <si>
    <t xml:space="preserve">     Otros activos líquidos</t>
  </si>
  <si>
    <t xml:space="preserve">     Proveedores</t>
  </si>
  <si>
    <r>
      <rPr>
        <b/>
        <sz val="11"/>
        <color rgb="FF000000"/>
        <rFont val="Calibri"/>
      </rPr>
      <t xml:space="preserve">          Tesorería </t>
    </r>
    <r>
      <rPr>
        <b/>
        <sz val="11"/>
        <color rgb="FFFF0000"/>
        <rFont val="Calibri"/>
      </rPr>
      <t>OJO incluído en Otros activos líquidos</t>
    </r>
  </si>
  <si>
    <t xml:space="preserve">     Otros pasivos corrientes</t>
  </si>
  <si>
    <t>Total Activo</t>
  </si>
  <si>
    <t>Total Patrimonio Neto y Pasivo</t>
  </si>
  <si>
    <t>Cuenta de Pérdidas y Ganancias 2018 (miles de euros)</t>
  </si>
  <si>
    <t>DATOS</t>
  </si>
  <si>
    <t>Ingresos de explotación</t>
  </si>
  <si>
    <t>Ventas</t>
  </si>
  <si>
    <t>Venta diaria</t>
  </si>
  <si>
    <t>&lt;-- Ventas / 365</t>
  </si>
  <si>
    <t>Consumo de materias</t>
  </si>
  <si>
    <t>Consumo diario</t>
  </si>
  <si>
    <t>&lt;-- Consumo Materias / 365</t>
  </si>
  <si>
    <t>Amortizaciones</t>
  </si>
  <si>
    <t>EBITDA</t>
  </si>
  <si>
    <t>BAII = EBIT</t>
  </si>
  <si>
    <t>Gastos financieros y gastos asimilados</t>
  </si>
  <si>
    <t xml:space="preserve">BAI </t>
  </si>
  <si>
    <t>Resultado del ejercicio BN</t>
  </si>
  <si>
    <t xml:space="preserve">
31/12/2018</t>
  </si>
  <si>
    <t xml:space="preserve">
31/12/2017</t>
  </si>
  <si>
    <t>RENTABILIDAD</t>
  </si>
  <si>
    <t xml:space="preserve">Rentabilidad sobre recursos propios % </t>
  </si>
  <si>
    <t>13.60%</t>
  </si>
  <si>
    <t>7.86%</t>
  </si>
  <si>
    <t xml:space="preserve">Rentabilidad sobre capital empleado % </t>
  </si>
  <si>
    <t>13.44%</t>
  </si>
  <si>
    <t>7.74%</t>
  </si>
  <si>
    <t xml:space="preserve">Rentabilidad sobre el activo total % </t>
  </si>
  <si>
    <t>8.31%</t>
  </si>
  <si>
    <t>4.76%</t>
  </si>
  <si>
    <t>Margen de beneficio %</t>
  </si>
  <si>
    <t>3.40%</t>
  </si>
  <si>
    <t>1.91%</t>
  </si>
  <si>
    <t>OPERACIONES</t>
  </si>
  <si>
    <t>Rotación de activos netos</t>
  </si>
  <si>
    <t>3.95%</t>
  </si>
  <si>
    <t>4.06%</t>
  </si>
  <si>
    <t>Ratio de cobertura de intereses</t>
  </si>
  <si>
    <t>n.s.</t>
  </si>
  <si>
    <t>Rotación de las existencias</t>
  </si>
  <si>
    <t>Período de cobro (días)</t>
  </si>
  <si>
    <t>Período de crédito (días)</t>
  </si>
  <si>
    <t>ESTRUCTURA</t>
  </si>
  <si>
    <t>Ratio de solvencia</t>
  </si>
  <si>
    <t>Ratio de liquidez</t>
  </si>
  <si>
    <t>Ratio de autonomía financiera a medio y LP</t>
  </si>
  <si>
    <t>Coeficiente de solvencia %</t>
  </si>
  <si>
    <t>Apalancamiento %</t>
  </si>
  <si>
    <t>COMENTARIOS SOBRE EL DIAGNÓSTICO COMPARATIVO DE LA SITUACIÓN ECONÓMICO FINANCIERA</t>
  </si>
  <si>
    <t>Ratio</t>
  </si>
  <si>
    <t>Formula</t>
  </si>
  <si>
    <t>Valor</t>
  </si>
  <si>
    <t>Comentario</t>
  </si>
  <si>
    <t>Liquidez</t>
  </si>
  <si>
    <t>Tesoreria</t>
  </si>
  <si>
    <t>Disponibilidad</t>
  </si>
  <si>
    <t>Garantia</t>
  </si>
  <si>
    <t>Endeudamiento</t>
  </si>
  <si>
    <t>Calidad de deuda</t>
  </si>
  <si>
    <t>ActivoCorriente / PasivoCorriente</t>
  </si>
  <si>
    <t>(Disponible+Realizable) / PasivoCorriente</t>
  </si>
  <si>
    <t>Disponible / PasivoCorriente</t>
  </si>
  <si>
    <t>Activo / Pasivo</t>
  </si>
  <si>
    <t>Pasivo / (Pasivo+RecursosPropios)</t>
  </si>
  <si>
    <t>PasivoCorriente / Pasivo</t>
  </si>
  <si>
    <t>Dista mucho del 0,3 que es lo normal.</t>
  </si>
  <si>
    <t>Ok. Entre 0,4 i 0,6</t>
  </si>
  <si>
    <t>No es óptimo pero no está por debajo de 1 que habría peligro de suspension de pagos.</t>
  </si>
  <si>
    <t>Peligro de suspensión de pagos porque el ratio es inferior a 1.</t>
  </si>
  <si>
    <t>Mucha garantia. Sobrepasa el rango de 1,5 a 2. No hay peligro de quiebra.</t>
  </si>
  <si>
    <t>Mal. Muy elevada. Deberia estar entre 0,2 y 0,5 y cuanto menor mejor.</t>
  </si>
  <si>
    <t>La empresa no tiene muy buenos valores en cuanto a los ratios. Sin embargo tiene mucha garantia de balance activo/pasivo</t>
  </si>
  <si>
    <t>Pasivo Corriente muy elevado. Si se pudiera pasar parte del Pasivo Corriente al PasivoNoCorriente, se podria reducir la calidad de la deuda.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</si>
</sst>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&quot; €&quot;"/>
    <numFmt numFmtId="165" formatCode="_-* #,##0\ _€_-;\-* #,##0\ _€_-;_-* \-??\ _€_-;_-@"/>
    <numFmt numFmtId="166" formatCode="0.00\ %"/>
    <numFmt numFmtId="167" formatCode="_-* #,##0.00&quot; €&quot;_-;\-* #,##0.00&quot; €&quot;_-;_-* \-??&quot; €&quot;_-;_-@"/>
    <numFmt numFmtId="168" formatCode="#,##0.00\ [$€-C0A];[Red]\-#,##0.00\ [$€-C0A]"/>
    <numFmt numFmtId="169" formatCode="0\ %"/>
    <numFmt numFmtId="170" formatCode="[$-C0A]dd/mm/yyyy"/>
    <numFmt numFmtId="171" formatCode="_-* #,##0.00\ _€_-;\-* #,##0.00\ _€_-;_-* \-??\ _€_-;_-@"/>
    <numFmt numFmtId="172" formatCode="_-* #,##0.00\ _€_-;\-* #,##0.00\ _€_-;_-* &quot;-&quot;??\ _€_-;_-@_-"/>
  </numFmts>
  <fonts count="10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i/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B183"/>
        <bgColor rgb="FFF4B183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8CBAD"/>
        <bgColor rgb="FFF8CBAD"/>
      </patternFill>
    </fill>
  </fills>
  <borders count="4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/>
    <xf numFmtId="0" fontId="1" fillId="2" borderId="2" xfId="0" applyFont="1" applyFill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7" xfId="0" applyFont="1" applyBorder="1" applyAlignment="1">
      <alignment horizontal="right"/>
    </xf>
    <xf numFmtId="0" fontId="0" fillId="0" borderId="8" xfId="0" applyFont="1" applyBorder="1"/>
    <xf numFmtId="164" fontId="0" fillId="0" borderId="7" xfId="0" applyNumberFormat="1" applyFont="1" applyBorder="1"/>
    <xf numFmtId="164" fontId="0" fillId="0" borderId="8" xfId="0" applyNumberFormat="1" applyFont="1" applyBorder="1" applyAlignment="1"/>
    <xf numFmtId="0" fontId="3" fillId="0" borderId="0" xfId="0" applyFont="1"/>
    <xf numFmtId="0" fontId="1" fillId="2" borderId="7" xfId="0" applyFont="1" applyFill="1" applyBorder="1"/>
    <xf numFmtId="164" fontId="0" fillId="0" borderId="7" xfId="0" applyNumberFormat="1" applyFont="1" applyBorder="1" applyAlignment="1"/>
    <xf numFmtId="0" fontId="3" fillId="2" borderId="7" xfId="0" applyFont="1" applyFill="1" applyBorder="1" applyAlignment="1">
      <alignment horizontal="center"/>
    </xf>
    <xf numFmtId="0" fontId="0" fillId="3" borderId="8" xfId="0" applyFont="1" applyFill="1" applyBorder="1" applyAlignment="1"/>
    <xf numFmtId="0" fontId="0" fillId="3" borderId="9" xfId="0" applyFont="1" applyFill="1" applyBorder="1"/>
    <xf numFmtId="165" fontId="0" fillId="0" borderId="7" xfId="0" applyNumberFormat="1" applyFont="1" applyBorder="1"/>
    <xf numFmtId="0" fontId="0" fillId="0" borderId="10" xfId="0" applyFont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0" borderId="7" xfId="0" applyFont="1" applyBorder="1" applyAlignment="1"/>
    <xf numFmtId="0" fontId="0" fillId="2" borderId="13" xfId="0" applyFont="1" applyFill="1" applyBorder="1"/>
    <xf numFmtId="0" fontId="0" fillId="2" borderId="14" xfId="0" applyFont="1" applyFill="1" applyBorder="1"/>
    <xf numFmtId="0" fontId="1" fillId="0" borderId="15" xfId="0" applyFont="1" applyBorder="1"/>
    <xf numFmtId="164" fontId="0" fillId="0" borderId="16" xfId="0" applyNumberFormat="1" applyFont="1" applyBorder="1" applyAlignment="1"/>
    <xf numFmtId="0" fontId="0" fillId="0" borderId="10" xfId="0" applyFont="1" applyBorder="1" applyAlignment="1"/>
    <xf numFmtId="0" fontId="0" fillId="2" borderId="17" xfId="0" applyFont="1" applyFill="1" applyBorder="1"/>
    <xf numFmtId="0" fontId="0" fillId="2" borderId="18" xfId="0" applyFont="1" applyFill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0" fontId="3" fillId="0" borderId="21" xfId="0" applyFont="1" applyBorder="1"/>
    <xf numFmtId="164" fontId="0" fillId="4" borderId="7" xfId="0" applyNumberFormat="1" applyFont="1" applyFill="1" applyBorder="1"/>
    <xf numFmtId="166" fontId="0" fillId="0" borderId="22" xfId="0" applyNumberFormat="1" applyFont="1" applyBorder="1" applyAlignment="1">
      <alignment horizontal="center"/>
    </xf>
    <xf numFmtId="167" fontId="0" fillId="0" borderId="22" xfId="0" applyNumberFormat="1" applyFont="1" applyBorder="1"/>
    <xf numFmtId="166" fontId="0" fillId="0" borderId="22" xfId="0" applyNumberFormat="1" applyFont="1" applyBorder="1"/>
    <xf numFmtId="0" fontId="4" fillId="0" borderId="0" xfId="0" applyFont="1"/>
    <xf numFmtId="0" fontId="3" fillId="0" borderId="6" xfId="0" applyFont="1" applyBorder="1"/>
    <xf numFmtId="167" fontId="2" fillId="0" borderId="0" xfId="0" applyNumberFormat="1" applyFont="1" applyAlignment="1"/>
    <xf numFmtId="168" fontId="0" fillId="5" borderId="7" xfId="0" applyNumberFormat="1" applyFont="1" applyFill="1" applyBorder="1"/>
    <xf numFmtId="167" fontId="0" fillId="6" borderId="24" xfId="0" applyNumberFormat="1" applyFont="1" applyFill="1" applyBorder="1"/>
    <xf numFmtId="0" fontId="4" fillId="0" borderId="0" xfId="0" applyFont="1" applyAlignment="1"/>
    <xf numFmtId="164" fontId="0" fillId="5" borderId="7" xfId="0" applyNumberFormat="1" applyFont="1" applyFill="1" applyBorder="1"/>
    <xf numFmtId="167" fontId="0" fillId="5" borderId="24" xfId="0" applyNumberFormat="1" applyFont="1" applyFill="1" applyBorder="1" applyAlignment="1"/>
    <xf numFmtId="0" fontId="1" fillId="0" borderId="25" xfId="0" applyFont="1" applyBorder="1"/>
    <xf numFmtId="164" fontId="0" fillId="5" borderId="7" xfId="0" applyNumberFormat="1" applyFont="1" applyFill="1" applyBorder="1" applyAlignment="1"/>
    <xf numFmtId="167" fontId="0" fillId="5" borderId="24" xfId="0" applyNumberFormat="1" applyFont="1" applyFill="1" applyBorder="1"/>
    <xf numFmtId="164" fontId="0" fillId="7" borderId="20" xfId="0" applyNumberFormat="1" applyFont="1" applyFill="1" applyBorder="1"/>
    <xf numFmtId="167" fontId="0" fillId="0" borderId="20" xfId="0" applyNumberFormat="1" applyFont="1" applyBorder="1"/>
    <xf numFmtId="169" fontId="0" fillId="0" borderId="20" xfId="0" applyNumberFormat="1" applyFont="1" applyBorder="1"/>
    <xf numFmtId="0" fontId="1" fillId="0" borderId="26" xfId="0" applyFont="1" applyBorder="1"/>
    <xf numFmtId="170" fontId="1" fillId="0" borderId="27" xfId="0" applyNumberFormat="1" applyFont="1" applyBorder="1" applyAlignment="1">
      <alignment horizontal="center"/>
    </xf>
    <xf numFmtId="170" fontId="1" fillId="0" borderId="5" xfId="0" applyNumberFormat="1" applyFont="1" applyBorder="1" applyAlignment="1">
      <alignment horizontal="center"/>
    </xf>
    <xf numFmtId="0" fontId="1" fillId="0" borderId="28" xfId="0" applyFont="1" applyBorder="1"/>
    <xf numFmtId="164" fontId="0" fillId="0" borderId="29" xfId="0" applyNumberFormat="1" applyFont="1" applyBorder="1"/>
    <xf numFmtId="164" fontId="0" fillId="0" borderId="8" xfId="0" applyNumberFormat="1" applyFont="1" applyBorder="1"/>
    <xf numFmtId="164" fontId="0" fillId="0" borderId="29" xfId="0" applyNumberFormat="1" applyFont="1" applyBorder="1" applyAlignment="1"/>
    <xf numFmtId="171" fontId="0" fillId="0" borderId="0" xfId="0" applyNumberFormat="1" applyFont="1"/>
    <xf numFmtId="169" fontId="0" fillId="0" borderId="0" xfId="0" applyNumberFormat="1" applyFont="1"/>
    <xf numFmtId="0" fontId="5" fillId="3" borderId="0" xfId="0" applyFont="1" applyFill="1" applyAlignment="1"/>
    <xf numFmtId="164" fontId="0" fillId="0" borderId="28" xfId="0" applyNumberFormat="1" applyFont="1" applyBorder="1"/>
    <xf numFmtId="164" fontId="0" fillId="0" borderId="30" xfId="0" applyNumberFormat="1" applyFont="1" applyBorder="1" applyAlignment="1"/>
    <xf numFmtId="164" fontId="0" fillId="0" borderId="31" xfId="0" applyNumberFormat="1" applyFont="1" applyBorder="1" applyAlignment="1"/>
    <xf numFmtId="164" fontId="0" fillId="0" borderId="0" xfId="0" applyNumberFormat="1" applyFont="1" applyAlignment="1"/>
    <xf numFmtId="164" fontId="0" fillId="0" borderId="30" xfId="0" applyNumberFormat="1" applyFont="1" applyBorder="1"/>
    <xf numFmtId="164" fontId="0" fillId="0" borderId="31" xfId="0" applyNumberFormat="1" applyFont="1" applyBorder="1"/>
    <xf numFmtId="0" fontId="1" fillId="0" borderId="32" xfId="0" applyFont="1" applyBorder="1"/>
    <xf numFmtId="164" fontId="0" fillId="0" borderId="33" xfId="0" applyNumberFormat="1" applyFont="1" applyBorder="1"/>
    <xf numFmtId="164" fontId="0" fillId="0" borderId="34" xfId="0" applyNumberFormat="1" applyFont="1" applyBorder="1"/>
    <xf numFmtId="0" fontId="1" fillId="0" borderId="20" xfId="0" applyFont="1" applyBorder="1" applyAlignment="1">
      <alignment horizontal="center" wrapText="1"/>
    </xf>
    <xf numFmtId="0" fontId="1" fillId="0" borderId="19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20" xfId="0" applyFont="1" applyBorder="1"/>
    <xf numFmtId="0" fontId="1" fillId="0" borderId="21" xfId="0" applyFont="1" applyBorder="1"/>
    <xf numFmtId="0" fontId="0" fillId="0" borderId="22" xfId="0" applyFont="1" applyBorder="1" applyAlignment="1"/>
    <xf numFmtId="0" fontId="0" fillId="3" borderId="21" xfId="0" applyFont="1" applyFill="1" applyBorder="1" applyAlignment="1"/>
    <xf numFmtId="166" fontId="0" fillId="0" borderId="0" xfId="0" applyNumberFormat="1" applyFont="1"/>
    <xf numFmtId="0" fontId="0" fillId="0" borderId="6" xfId="0" applyFont="1" applyBorder="1" applyAlignment="1"/>
    <xf numFmtId="167" fontId="0" fillId="0" borderId="0" xfId="0" applyNumberFormat="1" applyFont="1"/>
    <xf numFmtId="0" fontId="0" fillId="0" borderId="35" xfId="0" applyFont="1" applyBorder="1" applyAlignment="1"/>
    <xf numFmtId="0" fontId="0" fillId="0" borderId="21" xfId="0" applyFont="1" applyBorder="1" applyAlignment="1"/>
    <xf numFmtId="170" fontId="0" fillId="0" borderId="0" xfId="0" applyNumberFormat="1" applyFont="1"/>
    <xf numFmtId="0" fontId="0" fillId="0" borderId="7" xfId="0" applyFont="1" applyBorder="1"/>
    <xf numFmtId="0" fontId="0" fillId="0" borderId="35" xfId="0" applyFont="1" applyBorder="1"/>
    <xf numFmtId="0" fontId="0" fillId="0" borderId="22" xfId="0" applyFont="1" applyBorder="1"/>
    <xf numFmtId="166" fontId="0" fillId="0" borderId="7" xfId="0" applyNumberFormat="1" applyFont="1" applyBorder="1"/>
    <xf numFmtId="0" fontId="0" fillId="0" borderId="16" xfId="0" applyFont="1" applyBorder="1"/>
    <xf numFmtId="0" fontId="1" fillId="0" borderId="36" xfId="0" applyFont="1" applyBorder="1"/>
    <xf numFmtId="0" fontId="0" fillId="0" borderId="37" xfId="0" applyFont="1" applyBorder="1"/>
    <xf numFmtId="0" fontId="0" fillId="0" borderId="30" xfId="0" applyFont="1" applyBorder="1"/>
    <xf numFmtId="0" fontId="6" fillId="0" borderId="23" xfId="0" applyFont="1" applyBorder="1" applyAlignment="1"/>
    <xf numFmtId="0" fontId="0" fillId="0" borderId="38" xfId="0" applyFont="1" applyBorder="1"/>
    <xf numFmtId="0" fontId="1" fillId="0" borderId="23" xfId="0" applyFont="1" applyBorder="1"/>
    <xf numFmtId="0" fontId="1" fillId="0" borderId="39" xfId="0" applyFont="1" applyBorder="1"/>
    <xf numFmtId="0" fontId="0" fillId="0" borderId="40" xfId="0" applyFont="1" applyBorder="1"/>
    <xf numFmtId="0" fontId="0" fillId="0" borderId="41" xfId="0" applyFont="1" applyBorder="1"/>
    <xf numFmtId="0" fontId="0" fillId="0" borderId="2" xfId="0" applyFont="1" applyBorder="1" applyAlignment="1"/>
    <xf numFmtId="0" fontId="0" fillId="0" borderId="42" xfId="0" applyFont="1" applyBorder="1" applyAlignment="1"/>
    <xf numFmtId="172" fontId="0" fillId="0" borderId="0" xfId="0" applyNumberFormat="1" applyFont="1" applyAlignment="1">
      <alignment horizontal="left" vertical="center" indent="6"/>
    </xf>
    <xf numFmtId="2" fontId="0" fillId="0" borderId="0" xfId="0" applyNumberFormat="1" applyFont="1" applyAlignment="1">
      <alignment horizontal="left" vertical="center" indent="6"/>
    </xf>
    <xf numFmtId="0" fontId="8" fillId="0" borderId="23" xfId="0" applyFont="1" applyBorder="1"/>
    <xf numFmtId="0" fontId="9" fillId="0" borderId="0" xfId="0" applyFont="1" applyAlignment="1"/>
    <xf numFmtId="0" fontId="8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23" xfId="0" applyFont="1" applyBorder="1" applyAlignment="1">
      <alignment horizontal="center" wrapText="1"/>
    </xf>
    <xf numFmtId="0" fontId="2" fillId="0" borderId="23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9" zoomScale="85" zoomScaleNormal="85" workbookViewId="0">
      <selection activeCell="A66" sqref="A66"/>
    </sheetView>
  </sheetViews>
  <sheetFormatPr defaultColWidth="14.42578125" defaultRowHeight="15" customHeight="1" x14ac:dyDescent="0.25"/>
  <cols>
    <col min="1" max="1" width="40.7109375" customWidth="1"/>
    <col min="2" max="2" width="41" bestFit="1" customWidth="1"/>
    <col min="3" max="3" width="17" customWidth="1"/>
    <col min="4" max="4" width="27.85546875" customWidth="1"/>
    <col min="5" max="5" width="17.140625" customWidth="1"/>
    <col min="6" max="6" width="10.7109375" customWidth="1"/>
    <col min="7" max="7" width="9" customWidth="1"/>
    <col min="8" max="8" width="12.5703125" customWidth="1"/>
    <col min="9" max="9" width="15" customWidth="1"/>
    <col min="10" max="26" width="8.7109375" customWidth="1"/>
  </cols>
  <sheetData>
    <row r="1" spans="1:26" x14ac:dyDescent="0.25">
      <c r="A1" s="104" t="s">
        <v>0</v>
      </c>
      <c r="B1" s="105"/>
      <c r="C1" s="1" t="s">
        <v>1</v>
      </c>
      <c r="D1" s="2" t="s">
        <v>2</v>
      </c>
      <c r="E1" s="3" t="s">
        <v>3</v>
      </c>
    </row>
    <row r="2" spans="1:26" x14ac:dyDescent="0.25">
      <c r="A2" s="4">
        <v>2018</v>
      </c>
      <c r="B2" s="5"/>
      <c r="C2" s="6"/>
      <c r="D2" s="1"/>
      <c r="E2" s="3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7" t="s">
        <v>5</v>
      </c>
      <c r="B3" s="8">
        <v>4711</v>
      </c>
      <c r="C3" s="9"/>
      <c r="D3" s="1"/>
    </row>
    <row r="4" spans="1:26" x14ac:dyDescent="0.25">
      <c r="A4" s="7" t="s">
        <v>6</v>
      </c>
      <c r="B4" s="10">
        <f>B24</f>
        <v>22323170</v>
      </c>
      <c r="C4" s="11" t="s">
        <v>7</v>
      </c>
      <c r="D4" s="12" t="s">
        <v>8</v>
      </c>
      <c r="E4" s="13" t="s">
        <v>9</v>
      </c>
    </row>
    <row r="5" spans="1:26" x14ac:dyDescent="0.25">
      <c r="A5" s="7" t="s">
        <v>10</v>
      </c>
      <c r="B5" s="14">
        <v>592538</v>
      </c>
      <c r="C5" s="11" t="s">
        <v>7</v>
      </c>
      <c r="D5" s="12" t="s">
        <v>11</v>
      </c>
      <c r="E5" s="15"/>
    </row>
    <row r="6" spans="1:26" x14ac:dyDescent="0.25">
      <c r="A6" s="7" t="s">
        <v>12</v>
      </c>
      <c r="B6" s="10">
        <v>9136575</v>
      </c>
      <c r="C6" s="16" t="s">
        <v>7</v>
      </c>
      <c r="D6" s="17"/>
      <c r="E6" s="17"/>
      <c r="F6" s="17"/>
      <c r="G6" s="17"/>
      <c r="H6" s="17"/>
    </row>
    <row r="7" spans="1:26" x14ac:dyDescent="0.25">
      <c r="A7" s="7" t="s">
        <v>13</v>
      </c>
      <c r="B7" s="18">
        <v>89500</v>
      </c>
      <c r="C7" s="19"/>
      <c r="D7" s="20" t="s">
        <v>14</v>
      </c>
      <c r="E7" s="21" t="s">
        <v>15</v>
      </c>
    </row>
    <row r="8" spans="1:26" x14ac:dyDescent="0.25">
      <c r="A8" s="7" t="s">
        <v>16</v>
      </c>
      <c r="B8" s="22" t="s">
        <v>17</v>
      </c>
      <c r="D8" s="23" t="s">
        <v>18</v>
      </c>
      <c r="E8" s="24" t="s">
        <v>19</v>
      </c>
    </row>
    <row r="9" spans="1:26" x14ac:dyDescent="0.25">
      <c r="A9" s="25" t="s">
        <v>20</v>
      </c>
      <c r="B9" s="26" t="s">
        <v>17</v>
      </c>
      <c r="C9" s="27"/>
      <c r="D9" s="28"/>
      <c r="E9" s="29"/>
    </row>
    <row r="10" spans="1:26" x14ac:dyDescent="0.25">
      <c r="A10" s="1"/>
    </row>
    <row r="11" spans="1:26" x14ac:dyDescent="0.25">
      <c r="A11" s="1"/>
    </row>
    <row r="12" spans="1:26" x14ac:dyDescent="0.25">
      <c r="A12" s="106" t="s">
        <v>21</v>
      </c>
      <c r="B12" s="107"/>
      <c r="C12" s="107"/>
      <c r="D12" s="107"/>
      <c r="E12" s="10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0" t="s">
        <v>22</v>
      </c>
      <c r="B13" s="31"/>
      <c r="C13" s="31" t="s">
        <v>23</v>
      </c>
      <c r="D13" s="30" t="s">
        <v>24</v>
      </c>
      <c r="E13" s="31"/>
      <c r="F13" s="31" t="s">
        <v>23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32" t="s">
        <v>25</v>
      </c>
      <c r="B14" s="33">
        <v>5494407</v>
      </c>
      <c r="C14" s="34">
        <f t="shared" ref="C14:C19" si="0">((B14)/B$20)</f>
        <v>0.6013639684455061</v>
      </c>
      <c r="D14" s="32" t="s">
        <v>26</v>
      </c>
      <c r="E14" s="35">
        <v>5583359</v>
      </c>
      <c r="F14" s="36">
        <f t="shared" ref="F14:F19" si="1">(E14)/E$20</f>
        <v>0.61109978301497003</v>
      </c>
      <c r="G14" s="37" t="s">
        <v>27</v>
      </c>
      <c r="H14" s="108" t="s">
        <v>28</v>
      </c>
    </row>
    <row r="15" spans="1:26" x14ac:dyDescent="0.25">
      <c r="A15" s="38" t="s">
        <v>29</v>
      </c>
      <c r="B15" s="33">
        <v>3642168</v>
      </c>
      <c r="C15" s="34">
        <f t="shared" si="0"/>
        <v>0.3986360315544939</v>
      </c>
      <c r="D15" s="38" t="s">
        <v>30</v>
      </c>
      <c r="E15" s="35">
        <v>66479</v>
      </c>
      <c r="F15" s="36">
        <f t="shared" si="1"/>
        <v>7.276140129096516E-3</v>
      </c>
      <c r="H15" s="109"/>
      <c r="I15" s="39">
        <v>5582931</v>
      </c>
    </row>
    <row r="16" spans="1:26" x14ac:dyDescent="0.25">
      <c r="A16" s="7" t="s">
        <v>31</v>
      </c>
      <c r="B16" s="40">
        <v>704439</v>
      </c>
      <c r="C16" s="34">
        <f t="shared" si="0"/>
        <v>7.7100992439727137E-2</v>
      </c>
      <c r="D16" s="38" t="s">
        <v>32</v>
      </c>
      <c r="E16" s="41">
        <v>3486737</v>
      </c>
      <c r="F16" s="36">
        <f t="shared" si="1"/>
        <v>0.38162407685593341</v>
      </c>
      <c r="I16" s="42" t="s">
        <v>33</v>
      </c>
    </row>
    <row r="17" spans="1:6" x14ac:dyDescent="0.25">
      <c r="A17" s="7" t="s">
        <v>34</v>
      </c>
      <c r="B17" s="43">
        <v>119939</v>
      </c>
      <c r="C17" s="34">
        <f t="shared" si="0"/>
        <v>1.3127348048913296E-2</v>
      </c>
      <c r="D17" s="7" t="s">
        <v>35</v>
      </c>
      <c r="E17" s="44">
        <v>0</v>
      </c>
      <c r="F17" s="36">
        <f t="shared" si="1"/>
        <v>0</v>
      </c>
    </row>
    <row r="18" spans="1:6" x14ac:dyDescent="0.25">
      <c r="A18" s="45" t="s">
        <v>36</v>
      </c>
      <c r="B18" s="46">
        <v>2817790</v>
      </c>
      <c r="C18" s="34">
        <f t="shared" si="0"/>
        <v>0.30840769106585347</v>
      </c>
      <c r="D18" s="7" t="s">
        <v>37</v>
      </c>
      <c r="E18" s="47">
        <v>3486737</v>
      </c>
      <c r="F18" s="36">
        <f t="shared" si="1"/>
        <v>0.38162407685593341</v>
      </c>
    </row>
    <row r="19" spans="1:6" x14ac:dyDescent="0.25">
      <c r="A19" s="45" t="s">
        <v>38</v>
      </c>
      <c r="B19" s="14">
        <v>2699190</v>
      </c>
      <c r="C19" s="34">
        <f t="shared" si="0"/>
        <v>0.29542689684044621</v>
      </c>
      <c r="D19" s="45" t="s">
        <v>39</v>
      </c>
      <c r="E19" s="44">
        <v>0</v>
      </c>
      <c r="F19" s="36">
        <f t="shared" si="1"/>
        <v>0</v>
      </c>
    </row>
    <row r="20" spans="1:6" x14ac:dyDescent="0.25">
      <c r="A20" s="30" t="s">
        <v>40</v>
      </c>
      <c r="B20" s="48">
        <v>9136575</v>
      </c>
      <c r="C20" s="34">
        <f>C14+C15</f>
        <v>1</v>
      </c>
      <c r="D20" s="30" t="s">
        <v>41</v>
      </c>
      <c r="E20" s="49">
        <v>9136575</v>
      </c>
      <c r="F20" s="50">
        <f>F14+F15+F16</f>
        <v>1</v>
      </c>
    </row>
    <row r="21" spans="1:6" ht="15.75" customHeight="1" x14ac:dyDescent="0.25">
      <c r="A21" s="1"/>
    </row>
    <row r="22" spans="1:6" ht="15.75" customHeight="1" x14ac:dyDescent="0.25">
      <c r="A22" s="106" t="s">
        <v>42</v>
      </c>
      <c r="B22" s="107"/>
      <c r="C22" s="107"/>
    </row>
    <row r="23" spans="1:6" ht="15.75" customHeight="1" x14ac:dyDescent="0.25">
      <c r="A23" s="51" t="s">
        <v>43</v>
      </c>
      <c r="B23" s="52">
        <v>43465</v>
      </c>
      <c r="C23" s="53">
        <v>43100</v>
      </c>
      <c r="D23" s="3"/>
      <c r="E23" s="3"/>
    </row>
    <row r="24" spans="1:6" ht="15.75" customHeight="1" x14ac:dyDescent="0.25">
      <c r="A24" s="54" t="s">
        <v>44</v>
      </c>
      <c r="B24" s="55">
        <v>22323170</v>
      </c>
      <c r="C24" s="56">
        <v>21072429</v>
      </c>
      <c r="D24" s="3"/>
      <c r="E24" s="3"/>
    </row>
    <row r="25" spans="1:6" ht="15.75" customHeight="1" x14ac:dyDescent="0.25">
      <c r="A25" s="54" t="s">
        <v>45</v>
      </c>
      <c r="B25" s="57">
        <v>22255771</v>
      </c>
      <c r="C25" s="11">
        <v>21011533</v>
      </c>
      <c r="D25" s="58"/>
      <c r="E25" s="59"/>
    </row>
    <row r="26" spans="1:6" ht="15.75" customHeight="1" x14ac:dyDescent="0.25">
      <c r="A26" s="54" t="s">
        <v>46</v>
      </c>
      <c r="B26" s="55">
        <f t="shared" ref="B26:C26" si="2">B25/365</f>
        <v>60974.715068493148</v>
      </c>
      <c r="C26" s="56">
        <f t="shared" si="2"/>
        <v>57565.843835616441</v>
      </c>
      <c r="D26" s="42" t="s">
        <v>47</v>
      </c>
      <c r="E26" s="59"/>
    </row>
    <row r="27" spans="1:6" ht="15.75" customHeight="1" x14ac:dyDescent="0.25">
      <c r="A27" s="54" t="s">
        <v>48</v>
      </c>
      <c r="B27" s="55">
        <v>-16727033</v>
      </c>
      <c r="C27" s="56">
        <v>-16086738</v>
      </c>
      <c r="E27" s="59"/>
    </row>
    <row r="28" spans="1:6" ht="15.75" customHeight="1" x14ac:dyDescent="0.25">
      <c r="A28" s="54" t="s">
        <v>49</v>
      </c>
      <c r="B28" s="55">
        <f t="shared" ref="B28:C28" si="3">B27/365</f>
        <v>-45827.487671232877</v>
      </c>
      <c r="C28" s="55">
        <f t="shared" si="3"/>
        <v>-44073.254794520552</v>
      </c>
      <c r="D28" s="60" t="s">
        <v>50</v>
      </c>
      <c r="E28" s="59"/>
    </row>
    <row r="29" spans="1:6" ht="15.75" customHeight="1" x14ac:dyDescent="0.25">
      <c r="A29" s="54" t="s">
        <v>51</v>
      </c>
      <c r="B29" s="57">
        <v>-425890</v>
      </c>
      <c r="C29" s="11">
        <v>-358382</v>
      </c>
      <c r="E29" s="59"/>
    </row>
    <row r="30" spans="1:6" ht="15.75" customHeight="1" x14ac:dyDescent="0.25">
      <c r="A30" s="54" t="s">
        <v>52</v>
      </c>
      <c r="B30" s="55">
        <v>1193110</v>
      </c>
      <c r="C30" s="61">
        <v>753824</v>
      </c>
      <c r="E30" s="59"/>
    </row>
    <row r="31" spans="1:6" ht="15.75" customHeight="1" x14ac:dyDescent="0.25">
      <c r="A31" s="54" t="s">
        <v>53</v>
      </c>
      <c r="B31" s="55">
        <v>767220</v>
      </c>
      <c r="C31" s="56">
        <v>395442</v>
      </c>
      <c r="E31" s="59"/>
    </row>
    <row r="32" spans="1:6" ht="15.75" customHeight="1" x14ac:dyDescent="0.25">
      <c r="A32" s="54" t="s">
        <v>54</v>
      </c>
      <c r="B32" s="62">
        <v>-22617</v>
      </c>
      <c r="C32" s="63">
        <v>-13604</v>
      </c>
      <c r="D32" s="64"/>
      <c r="E32" s="59"/>
    </row>
    <row r="33" spans="1:6" ht="15.75" customHeight="1" x14ac:dyDescent="0.25">
      <c r="A33" s="54" t="s">
        <v>55</v>
      </c>
      <c r="B33" s="65">
        <v>759243</v>
      </c>
      <c r="C33" s="66">
        <v>402064</v>
      </c>
      <c r="E33" s="59"/>
    </row>
    <row r="34" spans="1:6" ht="15.75" customHeight="1" x14ac:dyDescent="0.25">
      <c r="A34" s="67" t="s">
        <v>56</v>
      </c>
      <c r="B34" s="68">
        <v>592538</v>
      </c>
      <c r="C34" s="69">
        <v>322225</v>
      </c>
      <c r="E34" s="59"/>
    </row>
    <row r="35" spans="1:6" ht="15.75" customHeight="1" x14ac:dyDescent="0.25">
      <c r="A35" s="1"/>
      <c r="E35" s="59"/>
    </row>
    <row r="36" spans="1:6" ht="15.75" customHeight="1" x14ac:dyDescent="0.25">
      <c r="A36" s="30"/>
      <c r="B36" s="70" t="s">
        <v>57</v>
      </c>
      <c r="C36" s="71" t="s">
        <v>58</v>
      </c>
      <c r="D36" s="72"/>
      <c r="E36" s="72"/>
    </row>
    <row r="37" spans="1:6" ht="15.75" customHeight="1" x14ac:dyDescent="0.25">
      <c r="A37" s="30" t="s">
        <v>59</v>
      </c>
      <c r="B37" s="73"/>
      <c r="C37" s="30"/>
    </row>
    <row r="38" spans="1:6" ht="15.75" customHeight="1" x14ac:dyDescent="0.25">
      <c r="A38" s="74" t="s">
        <v>60</v>
      </c>
      <c r="B38" s="75" t="s">
        <v>61</v>
      </c>
      <c r="C38" s="76" t="s">
        <v>62</v>
      </c>
      <c r="D38" s="77"/>
    </row>
    <row r="39" spans="1:6" ht="15.75" customHeight="1" x14ac:dyDescent="0.25">
      <c r="A39" s="7" t="s">
        <v>63</v>
      </c>
      <c r="B39" s="22" t="s">
        <v>64</v>
      </c>
      <c r="C39" s="78" t="s">
        <v>65</v>
      </c>
      <c r="D39" s="77"/>
    </row>
    <row r="40" spans="1:6" ht="15.75" customHeight="1" x14ac:dyDescent="0.25">
      <c r="A40" s="7" t="s">
        <v>66</v>
      </c>
      <c r="B40" s="22" t="s">
        <v>67</v>
      </c>
      <c r="C40" s="22" t="s">
        <v>68</v>
      </c>
      <c r="D40" s="77"/>
      <c r="E40" s="79"/>
    </row>
    <row r="41" spans="1:6" ht="15.75" customHeight="1" x14ac:dyDescent="0.25">
      <c r="A41" s="45" t="s">
        <v>69</v>
      </c>
      <c r="B41" s="80" t="s">
        <v>70</v>
      </c>
      <c r="C41" s="80" t="s">
        <v>71</v>
      </c>
      <c r="D41" s="77"/>
    </row>
    <row r="42" spans="1:6" ht="15.75" customHeight="1" x14ac:dyDescent="0.25">
      <c r="A42" s="30" t="s">
        <v>72</v>
      </c>
      <c r="B42" s="73"/>
      <c r="C42" s="30"/>
    </row>
    <row r="43" spans="1:6" ht="15.75" customHeight="1" x14ac:dyDescent="0.25">
      <c r="A43" s="74" t="s">
        <v>73</v>
      </c>
      <c r="B43" s="75" t="s">
        <v>74</v>
      </c>
      <c r="C43" s="81" t="s">
        <v>75</v>
      </c>
      <c r="D43" s="77"/>
    </row>
    <row r="44" spans="1:6" ht="15.75" customHeight="1" x14ac:dyDescent="0.25">
      <c r="A44" s="7" t="s">
        <v>76</v>
      </c>
      <c r="B44" s="22" t="s">
        <v>77</v>
      </c>
      <c r="C44" s="78" t="s">
        <v>77</v>
      </c>
      <c r="D44" s="77"/>
      <c r="F44" s="82"/>
    </row>
    <row r="45" spans="1:6" ht="15.75" hidden="1" customHeight="1" x14ac:dyDescent="0.25">
      <c r="A45" s="7" t="s">
        <v>78</v>
      </c>
      <c r="B45" s="83"/>
      <c r="C45" s="7"/>
    </row>
    <row r="46" spans="1:6" ht="15.75" hidden="1" customHeight="1" x14ac:dyDescent="0.25">
      <c r="A46" s="7" t="s">
        <v>79</v>
      </c>
      <c r="B46" s="83"/>
      <c r="C46" s="7"/>
    </row>
    <row r="47" spans="1:6" ht="15.75" hidden="1" customHeight="1" x14ac:dyDescent="0.25">
      <c r="A47" s="45" t="s">
        <v>80</v>
      </c>
      <c r="B47" s="84"/>
      <c r="C47" s="45"/>
    </row>
    <row r="48" spans="1:6" ht="15.75" hidden="1" customHeight="1" x14ac:dyDescent="0.25">
      <c r="A48" s="30" t="s">
        <v>81</v>
      </c>
      <c r="B48" s="73"/>
      <c r="C48" s="30"/>
    </row>
    <row r="49" spans="1:5" ht="15.75" hidden="1" customHeight="1" x14ac:dyDescent="0.25">
      <c r="A49" s="74" t="s">
        <v>82</v>
      </c>
      <c r="B49" s="85"/>
      <c r="C49" s="74"/>
    </row>
    <row r="50" spans="1:5" ht="15.75" hidden="1" customHeight="1" x14ac:dyDescent="0.25">
      <c r="A50" s="7" t="s">
        <v>83</v>
      </c>
      <c r="B50" s="83"/>
      <c r="C50" s="7"/>
    </row>
    <row r="51" spans="1:5" ht="15.75" hidden="1" customHeight="1" x14ac:dyDescent="0.25">
      <c r="A51" s="7" t="s">
        <v>84</v>
      </c>
      <c r="B51" s="83"/>
      <c r="C51" s="7"/>
    </row>
    <row r="52" spans="1:5" ht="15.75" hidden="1" customHeight="1" x14ac:dyDescent="0.25">
      <c r="A52" s="7" t="s">
        <v>85</v>
      </c>
      <c r="B52" s="86"/>
      <c r="C52" s="7"/>
    </row>
    <row r="53" spans="1:5" ht="15.75" hidden="1" customHeight="1" x14ac:dyDescent="0.25">
      <c r="A53" s="25" t="s">
        <v>86</v>
      </c>
      <c r="B53" s="87"/>
      <c r="C53" s="25"/>
    </row>
    <row r="54" spans="1:5" ht="15.75" customHeight="1" x14ac:dyDescent="0.25">
      <c r="A54" s="1"/>
    </row>
    <row r="55" spans="1:5" ht="15.75" customHeight="1" x14ac:dyDescent="0.25">
      <c r="A55" s="88" t="s">
        <v>87</v>
      </c>
      <c r="B55" s="89"/>
      <c r="C55" s="89"/>
      <c r="D55" s="89"/>
      <c r="E55" s="90"/>
    </row>
    <row r="56" spans="1:5" ht="15.75" customHeight="1" x14ac:dyDescent="0.25">
      <c r="A56" s="91" t="s">
        <v>88</v>
      </c>
      <c r="B56" t="s">
        <v>89</v>
      </c>
      <c r="C56" t="s">
        <v>90</v>
      </c>
      <c r="D56" s="97" t="s">
        <v>91</v>
      </c>
      <c r="E56" s="98"/>
    </row>
    <row r="57" spans="1:5" ht="15.75" customHeight="1" x14ac:dyDescent="0.25">
      <c r="A57" s="101" t="s">
        <v>92</v>
      </c>
      <c r="B57" t="s">
        <v>98</v>
      </c>
      <c r="C57" s="99">
        <f>B15/E16</f>
        <v>1.0445777814615786</v>
      </c>
      <c r="D57" s="103" t="s">
        <v>106</v>
      </c>
      <c r="E57" s="98"/>
    </row>
    <row r="58" spans="1:5" ht="15.75" customHeight="1" x14ac:dyDescent="0.25">
      <c r="A58" s="102" t="s">
        <v>93</v>
      </c>
      <c r="B58" t="s">
        <v>99</v>
      </c>
      <c r="C58" s="99">
        <f>(B18+B17)/E16</f>
        <v>0.84254390279507752</v>
      </c>
      <c r="D58" s="103" t="s">
        <v>107</v>
      </c>
      <c r="E58" s="98"/>
    </row>
    <row r="59" spans="1:5" ht="15.75" customHeight="1" x14ac:dyDescent="0.25">
      <c r="A59" s="102" t="s">
        <v>94</v>
      </c>
      <c r="B59" t="s">
        <v>100</v>
      </c>
      <c r="C59" s="99">
        <f>B18/E16</f>
        <v>0.80814526590333602</v>
      </c>
      <c r="D59" s="103" t="s">
        <v>104</v>
      </c>
      <c r="E59" s="98"/>
    </row>
    <row r="60" spans="1:5" ht="15.75" customHeight="1" x14ac:dyDescent="0.25">
      <c r="A60" s="101" t="s">
        <v>95</v>
      </c>
      <c r="B60" t="s">
        <v>101</v>
      </c>
      <c r="C60" s="99">
        <f>B20/(E16+E15)</f>
        <v>2.5713536694645076</v>
      </c>
      <c r="D60" s="103" t="s">
        <v>108</v>
      </c>
      <c r="E60" s="98"/>
    </row>
    <row r="61" spans="1:5" ht="15.75" customHeight="1" x14ac:dyDescent="0.25">
      <c r="A61" s="101" t="s">
        <v>96</v>
      </c>
      <c r="B61" t="s">
        <v>102</v>
      </c>
      <c r="C61" s="100">
        <f>(E16+E15)/((E16+E15)+E14)</f>
        <v>0.38890021698502997</v>
      </c>
      <c r="D61" s="103" t="s">
        <v>105</v>
      </c>
      <c r="E61" s="98"/>
    </row>
    <row r="62" spans="1:5" ht="15.75" customHeight="1" x14ac:dyDescent="0.25">
      <c r="A62" s="101" t="s">
        <v>97</v>
      </c>
      <c r="B62" t="s">
        <v>103</v>
      </c>
      <c r="C62" s="100">
        <f>E16/(E16+E15)</f>
        <v>0.98129047037950967</v>
      </c>
      <c r="D62" s="103" t="s">
        <v>109</v>
      </c>
      <c r="E62" s="98"/>
    </row>
    <row r="63" spans="1:5" ht="15.75" customHeight="1" x14ac:dyDescent="0.25">
      <c r="A63" s="93"/>
      <c r="E63" s="92"/>
    </row>
    <row r="64" spans="1:5" ht="15.75" customHeight="1" x14ac:dyDescent="0.25">
      <c r="A64" s="101" t="s">
        <v>110</v>
      </c>
      <c r="E64" s="92"/>
    </row>
    <row r="65" spans="1:5" ht="15.75" customHeight="1" x14ac:dyDescent="0.25">
      <c r="A65" s="101" t="s">
        <v>111</v>
      </c>
      <c r="E65" s="92"/>
    </row>
    <row r="66" spans="1:5" ht="15.75" customHeight="1" x14ac:dyDescent="0.25">
      <c r="A66" s="94"/>
      <c r="B66" s="95"/>
      <c r="C66" s="95"/>
      <c r="D66" s="95"/>
      <c r="E66" s="96"/>
    </row>
    <row r="67" spans="1:5" ht="15.75" customHeight="1" x14ac:dyDescent="0.25">
      <c r="A67" s="1"/>
    </row>
    <row r="68" spans="1:5" ht="15.75" customHeight="1" x14ac:dyDescent="0.25">
      <c r="A68" s="1"/>
    </row>
    <row r="69" spans="1:5" ht="15.75" customHeight="1" x14ac:dyDescent="0.25">
      <c r="A69" s="1"/>
    </row>
    <row r="70" spans="1:5" ht="15.75" customHeight="1" x14ac:dyDescent="0.25">
      <c r="A70" s="1"/>
    </row>
    <row r="71" spans="1:5" ht="15.75" customHeight="1" x14ac:dyDescent="0.25">
      <c r="A71" s="1"/>
    </row>
    <row r="72" spans="1:5" ht="15.75" customHeight="1" x14ac:dyDescent="0.25">
      <c r="A72" s="1"/>
    </row>
    <row r="73" spans="1:5" ht="15.75" customHeight="1" x14ac:dyDescent="0.25">
      <c r="A73" s="1"/>
    </row>
    <row r="74" spans="1:5" ht="15.75" customHeight="1" x14ac:dyDescent="0.25">
      <c r="A74" s="1"/>
    </row>
    <row r="75" spans="1:5" ht="15.75" customHeight="1" x14ac:dyDescent="0.25">
      <c r="A75" s="1"/>
    </row>
    <row r="76" spans="1:5" ht="15.75" customHeight="1" x14ac:dyDescent="0.25">
      <c r="A76" s="1"/>
    </row>
    <row r="77" spans="1:5" ht="15.75" customHeight="1" x14ac:dyDescent="0.25">
      <c r="A77" s="1"/>
    </row>
    <row r="78" spans="1:5" ht="15.75" customHeight="1" x14ac:dyDescent="0.25">
      <c r="A78" s="1"/>
    </row>
    <row r="79" spans="1:5" ht="15.75" customHeight="1" x14ac:dyDescent="0.25">
      <c r="A79" s="1"/>
    </row>
    <row r="80" spans="1:5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mergeCells count="4">
    <mergeCell ref="A1:B1"/>
    <mergeCell ref="A12:E12"/>
    <mergeCell ref="H14:H15"/>
    <mergeCell ref="A22:C22"/>
  </mergeCells>
  <conditionalFormatting sqref="C38">
    <cfRule type="notContainsBlanks" dxfId="0" priority="1">
      <formula>LEN(TRIM(C38))&gt;0</formula>
    </cfRule>
  </conditionalFormatting>
  <pageMargins left="0.44027777777777799" right="0.35" top="0.47013888888888899" bottom="0.44027777777777799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Cubel Cubel</dc:creator>
  <cp:lastModifiedBy>Andrac</cp:lastModifiedBy>
  <dcterms:created xsi:type="dcterms:W3CDTF">2018-02-27T16:19:25Z</dcterms:created>
  <dcterms:modified xsi:type="dcterms:W3CDTF">2020-04-23T11:27:57Z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UPV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b4edf928-1fc7-4f55-b1bf-9d7da68c5f8c</vt:lpwstr>
  </property>
</Properties>
</file>