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3"/>
  </bookViews>
  <sheets>
    <sheet name="Otoslotto" sheetId="1" r:id="rId1"/>
    <sheet name="555" sheetId="4" r:id="rId2"/>
    <sheet name="555+5" sheetId="5" r:id="rId3"/>
    <sheet name="555 lucky nélkül" sheetId="7" r:id="rId4"/>
    <sheet name="Statisztikai teszt" sheetId="6" r:id="rId5"/>
  </sheets>
  <calcPr calcId="145621"/>
</workbook>
</file>

<file path=xl/calcChain.xml><?xml version="1.0" encoding="utf-8"?>
<calcChain xmlns="http://schemas.openxmlformats.org/spreadsheetml/2006/main">
  <c r="K12" i="7" l="1"/>
  <c r="K6" i="7"/>
  <c r="E23" i="7"/>
  <c r="F13" i="7"/>
  <c r="F14" i="7"/>
  <c r="F12" i="7"/>
  <c r="K3" i="7"/>
  <c r="K4" i="7"/>
  <c r="K5" i="7"/>
  <c r="K2" i="7"/>
  <c r="I3" i="7"/>
  <c r="I4" i="7"/>
  <c r="I5" i="7"/>
  <c r="I6" i="7"/>
  <c r="I2" i="7"/>
  <c r="K8" i="7" l="1"/>
  <c r="K9" i="7" s="1"/>
  <c r="C7" i="7"/>
  <c r="C6" i="7"/>
  <c r="C5" i="7"/>
  <c r="C4" i="7"/>
  <c r="C3" i="7"/>
  <c r="G3" i="7" s="1"/>
  <c r="C2" i="7"/>
  <c r="G2" i="7" s="1"/>
  <c r="E11" i="7"/>
  <c r="E12" i="7"/>
  <c r="D3" i="7" s="1"/>
  <c r="F8" i="7"/>
  <c r="G6" i="7"/>
  <c r="D6" i="7" l="1"/>
  <c r="D5" i="7"/>
  <c r="D2" i="7"/>
  <c r="D4" i="7"/>
  <c r="D7" i="7"/>
  <c r="G7" i="7"/>
  <c r="G4" i="7"/>
  <c r="G5" i="7"/>
  <c r="E5" i="7"/>
  <c r="H5" i="7" s="1"/>
  <c r="E6" i="7"/>
  <c r="H6" i="7" s="1"/>
  <c r="E3" i="7"/>
  <c r="H3" i="7" s="1"/>
  <c r="E7" i="7"/>
  <c r="H7" i="7" s="1"/>
  <c r="E4" i="7"/>
  <c r="H4" i="7" s="1"/>
  <c r="E2" i="7"/>
  <c r="H2" i="7" s="1"/>
  <c r="N3" i="5"/>
  <c r="N4" i="5"/>
  <c r="N5" i="5"/>
  <c r="N6" i="5"/>
  <c r="N7" i="5"/>
  <c r="N8" i="5"/>
  <c r="N9" i="5"/>
  <c r="N10" i="5"/>
  <c r="N11" i="5"/>
  <c r="N12" i="5"/>
  <c r="N13" i="5"/>
  <c r="N2" i="5"/>
  <c r="E13" i="7" l="1"/>
  <c r="E14" i="7" s="1"/>
  <c r="C2" i="6"/>
  <c r="D2" i="6"/>
  <c r="E2" i="6"/>
  <c r="F2" i="6"/>
  <c r="G2" i="6"/>
  <c r="H2" i="6"/>
  <c r="I2" i="6"/>
  <c r="J2" i="6"/>
  <c r="K2" i="6"/>
  <c r="L2" i="6"/>
  <c r="M2" i="6"/>
  <c r="B2" i="6"/>
  <c r="A1" i="6" l="1"/>
  <c r="C4" i="6"/>
  <c r="E4" i="6"/>
  <c r="F4" i="6"/>
  <c r="G4" i="6"/>
  <c r="H4" i="6"/>
  <c r="I4" i="6"/>
  <c r="J4" i="6"/>
  <c r="K4" i="6"/>
  <c r="L4" i="6"/>
  <c r="M4" i="6"/>
  <c r="D4" i="6"/>
  <c r="B4" i="6"/>
  <c r="M3" i="6" l="1"/>
  <c r="F3" i="6" l="1"/>
  <c r="G3" i="6"/>
  <c r="K3" i="6"/>
  <c r="B3" i="6"/>
  <c r="J3" i="6"/>
  <c r="C3" i="6"/>
  <c r="D3" i="6"/>
  <c r="H3" i="6"/>
  <c r="L3" i="6"/>
  <c r="E3" i="6"/>
  <c r="I3" i="6"/>
  <c r="J2" i="5"/>
  <c r="L2" i="5" s="1"/>
  <c r="J3" i="5"/>
  <c r="L3" i="5" s="1"/>
  <c r="J4" i="5"/>
  <c r="L4" i="5" s="1"/>
  <c r="J5" i="5"/>
  <c r="L5" i="5" s="1"/>
  <c r="J6" i="5"/>
  <c r="L6" i="5" s="1"/>
  <c r="J7" i="5"/>
  <c r="L7" i="5" s="1"/>
  <c r="J8" i="5"/>
  <c r="L8" i="5" s="1"/>
  <c r="J9" i="5"/>
  <c r="L9" i="5" s="1"/>
  <c r="G2" i="5" l="1"/>
  <c r="G3" i="5"/>
  <c r="G4" i="5"/>
  <c r="G5" i="5"/>
  <c r="G6" i="5"/>
  <c r="G7" i="5"/>
  <c r="G8" i="5"/>
  <c r="G9" i="5"/>
  <c r="G10" i="5"/>
  <c r="G11" i="5"/>
  <c r="G12" i="5"/>
  <c r="G13" i="5"/>
  <c r="E18" i="5"/>
  <c r="D3" i="5" s="1"/>
  <c r="P7" i="1"/>
  <c r="P6" i="1"/>
  <c r="P9" i="1" s="1"/>
  <c r="P10" i="1" s="1"/>
  <c r="S5" i="1"/>
  <c r="R5" i="1"/>
  <c r="S4" i="1"/>
  <c r="R4" i="1"/>
  <c r="S3" i="1"/>
  <c r="R3" i="1"/>
  <c r="S2" i="1"/>
  <c r="R2" i="1"/>
  <c r="L7" i="1"/>
  <c r="L6" i="1"/>
  <c r="L9" i="1" s="1"/>
  <c r="L10" i="1" s="1"/>
  <c r="O5" i="1"/>
  <c r="N5" i="1"/>
  <c r="O4" i="1"/>
  <c r="N4" i="1"/>
  <c r="O3" i="1"/>
  <c r="N3" i="1"/>
  <c r="O2" i="1"/>
  <c r="N2" i="1"/>
  <c r="N9" i="1" s="1"/>
  <c r="K5" i="1"/>
  <c r="K4" i="1"/>
  <c r="K3" i="1"/>
  <c r="K2" i="1"/>
  <c r="G3" i="1"/>
  <c r="G4" i="1"/>
  <c r="G5" i="1"/>
  <c r="G2" i="1"/>
  <c r="J5" i="1"/>
  <c r="J4" i="1"/>
  <c r="J3" i="1"/>
  <c r="J2" i="1"/>
  <c r="J9" i="1" s="1"/>
  <c r="H7" i="1"/>
  <c r="D7" i="1"/>
  <c r="H6" i="1"/>
  <c r="H9" i="1" s="1"/>
  <c r="H10" i="1" s="1"/>
  <c r="D6" i="1"/>
  <c r="F9" i="1"/>
  <c r="F3" i="1"/>
  <c r="F4" i="1"/>
  <c r="F5" i="1"/>
  <c r="F2" i="1"/>
  <c r="F14" i="5" l="1"/>
  <c r="E13" i="5"/>
  <c r="H13" i="5" s="1"/>
  <c r="E9" i="5"/>
  <c r="H9" i="5" s="1"/>
  <c r="P9" i="5" s="1"/>
  <c r="P8" i="5" s="1"/>
  <c r="P7" i="5" s="1"/>
  <c r="P6" i="5" s="1"/>
  <c r="P5" i="5" s="1"/>
  <c r="P4" i="5" s="1"/>
  <c r="P3" i="5" s="1"/>
  <c r="E5" i="5"/>
  <c r="H5" i="5" s="1"/>
  <c r="E12" i="5"/>
  <c r="H12" i="5" s="1"/>
  <c r="E8" i="5"/>
  <c r="H8" i="5" s="1"/>
  <c r="E4" i="5"/>
  <c r="H4" i="5" s="1"/>
  <c r="E11" i="5"/>
  <c r="H11" i="5" s="1"/>
  <c r="E7" i="5"/>
  <c r="H7" i="5" s="1"/>
  <c r="E3" i="5"/>
  <c r="H3" i="5" s="1"/>
  <c r="E2" i="5"/>
  <c r="H2" i="5" s="1"/>
  <c r="E10" i="5"/>
  <c r="H10" i="5" s="1"/>
  <c r="P10" i="5" s="1"/>
  <c r="E6" i="5"/>
  <c r="H6" i="5" s="1"/>
  <c r="D2" i="5"/>
  <c r="D10" i="5"/>
  <c r="D6" i="5"/>
  <c r="D13" i="5"/>
  <c r="D9" i="5"/>
  <c r="D5" i="5"/>
  <c r="D12" i="5"/>
  <c r="D8" i="5"/>
  <c r="D4" i="5"/>
  <c r="D11" i="5"/>
  <c r="D7" i="5"/>
  <c r="R9" i="1"/>
  <c r="R10" i="1" s="1"/>
  <c r="N10" i="1"/>
  <c r="J10" i="1"/>
  <c r="D9" i="1"/>
  <c r="D10" i="1" l="1"/>
  <c r="F10" i="1" s="1"/>
  <c r="E19" i="5"/>
  <c r="E20" i="5" s="1"/>
</calcChain>
</file>

<file path=xl/comments1.xml><?xml version="1.0" encoding="utf-8"?>
<comments xmlns="http://schemas.openxmlformats.org/spreadsheetml/2006/main">
  <authors>
    <author>Andras Fuchs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Andras Fuchs:</t>
        </r>
        <r>
          <rPr>
            <sz val="9"/>
            <color indexed="81"/>
            <rFont val="Tahoma"/>
            <family val="2"/>
          </rPr>
          <t xml:space="preserve">
A jegy árának hány %-a jön ide</t>
        </r>
      </text>
    </comment>
  </commentList>
</comments>
</file>

<file path=xl/comments2.xml><?xml version="1.0" encoding="utf-8"?>
<comments xmlns="http://schemas.openxmlformats.org/spreadsheetml/2006/main">
  <authors>
    <author>Andras Fuchs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Andras Fuchs:</t>
        </r>
        <r>
          <rPr>
            <sz val="9"/>
            <color indexed="81"/>
            <rFont val="Tahoma"/>
            <family val="2"/>
          </rPr>
          <t xml:space="preserve">
A jegy árának hány %-a jön ide</t>
        </r>
      </text>
    </comment>
  </commentList>
</comments>
</file>

<file path=xl/sharedStrings.xml><?xml version="1.0" encoding="utf-8"?>
<sst xmlns="http://schemas.openxmlformats.org/spreadsheetml/2006/main" count="101" uniqueCount="59">
  <si>
    <t>esély</t>
  </si>
  <si>
    <t>találat</t>
  </si>
  <si>
    <t>12 hét (db)</t>
  </si>
  <si>
    <t>12 hét arány</t>
  </si>
  <si>
    <t>szelvény (Ft)</t>
  </si>
  <si>
    <t>12 hét kif. (Ft)</t>
  </si>
  <si>
    <t>12 hét nyer. (Ft)</t>
  </si>
  <si>
    <t>eladott szelvény (db)</t>
  </si>
  <si>
    <t>árbevétel (Ft)</t>
  </si>
  <si>
    <t>kifizetés (Ft)</t>
  </si>
  <si>
    <t>kif. / bev.</t>
  </si>
  <si>
    <t>becsült</t>
  </si>
  <si>
    <t>10 hét (db)</t>
  </si>
  <si>
    <t>10 hét nyer. (Ft)</t>
  </si>
  <si>
    <t>10 hét kif. (Ft)</t>
  </si>
  <si>
    <t>10 hét arány</t>
  </si>
  <si>
    <t>9 hét (db)</t>
  </si>
  <si>
    <t>9 hét nyer. (Ft)</t>
  </si>
  <si>
    <t>9 hét kif. (Ft)</t>
  </si>
  <si>
    <t>9 hét arány</t>
  </si>
  <si>
    <t>8 hét (db)</t>
  </si>
  <si>
    <t>8 hét nyer. (Ft)</t>
  </si>
  <si>
    <t>8 hét kif. (Ft)</t>
  </si>
  <si>
    <t>8 hét arány</t>
  </si>
  <si>
    <t>5+1</t>
  </si>
  <si>
    <t>5+0</t>
  </si>
  <si>
    <t>4+1</t>
  </si>
  <si>
    <t>4+0</t>
  </si>
  <si>
    <t>3+1</t>
  </si>
  <si>
    <t>3+0</t>
  </si>
  <si>
    <t>2+1</t>
  </si>
  <si>
    <t>2+0</t>
  </si>
  <si>
    <t>1+1</t>
  </si>
  <si>
    <t>1+0</t>
  </si>
  <si>
    <t>0+1</t>
  </si>
  <si>
    <t>0+0</t>
  </si>
  <si>
    <t>esélyszámláló</t>
  </si>
  <si>
    <t>http://www.easysurf.cc/lotodd.htm</t>
  </si>
  <si>
    <t>fair nyeremény</t>
  </si>
  <si>
    <t>szimuláció</t>
  </si>
  <si>
    <t>eladott szelvények (db)</t>
  </si>
  <si>
    <t>kifizetés középérték (Ft)</t>
  </si>
  <si>
    <t>kifizetés kevesebb mint (Ft) [99.99%-os eséllyel]</t>
  </si>
  <si>
    <t>profit középérték (Ft)</t>
  </si>
  <si>
    <t>profit több mint (Ft) [99.99%-os eséllyel]</t>
  </si>
  <si>
    <t>szorzó</t>
  </si>
  <si>
    <t>mekkora az esélye annak, hogy minuszos lesz a húzás</t>
  </si>
  <si>
    <t>várható találat</t>
  </si>
  <si>
    <t>átlagos nyeremény</t>
  </si>
  <si>
    <t>SUM</t>
  </si>
  <si>
    <t>VÁRT</t>
  </si>
  <si>
    <t>ELTÉRÉS</t>
  </si>
  <si>
    <t>nyereményalap</t>
  </si>
  <si>
    <t>várható találat (db)</t>
  </si>
  <si>
    <t>esély (1:x)</t>
  </si>
  <si>
    <t>összes kombináció</t>
  </si>
  <si>
    <t>átlagos nyeremény BTC</t>
  </si>
  <si>
    <t>Fix nyeremény BTC</t>
  </si>
  <si>
    <t>Bevétel 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</si>
</sst>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F_t_-;\-* #,##0.00\ _F_t_-;_-* &quot;-&quot;??\ _F_t_-;_-@_-"/>
    <numFmt numFmtId="164" formatCode="0.000%"/>
    <numFmt numFmtId="165" formatCode="#,##0.000"/>
    <numFmt numFmtId="166" formatCode="0.000"/>
    <numFmt numFmtId="167" formatCode="#,##0.0000"/>
    <numFmt numFmtId="170" formatCode="_-* #,##0\ _F_t_-;\-* #,##0\ _F_t_-;_-* &quot;-&quot;??\ _F_t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4" fontId="0" fillId="0" borderId="0" xfId="0" applyNumberFormat="1"/>
    <xf numFmtId="3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/>
    <xf numFmtId="10" fontId="5" fillId="0" borderId="0" xfId="0" applyNumberFormat="1" applyFont="1" applyAlignment="1">
      <alignment horizontal="center" vertical="center"/>
    </xf>
    <xf numFmtId="3" fontId="3" fillId="3" borderId="0" xfId="2" applyNumberFormat="1"/>
    <xf numFmtId="0" fontId="5" fillId="0" borderId="0" xfId="0" applyFont="1"/>
    <xf numFmtId="0" fontId="3" fillId="3" borderId="0" xfId="2"/>
    <xf numFmtId="164" fontId="2" fillId="2" borderId="0" xfId="1" applyNumberFormat="1"/>
    <xf numFmtId="3" fontId="4" fillId="4" borderId="1" xfId="3" applyNumberFormat="1"/>
    <xf numFmtId="3" fontId="6" fillId="0" borderId="0" xfId="5" applyNumberFormat="1"/>
    <xf numFmtId="10" fontId="0" fillId="5" borderId="2" xfId="4" applyNumberFormat="1" applyFont="1"/>
    <xf numFmtId="3" fontId="0" fillId="5" borderId="2" xfId="4" applyNumberFormat="1" applyFont="1"/>
    <xf numFmtId="0" fontId="0" fillId="5" borderId="2" xfId="4" applyFont="1"/>
    <xf numFmtId="165" fontId="5" fillId="0" borderId="0" xfId="0" applyNumberFormat="1" applyFont="1" applyAlignment="1">
      <alignment horizontal="center" vertical="center"/>
    </xf>
    <xf numFmtId="165" fontId="0" fillId="0" borderId="0" xfId="0" applyNumberFormat="1"/>
    <xf numFmtId="0" fontId="9" fillId="0" borderId="0" xfId="0" applyFont="1" applyAlignment="1">
      <alignment horizontal="center" vertical="center"/>
    </xf>
    <xf numFmtId="4" fontId="0" fillId="0" borderId="0" xfId="0" applyNumberFormat="1" applyFont="1" applyAlignment="1">
      <alignment horizontal="right" vertical="center"/>
    </xf>
    <xf numFmtId="4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 vertical="center"/>
    </xf>
    <xf numFmtId="3" fontId="0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right" vertical="center"/>
    </xf>
    <xf numFmtId="166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 vertical="center"/>
    </xf>
    <xf numFmtId="167" fontId="5" fillId="0" borderId="0" xfId="0" applyNumberFormat="1" applyFont="1" applyAlignment="1">
      <alignment horizontal="center" vertical="center"/>
    </xf>
    <xf numFmtId="167" fontId="0" fillId="0" borderId="0" xfId="0" applyNumberFormat="1"/>
    <xf numFmtId="170" fontId="0" fillId="0" borderId="0" xfId="6" applyNumberFormat="1" applyFont="1"/>
    <xf numFmtId="1" fontId="0" fillId="0" borderId="0" xfId="7" applyNumberFormat="1" applyFont="1"/>
    <xf numFmtId="9" fontId="10" fillId="0" borderId="0" xfId="7" applyFont="1"/>
  </cellXfs>
  <cellStyles count="8">
    <cellStyle name="Ezres" xfId="6" builtinId="3"/>
    <cellStyle name="Hivatkozás" xfId="5" builtinId="8"/>
    <cellStyle name="Jegyzet" xfId="4" builtinId="10"/>
    <cellStyle name="Jó" xfId="1" builtinId="26"/>
    <cellStyle name="Kimenet" xfId="3" builtinId="21"/>
    <cellStyle name="Normál" xfId="0" builtinId="0"/>
    <cellStyle name="Semleges" xfId="2" builtinId="28"/>
    <cellStyle name="Százalék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asysurf.cc/lotodd.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D15" sqref="D15"/>
    </sheetView>
  </sheetViews>
  <sheetFormatPr defaultRowHeight="15" x14ac:dyDescent="0.25"/>
  <cols>
    <col min="1" max="1" width="12.28515625" bestFit="1" customWidth="1"/>
    <col min="2" max="2" width="11.42578125" style="1" customWidth="1"/>
    <col min="3" max="3" width="14.85546875" style="2" customWidth="1"/>
    <col min="4" max="4" width="15.140625" style="1" bestFit="1" customWidth="1"/>
    <col min="5" max="6" width="15.5703125" style="1" customWidth="1"/>
    <col min="7" max="7" width="15.5703125" style="6" customWidth="1"/>
    <col min="8" max="8" width="12.5703125" customWidth="1"/>
    <col min="9" max="9" width="15.140625" bestFit="1" customWidth="1"/>
    <col min="10" max="10" width="15.28515625" customWidth="1"/>
    <col min="11" max="11" width="15.5703125" style="6" customWidth="1"/>
    <col min="12" max="12" width="12.5703125" customWidth="1"/>
    <col min="13" max="13" width="15.140625" bestFit="1" customWidth="1"/>
    <col min="14" max="14" width="15.28515625" customWidth="1"/>
    <col min="15" max="15" width="15.5703125" style="6" customWidth="1"/>
    <col min="16" max="16" width="12.5703125" customWidth="1"/>
    <col min="17" max="17" width="15.140625" bestFit="1" customWidth="1"/>
    <col min="18" max="18" width="15.28515625" customWidth="1"/>
    <col min="19" max="19" width="15.5703125" style="6" customWidth="1"/>
  </cols>
  <sheetData>
    <row r="1" spans="1:19" s="5" customFormat="1" x14ac:dyDescent="0.25">
      <c r="A1" s="9" t="s">
        <v>4</v>
      </c>
      <c r="B1" s="3" t="s">
        <v>1</v>
      </c>
      <c r="C1" s="4" t="s">
        <v>0</v>
      </c>
      <c r="D1" s="3" t="s">
        <v>2</v>
      </c>
      <c r="E1" s="3" t="s">
        <v>6</v>
      </c>
      <c r="F1" s="3" t="s">
        <v>5</v>
      </c>
      <c r="G1" s="7" t="s">
        <v>3</v>
      </c>
      <c r="H1" s="3" t="s">
        <v>12</v>
      </c>
      <c r="I1" s="3" t="s">
        <v>13</v>
      </c>
      <c r="J1" s="3" t="s">
        <v>14</v>
      </c>
      <c r="K1" s="7" t="s">
        <v>15</v>
      </c>
      <c r="L1" s="3" t="s">
        <v>16</v>
      </c>
      <c r="M1" s="3" t="s">
        <v>17</v>
      </c>
      <c r="N1" s="3" t="s">
        <v>18</v>
      </c>
      <c r="O1" s="7" t="s">
        <v>19</v>
      </c>
      <c r="P1" s="3" t="s">
        <v>20</v>
      </c>
      <c r="Q1" s="3" t="s">
        <v>21</v>
      </c>
      <c r="R1" s="3" t="s">
        <v>22</v>
      </c>
      <c r="S1" s="7" t="s">
        <v>23</v>
      </c>
    </row>
    <row r="2" spans="1:19" x14ac:dyDescent="0.25">
      <c r="A2">
        <v>225</v>
      </c>
      <c r="B2" s="1">
        <v>5</v>
      </c>
      <c r="C2" s="2">
        <v>43949268</v>
      </c>
      <c r="D2" s="1">
        <v>1</v>
      </c>
      <c r="E2" s="1">
        <v>1200965310</v>
      </c>
      <c r="F2" s="1">
        <f>D2*E2</f>
        <v>1200965310</v>
      </c>
      <c r="G2" s="6">
        <f>(E2/$C2)/$A$2</f>
        <v>0.1214496587292421</v>
      </c>
      <c r="H2" s="1">
        <v>0</v>
      </c>
      <c r="I2" s="1">
        <v>1000000000</v>
      </c>
      <c r="J2" s="1">
        <f>H2*I2</f>
        <v>0</v>
      </c>
      <c r="K2" s="6">
        <f>(I2/$C2)/$A$2</f>
        <v>0.1011267000953109</v>
      </c>
      <c r="L2" s="1">
        <v>0</v>
      </c>
      <c r="M2" s="1">
        <v>830000000</v>
      </c>
      <c r="N2" s="1">
        <f>L2*M2</f>
        <v>0</v>
      </c>
      <c r="O2" s="6">
        <f>(M2/$C2)/$A$2</f>
        <v>8.3935161079108048E-2</v>
      </c>
      <c r="P2" s="1">
        <v>0</v>
      </c>
      <c r="Q2" s="1">
        <v>730000000</v>
      </c>
      <c r="R2" s="1">
        <f>P2*Q2</f>
        <v>0</v>
      </c>
      <c r="S2" s="6">
        <f>(Q2/$C2)/$A$2</f>
        <v>7.3822491069576959E-2</v>
      </c>
    </row>
    <row r="3" spans="1:19" x14ac:dyDescent="0.25">
      <c r="B3" s="1">
        <v>4</v>
      </c>
      <c r="C3" s="2">
        <v>103410.04</v>
      </c>
      <c r="D3" s="1">
        <v>51</v>
      </c>
      <c r="E3" s="1">
        <v>1292725</v>
      </c>
      <c r="F3" s="12">
        <f t="shared" ref="F3:F5" si="0">D3*E3</f>
        <v>65928975</v>
      </c>
      <c r="G3" s="6">
        <f t="shared" ref="G3:G5" si="1">(E3/$C3)/$A$2</f>
        <v>5.5559831950983143E-2</v>
      </c>
      <c r="H3" s="1">
        <v>47</v>
      </c>
      <c r="I3" s="1">
        <v>1371185</v>
      </c>
      <c r="J3" s="12">
        <f t="shared" ref="J3:J5" si="2">H3*I3</f>
        <v>64445695</v>
      </c>
      <c r="K3" s="6">
        <f t="shared" ref="K3:K5" si="3">(I3/$C3)/$A$2</f>
        <v>5.8931952405738897E-2</v>
      </c>
      <c r="L3" s="1">
        <v>60</v>
      </c>
      <c r="M3" s="1">
        <v>980230</v>
      </c>
      <c r="N3" s="12">
        <f t="shared" ref="N3:N5" si="4">L3*M3</f>
        <v>58813800</v>
      </c>
      <c r="O3" s="6">
        <f t="shared" ref="O3:O5" si="5">(M3/$C3)/$A$2</f>
        <v>4.2129156683217393E-2</v>
      </c>
      <c r="P3" s="1">
        <v>23</v>
      </c>
      <c r="Q3" s="1">
        <v>2493745</v>
      </c>
      <c r="R3" s="12">
        <f t="shared" ref="R3:R5" si="6">P3*Q3</f>
        <v>57356135</v>
      </c>
      <c r="S3" s="6">
        <f t="shared" ref="S3:S5" si="7">(Q3/$C3)/$A$2</f>
        <v>0.10717828859858397</v>
      </c>
    </row>
    <row r="4" spans="1:19" x14ac:dyDescent="0.25">
      <c r="B4" s="1">
        <v>3</v>
      </c>
      <c r="C4" s="2">
        <v>1231.07</v>
      </c>
      <c r="D4" s="1">
        <v>4077</v>
      </c>
      <c r="E4" s="1">
        <v>17120</v>
      </c>
      <c r="F4" s="12">
        <f t="shared" si="0"/>
        <v>69798240</v>
      </c>
      <c r="G4" s="6">
        <f t="shared" si="1"/>
        <v>6.1807118107734649E-2</v>
      </c>
      <c r="H4" s="1">
        <v>3844</v>
      </c>
      <c r="I4" s="1">
        <v>17750</v>
      </c>
      <c r="J4" s="12">
        <f t="shared" si="2"/>
        <v>68231000</v>
      </c>
      <c r="K4" s="6">
        <f t="shared" si="3"/>
        <v>6.4081562290437502E-2</v>
      </c>
      <c r="L4" s="1">
        <v>4555</v>
      </c>
      <c r="M4" s="1">
        <v>13670</v>
      </c>
      <c r="N4" s="12">
        <f t="shared" si="4"/>
        <v>62266850</v>
      </c>
      <c r="O4" s="6">
        <f t="shared" si="5"/>
        <v>4.9351828535790454E-2</v>
      </c>
      <c r="P4" s="1">
        <v>2523</v>
      </c>
      <c r="Q4" s="1">
        <v>24070</v>
      </c>
      <c r="R4" s="12">
        <f t="shared" si="6"/>
        <v>60728610</v>
      </c>
      <c r="S4" s="6">
        <f t="shared" si="7"/>
        <v>8.6898208694694681E-2</v>
      </c>
    </row>
    <row r="5" spans="1:19" x14ac:dyDescent="0.25">
      <c r="B5" s="1">
        <v>2</v>
      </c>
      <c r="C5" s="2">
        <v>44.5</v>
      </c>
      <c r="D5" s="1">
        <v>98283</v>
      </c>
      <c r="E5" s="1">
        <v>1380</v>
      </c>
      <c r="F5" s="12">
        <f t="shared" si="0"/>
        <v>135630540</v>
      </c>
      <c r="G5" s="6">
        <f t="shared" si="1"/>
        <v>0.13782771535580524</v>
      </c>
      <c r="H5" s="1">
        <v>105135</v>
      </c>
      <c r="I5" s="1">
        <v>1260</v>
      </c>
      <c r="J5" s="12">
        <f t="shared" si="2"/>
        <v>132470100</v>
      </c>
      <c r="K5" s="6">
        <f t="shared" si="3"/>
        <v>0.12584269662921349</v>
      </c>
      <c r="L5" s="1">
        <v>108672</v>
      </c>
      <c r="M5" s="1">
        <v>1115</v>
      </c>
      <c r="N5" s="12">
        <f t="shared" si="4"/>
        <v>121169280</v>
      </c>
      <c r="O5" s="6">
        <f t="shared" si="5"/>
        <v>0.11136079900124844</v>
      </c>
      <c r="P5" s="1">
        <v>91674</v>
      </c>
      <c r="Q5" s="1">
        <v>1290</v>
      </c>
      <c r="R5" s="12">
        <f t="shared" si="6"/>
        <v>118259460</v>
      </c>
      <c r="S5" s="6">
        <f t="shared" si="7"/>
        <v>0.12883895131086143</v>
      </c>
    </row>
    <row r="6" spans="1:19" x14ac:dyDescent="0.25">
      <c r="B6" s="1">
        <v>1</v>
      </c>
      <c r="C6" s="2">
        <v>4.34</v>
      </c>
      <c r="D6" s="8">
        <f>$C5/$C6*D5</f>
        <v>1007740.4377880184</v>
      </c>
      <c r="H6" s="8">
        <f>$C5/$C6*H5</f>
        <v>1077997.1198156681</v>
      </c>
      <c r="L6" s="8">
        <f>$C5/$C6*L5</f>
        <v>1114263.594470046</v>
      </c>
      <c r="P6" s="8">
        <f>$C5/$C6*P5</f>
        <v>939975.34562211984</v>
      </c>
    </row>
    <row r="7" spans="1:19" x14ac:dyDescent="0.25">
      <c r="B7" s="1">
        <v>0</v>
      </c>
      <c r="C7" s="2">
        <v>1.34</v>
      </c>
      <c r="D7" s="8">
        <f>$C5/$C7*D5</f>
        <v>3263875.7462686566</v>
      </c>
      <c r="H7" s="8">
        <f>$C5/$C7*H5</f>
        <v>3491423.5074626864</v>
      </c>
      <c r="L7" s="8">
        <f>$C5/$C7*L5</f>
        <v>3608883.5820895517</v>
      </c>
      <c r="P7" s="8">
        <f>$C5/$C7*P5</f>
        <v>3044397.7611940294</v>
      </c>
    </row>
    <row r="9" spans="1:19" x14ac:dyDescent="0.25">
      <c r="A9" s="10" t="s">
        <v>11</v>
      </c>
      <c r="C9" s="2" t="s">
        <v>7</v>
      </c>
      <c r="D9" s="1">
        <f>SUM(D2:D7)</f>
        <v>4374028.1840566751</v>
      </c>
      <c r="E9" s="1" t="s">
        <v>9</v>
      </c>
      <c r="F9" s="1">
        <f>SUM(F2:F7)</f>
        <v>1472323065</v>
      </c>
      <c r="G9" s="2" t="s">
        <v>7</v>
      </c>
      <c r="H9" s="1">
        <f>SUM(H2:H7)</f>
        <v>4678446.627278354</v>
      </c>
      <c r="I9" s="1" t="s">
        <v>9</v>
      </c>
      <c r="J9" s="1">
        <f>SUM(J2:J7)</f>
        <v>265146795</v>
      </c>
      <c r="K9" s="2" t="s">
        <v>7</v>
      </c>
      <c r="L9" s="1">
        <f>SUM(L2:L7)</f>
        <v>4836434.1765595973</v>
      </c>
      <c r="M9" s="1" t="s">
        <v>9</v>
      </c>
      <c r="N9" s="1">
        <f>SUM(N2:N7)</f>
        <v>242249930</v>
      </c>
      <c r="O9" s="2" t="s">
        <v>7</v>
      </c>
      <c r="P9" s="1">
        <f>SUM(P2:P7)</f>
        <v>4078593.1068161493</v>
      </c>
      <c r="Q9" s="1" t="s">
        <v>9</v>
      </c>
      <c r="R9" s="1">
        <f>SUM(R2:R7)</f>
        <v>236344205</v>
      </c>
    </row>
    <row r="10" spans="1:19" x14ac:dyDescent="0.25">
      <c r="C10" s="2" t="s">
        <v>8</v>
      </c>
      <c r="D10" s="1">
        <f>$A$2*D9</f>
        <v>984156341.41275191</v>
      </c>
      <c r="E10" s="1" t="s">
        <v>10</v>
      </c>
      <c r="F10" s="11">
        <f>F9/D10</f>
        <v>1.496025583584095</v>
      </c>
      <c r="G10" s="2" t="s">
        <v>8</v>
      </c>
      <c r="H10" s="1">
        <f>$A$2*H9</f>
        <v>1052650491.1376296</v>
      </c>
      <c r="I10" s="1" t="s">
        <v>10</v>
      </c>
      <c r="J10" s="11">
        <f>J9/H10</f>
        <v>0.25188492973907062</v>
      </c>
      <c r="K10" s="2" t="s">
        <v>8</v>
      </c>
      <c r="L10" s="1">
        <f>$A$2*L9</f>
        <v>1088197689.7259095</v>
      </c>
      <c r="M10" s="1" t="s">
        <v>10</v>
      </c>
      <c r="N10" s="11">
        <f>N9/L10</f>
        <v>0.22261573635670634</v>
      </c>
      <c r="O10" s="2" t="s">
        <v>8</v>
      </c>
      <c r="P10" s="1">
        <f>$A$2*P9</f>
        <v>917683449.03363359</v>
      </c>
      <c r="Q10" s="1" t="s">
        <v>10</v>
      </c>
      <c r="R10" s="11">
        <f>R9/P10</f>
        <v>0.2575443691927562</v>
      </c>
    </row>
    <row r="15" spans="1:19" x14ac:dyDescent="0.25">
      <c r="C15" s="2" t="s">
        <v>36</v>
      </c>
      <c r="D15" s="13" t="s">
        <v>37</v>
      </c>
    </row>
  </sheetData>
  <hyperlinks>
    <hyperlink ref="D1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2" sqref="C2"/>
    </sheetView>
  </sheetViews>
  <sheetFormatPr defaultRowHeight="15" x14ac:dyDescent="0.25"/>
  <cols>
    <col min="1" max="1" width="12.28515625" bestFit="1" customWidth="1"/>
    <col min="2" max="2" width="11.42578125" style="1" customWidth="1"/>
    <col min="3" max="3" width="14.85546875" style="2" customWidth="1"/>
    <col min="4" max="4" width="10.85546875" customWidth="1"/>
  </cols>
  <sheetData>
    <row r="1" spans="1:5" s="5" customFormat="1" x14ac:dyDescent="0.25">
      <c r="A1" s="9" t="s">
        <v>4</v>
      </c>
      <c r="B1" s="3" t="s">
        <v>1</v>
      </c>
      <c r="C1" s="4" t="s">
        <v>0</v>
      </c>
    </row>
    <row r="2" spans="1:5" x14ac:dyDescent="0.25">
      <c r="A2">
        <v>225</v>
      </c>
      <c r="B2" s="1">
        <v>5</v>
      </c>
      <c r="C2" s="2">
        <v>3478761</v>
      </c>
      <c r="E2" s="1"/>
    </row>
    <row r="3" spans="1:5" x14ac:dyDescent="0.25">
      <c r="B3" s="1">
        <v>4</v>
      </c>
      <c r="C3" s="2">
        <v>13915</v>
      </c>
    </row>
    <row r="4" spans="1:5" x14ac:dyDescent="0.25">
      <c r="B4" s="1">
        <v>3</v>
      </c>
      <c r="C4" s="2">
        <v>283</v>
      </c>
    </row>
    <row r="5" spans="1:5" x14ac:dyDescent="0.25">
      <c r="B5" s="1">
        <v>2</v>
      </c>
      <c r="C5" s="2">
        <v>17.75</v>
      </c>
    </row>
    <row r="6" spans="1:5" x14ac:dyDescent="0.25">
      <c r="B6" s="1">
        <v>1</v>
      </c>
      <c r="C6" s="2">
        <v>3.02</v>
      </c>
    </row>
    <row r="7" spans="1:5" x14ac:dyDescent="0.25">
      <c r="B7" s="1">
        <v>0</v>
      </c>
      <c r="C7" s="2">
        <v>1.64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workbookViewId="0">
      <selection sqref="A1:XFD1048576"/>
    </sheetView>
  </sheetViews>
  <sheetFormatPr defaultRowHeight="15" x14ac:dyDescent="0.25"/>
  <cols>
    <col min="1" max="1" width="12.28515625" bestFit="1" customWidth="1"/>
    <col min="3" max="3" width="15" customWidth="1"/>
    <col min="4" max="4" width="16.7109375" style="1" customWidth="1"/>
    <col min="5" max="5" width="20" style="1" customWidth="1"/>
    <col min="6" max="6" width="9.140625" style="6"/>
    <col min="7" max="7" width="13.85546875" style="29" bestFit="1" customWidth="1"/>
    <col min="8" max="8" width="18.140625" style="18" bestFit="1" customWidth="1"/>
    <col min="9" max="9" width="11.42578125" style="1" customWidth="1"/>
  </cols>
  <sheetData>
    <row r="1" spans="1:16" s="5" customFormat="1" x14ac:dyDescent="0.25">
      <c r="A1" s="5" t="s">
        <v>4</v>
      </c>
      <c r="B1" s="3" t="s">
        <v>1</v>
      </c>
      <c r="C1" s="4" t="s">
        <v>0</v>
      </c>
      <c r="D1" s="3" t="s">
        <v>38</v>
      </c>
      <c r="E1" s="3" t="s">
        <v>52</v>
      </c>
      <c r="F1" s="7" t="s">
        <v>45</v>
      </c>
      <c r="G1" s="28" t="s">
        <v>47</v>
      </c>
      <c r="H1" s="17" t="s">
        <v>48</v>
      </c>
      <c r="I1" s="3"/>
    </row>
    <row r="2" spans="1:16" x14ac:dyDescent="0.25">
      <c r="A2" s="16">
        <v>1</v>
      </c>
      <c r="B2" s="1" t="s">
        <v>24</v>
      </c>
      <c r="C2" s="2">
        <v>17393805</v>
      </c>
      <c r="D2" s="1">
        <f t="shared" ref="D2:D13" si="0">$E$18*C2/SUM($C$2:$C$13)</f>
        <v>15934.857097505414</v>
      </c>
      <c r="E2" s="1">
        <f>$E$18*F2</f>
        <v>2400</v>
      </c>
      <c r="F2" s="14">
        <v>0.12</v>
      </c>
      <c r="G2" s="29">
        <f t="shared" ref="G2:G13" si="1">$E$17/C2</f>
        <v>1.1498346681476537E-3</v>
      </c>
      <c r="H2" s="18">
        <f t="shared" ref="H2:H8" si="2">E2/G2</f>
        <v>2087256.6</v>
      </c>
      <c r="J2">
        <f t="shared" ref="J2:J8" si="3">1000/C2</f>
        <v>5.7491733407382685E-5</v>
      </c>
      <c r="K2">
        <v>60</v>
      </c>
      <c r="L2">
        <f t="shared" ref="L2:L8" si="4">K2/J2</f>
        <v>1043628.3</v>
      </c>
      <c r="N2">
        <f>C2/C3</f>
        <v>4</v>
      </c>
    </row>
    <row r="3" spans="1:16" x14ac:dyDescent="0.25">
      <c r="B3" s="1" t="s">
        <v>25</v>
      </c>
      <c r="C3" s="2">
        <v>4348451.25</v>
      </c>
      <c r="D3" s="1">
        <f t="shared" si="0"/>
        <v>3983.7142743763534</v>
      </c>
      <c r="E3" s="1">
        <f t="shared" ref="E3:E13" si="5">$E$18*F3</f>
        <v>400</v>
      </c>
      <c r="F3" s="14">
        <v>0.02</v>
      </c>
      <c r="G3" s="29">
        <f t="shared" si="1"/>
        <v>4.5993386725906148E-3</v>
      </c>
      <c r="H3" s="18">
        <f t="shared" si="2"/>
        <v>86969.024999999994</v>
      </c>
      <c r="J3">
        <f t="shared" si="3"/>
        <v>2.2996693362953074E-4</v>
      </c>
      <c r="K3">
        <v>30</v>
      </c>
      <c r="L3">
        <f t="shared" si="4"/>
        <v>130453.53750000001</v>
      </c>
      <c r="N3">
        <f t="shared" ref="N3:N13" si="6">C3/C4</f>
        <v>62.5</v>
      </c>
      <c r="P3">
        <f t="shared" ref="P3:P7" si="7">P4*N3</f>
        <v>606667.94556998683</v>
      </c>
    </row>
    <row r="4" spans="1:16" x14ac:dyDescent="0.25">
      <c r="B4" s="1" t="s">
        <v>26</v>
      </c>
      <c r="C4" s="2">
        <v>69575.22</v>
      </c>
      <c r="D4" s="1">
        <f t="shared" si="0"/>
        <v>63.739428390021651</v>
      </c>
      <c r="E4" s="1">
        <f t="shared" si="5"/>
        <v>400</v>
      </c>
      <c r="F4" s="14">
        <v>0.02</v>
      </c>
      <c r="G4" s="29">
        <f t="shared" si="1"/>
        <v>0.28745866703691342</v>
      </c>
      <c r="H4" s="18">
        <f t="shared" si="2"/>
        <v>1391.5044</v>
      </c>
      <c r="J4">
        <f t="shared" si="3"/>
        <v>1.4372933351845672E-2</v>
      </c>
      <c r="K4">
        <v>30</v>
      </c>
      <c r="L4">
        <f t="shared" si="4"/>
        <v>2087.2566000000002</v>
      </c>
      <c r="N4">
        <f t="shared" si="6"/>
        <v>3.999998850165662</v>
      </c>
      <c r="P4">
        <f t="shared" si="7"/>
        <v>9706.6871291197895</v>
      </c>
    </row>
    <row r="5" spans="1:16" x14ac:dyDescent="0.25">
      <c r="B5" s="1" t="s">
        <v>27</v>
      </c>
      <c r="C5" s="2">
        <v>17393.810000000001</v>
      </c>
      <c r="D5" s="1">
        <f t="shared" si="0"/>
        <v>15.934861678118194</v>
      </c>
      <c r="E5" s="1">
        <f t="shared" si="5"/>
        <v>400</v>
      </c>
      <c r="F5" s="14">
        <v>0.02</v>
      </c>
      <c r="G5" s="29">
        <f t="shared" si="1"/>
        <v>1.1498343376178077</v>
      </c>
      <c r="H5" s="18">
        <f t="shared" si="2"/>
        <v>347.87619999999998</v>
      </c>
      <c r="J5">
        <f t="shared" si="3"/>
        <v>5.749171688089038E-2</v>
      </c>
      <c r="K5">
        <v>30</v>
      </c>
      <c r="L5">
        <f t="shared" si="4"/>
        <v>521.8143</v>
      </c>
      <c r="N5">
        <f t="shared" si="6"/>
        <v>12.250024649623214</v>
      </c>
      <c r="P5">
        <f t="shared" si="7"/>
        <v>2426.6724798477835</v>
      </c>
    </row>
    <row r="6" spans="1:16" x14ac:dyDescent="0.25">
      <c r="B6" s="1" t="s">
        <v>28</v>
      </c>
      <c r="C6" s="2">
        <v>1419.9</v>
      </c>
      <c r="D6" s="1">
        <f t="shared" si="0"/>
        <v>1.3008024174554065</v>
      </c>
      <c r="E6" s="1">
        <f t="shared" si="5"/>
        <v>800</v>
      </c>
      <c r="F6" s="14">
        <v>0.04</v>
      </c>
      <c r="G6" s="29">
        <f t="shared" si="1"/>
        <v>14.085498978801324</v>
      </c>
      <c r="H6" s="18">
        <f t="shared" si="2"/>
        <v>56.795999999999999</v>
      </c>
      <c r="J6">
        <f t="shared" si="3"/>
        <v>0.70427494894006615</v>
      </c>
      <c r="K6">
        <v>30</v>
      </c>
      <c r="L6">
        <f t="shared" si="4"/>
        <v>42.597000000000001</v>
      </c>
      <c r="N6">
        <f t="shared" si="6"/>
        <v>3.9999436587976787</v>
      </c>
      <c r="P6">
        <f t="shared" si="7"/>
        <v>198.09531403044343</v>
      </c>
    </row>
    <row r="7" spans="1:16" x14ac:dyDescent="0.25">
      <c r="B7" s="1" t="s">
        <v>29</v>
      </c>
      <c r="C7" s="2">
        <v>354.98</v>
      </c>
      <c r="D7" s="1">
        <f t="shared" si="0"/>
        <v>0.32520518497663231</v>
      </c>
      <c r="E7" s="1">
        <f t="shared" si="5"/>
        <v>800</v>
      </c>
      <c r="F7" s="14">
        <v>0.04</v>
      </c>
      <c r="G7" s="29">
        <f t="shared" si="1"/>
        <v>56.341202321257533</v>
      </c>
      <c r="H7" s="18">
        <f t="shared" si="2"/>
        <v>14.199200000000001</v>
      </c>
      <c r="J7">
        <f t="shared" si="3"/>
        <v>2.8170601160628768</v>
      </c>
      <c r="K7">
        <v>30</v>
      </c>
      <c r="L7">
        <f t="shared" si="4"/>
        <v>10.6494</v>
      </c>
      <c r="N7">
        <f t="shared" si="6"/>
        <v>4.0002253775073253</v>
      </c>
      <c r="P7">
        <f t="shared" si="7"/>
        <v>49.52452607544673</v>
      </c>
    </row>
    <row r="8" spans="1:16" x14ac:dyDescent="0.25">
      <c r="B8" s="1" t="s">
        <v>30</v>
      </c>
      <c r="C8" s="2">
        <v>88.74</v>
      </c>
      <c r="D8" s="1">
        <f t="shared" si="0"/>
        <v>8.12967156313774E-2</v>
      </c>
      <c r="E8" s="1">
        <f t="shared" si="5"/>
        <v>1700.0000000000002</v>
      </c>
      <c r="F8" s="14">
        <v>8.5000000000000006E-2</v>
      </c>
      <c r="G8" s="29">
        <f t="shared" si="1"/>
        <v>225.377507324769</v>
      </c>
      <c r="H8" s="18">
        <f t="shared" si="2"/>
        <v>7.5429000000000004</v>
      </c>
      <c r="J8">
        <f t="shared" si="3"/>
        <v>11.268875366238451</v>
      </c>
      <c r="K8">
        <v>75</v>
      </c>
      <c r="L8">
        <f t="shared" si="4"/>
        <v>6.6554999999999991</v>
      </c>
      <c r="N8">
        <f t="shared" si="6"/>
        <v>3.9990986931050019</v>
      </c>
      <c r="P8">
        <f>P9*N8</f>
        <v>12.380433951025811</v>
      </c>
    </row>
    <row r="9" spans="1:16" x14ac:dyDescent="0.25">
      <c r="B9" s="1" t="s">
        <v>31</v>
      </c>
      <c r="C9" s="2">
        <v>22.19</v>
      </c>
      <c r="D9" s="1">
        <f t="shared" si="0"/>
        <v>2.0328759520625021E-2</v>
      </c>
      <c r="E9" s="1">
        <f t="shared" si="5"/>
        <v>1900</v>
      </c>
      <c r="F9" s="14">
        <v>9.5000000000000001E-2</v>
      </c>
      <c r="G9" s="29">
        <f t="shared" si="1"/>
        <v>901.30689499774667</v>
      </c>
      <c r="H9" s="18">
        <f>E9/G9</f>
        <v>2.10805</v>
      </c>
      <c r="J9">
        <f>1000/C9</f>
        <v>45.065344749887331</v>
      </c>
      <c r="K9">
        <v>75</v>
      </c>
      <c r="L9">
        <f>K9/J9</f>
        <v>1.6642500000000002</v>
      </c>
      <c r="N9">
        <f t="shared" si="6"/>
        <v>1.468563864990073</v>
      </c>
      <c r="P9">
        <f t="shared" ref="P9" si="8">H9*N9</f>
        <v>3.0958060555923232</v>
      </c>
    </row>
    <row r="10" spans="1:16" x14ac:dyDescent="0.25">
      <c r="B10" s="1" t="s">
        <v>32</v>
      </c>
      <c r="C10" s="2">
        <v>15.11</v>
      </c>
      <c r="D10" s="1">
        <f t="shared" si="0"/>
        <v>1.3842611823192612E-2</v>
      </c>
      <c r="E10" s="1">
        <f t="shared" si="5"/>
        <v>2000</v>
      </c>
      <c r="F10" s="14">
        <v>0.1</v>
      </c>
      <c r="G10" s="29">
        <f t="shared" si="1"/>
        <v>1323.6267372600928</v>
      </c>
      <c r="H10" s="18">
        <f t="shared" ref="H10:H13" si="9">E10/G10</f>
        <v>1.5109999999999999</v>
      </c>
      <c r="N10">
        <f t="shared" si="6"/>
        <v>3.9973544973544972</v>
      </c>
      <c r="P10">
        <f>H10*N10</f>
        <v>6.0400026455026445</v>
      </c>
    </row>
    <row r="11" spans="1:16" x14ac:dyDescent="0.25">
      <c r="B11" s="1" t="s">
        <v>33</v>
      </c>
      <c r="C11" s="2">
        <v>3.78</v>
      </c>
      <c r="D11" s="1">
        <f t="shared" si="0"/>
        <v>3.4629432621884897E-3</v>
      </c>
      <c r="E11" s="1">
        <f t="shared" si="5"/>
        <v>5400</v>
      </c>
      <c r="F11" s="14">
        <v>0.27</v>
      </c>
      <c r="G11" s="29">
        <f t="shared" si="1"/>
        <v>5291.0052910052909</v>
      </c>
      <c r="H11" s="18">
        <f t="shared" si="9"/>
        <v>1.0206</v>
      </c>
      <c r="N11">
        <f t="shared" si="6"/>
        <v>0.46041412911084034</v>
      </c>
    </row>
    <row r="12" spans="1:16" x14ac:dyDescent="0.25">
      <c r="B12" s="1" t="s">
        <v>34</v>
      </c>
      <c r="C12" s="2">
        <v>8.2100000000000009</v>
      </c>
      <c r="D12" s="1">
        <f t="shared" si="0"/>
        <v>7.5213661858644192E-3</v>
      </c>
      <c r="E12" s="1">
        <f t="shared" si="5"/>
        <v>0</v>
      </c>
      <c r="F12" s="14">
        <v>0</v>
      </c>
      <c r="G12" s="29">
        <f t="shared" si="1"/>
        <v>2436.0535931790496</v>
      </c>
      <c r="H12" s="18">
        <f t="shared" si="9"/>
        <v>0</v>
      </c>
      <c r="N12">
        <f t="shared" si="6"/>
        <v>4.0048780487804887</v>
      </c>
    </row>
    <row r="13" spans="1:16" x14ac:dyDescent="0.25">
      <c r="B13" s="1" t="s">
        <v>35</v>
      </c>
      <c r="C13" s="2">
        <v>2.0499999999999998</v>
      </c>
      <c r="D13" s="1">
        <f t="shared" si="0"/>
        <v>1.8780512400757682E-3</v>
      </c>
      <c r="E13" s="1">
        <f t="shared" si="5"/>
        <v>0</v>
      </c>
      <c r="F13" s="14">
        <v>0</v>
      </c>
      <c r="G13" s="29">
        <f t="shared" si="1"/>
        <v>9756.0975609756115</v>
      </c>
      <c r="H13" s="18">
        <f t="shared" si="9"/>
        <v>0</v>
      </c>
      <c r="N13" t="e">
        <f t="shared" si="6"/>
        <v>#DIV/0!</v>
      </c>
    </row>
    <row r="14" spans="1:16" x14ac:dyDescent="0.25">
      <c r="F14" s="6">
        <f>SUM(F2:F13)</f>
        <v>0.80999999999999994</v>
      </c>
    </row>
    <row r="16" spans="1:16" x14ac:dyDescent="0.25">
      <c r="B16" s="1" t="s">
        <v>39</v>
      </c>
    </row>
    <row r="17" spans="3:5" x14ac:dyDescent="0.25">
      <c r="C17" t="s">
        <v>40</v>
      </c>
      <c r="E17" s="15">
        <v>20000</v>
      </c>
    </row>
    <row r="18" spans="3:5" x14ac:dyDescent="0.25">
      <c r="C18" t="s">
        <v>8</v>
      </c>
      <c r="E18" s="1">
        <f>$A$2*E17</f>
        <v>20000</v>
      </c>
    </row>
    <row r="19" spans="3:5" x14ac:dyDescent="0.25">
      <c r="C19" t="s">
        <v>41</v>
      </c>
      <c r="E19" s="1">
        <f>SUM($E$2:$E$13)</f>
        <v>16200</v>
      </c>
    </row>
    <row r="20" spans="3:5" x14ac:dyDescent="0.25">
      <c r="C20" t="s">
        <v>43</v>
      </c>
      <c r="E20" s="1">
        <f>E18-E19</f>
        <v>3800</v>
      </c>
    </row>
    <row r="22" spans="3:5" x14ac:dyDescent="0.25">
      <c r="C22" t="s">
        <v>42</v>
      </c>
    </row>
    <row r="23" spans="3:5" x14ac:dyDescent="0.25">
      <c r="C23" t="s">
        <v>44</v>
      </c>
    </row>
    <row r="25" spans="3:5" x14ac:dyDescent="0.25">
      <c r="C25" t="s">
        <v>46</v>
      </c>
    </row>
  </sheetData>
  <conditionalFormatting sqref="F14">
    <cfRule type="colorScale" priority="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12" sqref="K12"/>
    </sheetView>
  </sheetViews>
  <sheetFormatPr defaultRowHeight="15" x14ac:dyDescent="0.25"/>
  <cols>
    <col min="1" max="1" width="12.28515625" bestFit="1" customWidth="1"/>
    <col min="3" max="3" width="15" customWidth="1"/>
    <col min="4" max="4" width="17.28515625" style="1" customWidth="1"/>
    <col min="5" max="5" width="20" style="1" customWidth="1"/>
    <col min="6" max="6" width="11.140625" style="6" bestFit="1" customWidth="1"/>
    <col min="7" max="7" width="18.140625" style="29" bestFit="1" customWidth="1"/>
    <col min="8" max="8" width="18.140625" style="1" bestFit="1" customWidth="1"/>
    <col min="9" max="9" width="22" style="1" bestFit="1" customWidth="1"/>
    <col min="10" max="10" width="18.140625" bestFit="1" customWidth="1"/>
    <col min="11" max="11" width="17.28515625" bestFit="1" customWidth="1"/>
    <col min="12" max="12" width="15.5703125" customWidth="1"/>
  </cols>
  <sheetData>
    <row r="1" spans="1:11" s="5" customFormat="1" x14ac:dyDescent="0.25">
      <c r="A1" s="5" t="s">
        <v>4</v>
      </c>
      <c r="B1" s="3" t="s">
        <v>1</v>
      </c>
      <c r="C1" s="4" t="s">
        <v>54</v>
      </c>
      <c r="D1" s="3" t="s">
        <v>38</v>
      </c>
      <c r="E1" s="3" t="s">
        <v>52</v>
      </c>
      <c r="F1" s="7" t="s">
        <v>45</v>
      </c>
      <c r="G1" s="28" t="s">
        <v>53</v>
      </c>
      <c r="H1" s="3" t="s">
        <v>48</v>
      </c>
      <c r="I1" s="3" t="s">
        <v>56</v>
      </c>
      <c r="J1" s="5" t="s">
        <v>57</v>
      </c>
      <c r="K1" s="5" t="s">
        <v>58</v>
      </c>
    </row>
    <row r="2" spans="1:11" x14ac:dyDescent="0.25">
      <c r="A2" s="16">
        <v>230</v>
      </c>
      <c r="B2" s="1">
        <v>5</v>
      </c>
      <c r="C2" s="2">
        <f>3478761/1</f>
        <v>3478761</v>
      </c>
      <c r="D2" s="2">
        <f>$E$12*C2/SUM($C$2:$C$7)/6</f>
        <v>132809569.50579117</v>
      </c>
      <c r="E2" s="1">
        <f t="shared" ref="E2:E7" si="0">$E$12*F2</f>
        <v>160023006</v>
      </c>
      <c r="F2" s="14">
        <v>0.2</v>
      </c>
      <c r="G2" s="29">
        <f t="shared" ref="G2:G7" si="1">$E$11/C2</f>
        <v>1</v>
      </c>
      <c r="H2" s="2">
        <f t="shared" ref="H2:H7" si="2">E2/G2</f>
        <v>160023006</v>
      </c>
      <c r="I2" s="29">
        <f>H2/230/625</f>
        <v>1113.20352</v>
      </c>
      <c r="J2">
        <v>555</v>
      </c>
      <c r="K2" s="29">
        <f>J2*G2</f>
        <v>555</v>
      </c>
    </row>
    <row r="3" spans="1:11" x14ac:dyDescent="0.25">
      <c r="B3" s="1">
        <v>4</v>
      </c>
      <c r="C3" s="2">
        <f>3478761/250</f>
        <v>13915.044</v>
      </c>
      <c r="D3" s="2">
        <f t="shared" ref="D3:D7" si="3">$E$12*C3/SUM($C$2:$C$7)/6</f>
        <v>531238.27802316472</v>
      </c>
      <c r="E3" s="1">
        <f t="shared" si="0"/>
        <v>120017254.5</v>
      </c>
      <c r="F3" s="14">
        <v>0.15</v>
      </c>
      <c r="G3" s="29">
        <f t="shared" si="1"/>
        <v>250</v>
      </c>
      <c r="H3" s="2">
        <f>E3/G3</f>
        <v>480069.01799999998</v>
      </c>
      <c r="I3" s="29">
        <f t="shared" ref="I3:I6" si="4">H3/230/625</f>
        <v>3.3396105599999997</v>
      </c>
      <c r="J3">
        <v>0.55549999999999999</v>
      </c>
      <c r="K3" s="29">
        <f t="shared" ref="K3:K6" si="5">J3*G3</f>
        <v>138.875</v>
      </c>
    </row>
    <row r="4" spans="1:11" x14ac:dyDescent="0.25">
      <c r="B4" s="1">
        <v>3</v>
      </c>
      <c r="C4" s="2">
        <f>3478761/12250</f>
        <v>283.98048979591834</v>
      </c>
      <c r="D4" s="2">
        <f t="shared" si="3"/>
        <v>10841.597510676829</v>
      </c>
      <c r="E4" s="1">
        <f t="shared" si="0"/>
        <v>160023006</v>
      </c>
      <c r="F4" s="14">
        <v>0.2</v>
      </c>
      <c r="G4" s="29">
        <f t="shared" si="1"/>
        <v>12250.000000000002</v>
      </c>
      <c r="H4" s="2">
        <f t="shared" si="2"/>
        <v>13063.102530612243</v>
      </c>
      <c r="I4" s="29">
        <f t="shared" si="4"/>
        <v>9.0873756734693861E-2</v>
      </c>
      <c r="J4">
        <v>5.5500000000000001E-2</v>
      </c>
      <c r="K4" s="29">
        <f t="shared" si="5"/>
        <v>679.87500000000011</v>
      </c>
    </row>
    <row r="5" spans="1:11" x14ac:dyDescent="0.25">
      <c r="B5" s="1">
        <v>2</v>
      </c>
      <c r="C5" s="2">
        <f>3478761/196000</f>
        <v>17.748780612244897</v>
      </c>
      <c r="D5" s="2">
        <f t="shared" si="3"/>
        <v>677.59984441730182</v>
      </c>
      <c r="E5" s="1">
        <f t="shared" si="0"/>
        <v>240034509</v>
      </c>
      <c r="F5" s="14">
        <v>0.3</v>
      </c>
      <c r="G5" s="29">
        <f t="shared" si="1"/>
        <v>196000.00000000003</v>
      </c>
      <c r="H5" s="2">
        <f t="shared" si="2"/>
        <v>1224.6658622448979</v>
      </c>
      <c r="I5" s="29">
        <f t="shared" si="4"/>
        <v>8.5194146938775504E-3</v>
      </c>
      <c r="J5">
        <v>5.4999999999999997E-3</v>
      </c>
      <c r="K5" s="29">
        <f t="shared" si="5"/>
        <v>1078</v>
      </c>
    </row>
    <row r="6" spans="1:11" x14ac:dyDescent="0.25">
      <c r="B6" s="1">
        <v>1</v>
      </c>
      <c r="C6" s="2">
        <f>3478761/1151500</f>
        <v>3.0210690403821103</v>
      </c>
      <c r="D6" s="2">
        <f t="shared" si="3"/>
        <v>115.33614373060458</v>
      </c>
      <c r="E6" s="1">
        <f t="shared" si="0"/>
        <v>0</v>
      </c>
      <c r="F6" s="14">
        <v>0</v>
      </c>
      <c r="G6" s="29">
        <f t="shared" si="1"/>
        <v>1151500</v>
      </c>
      <c r="H6" s="2">
        <f t="shared" si="2"/>
        <v>0</v>
      </c>
      <c r="I6" s="29">
        <f t="shared" si="4"/>
        <v>0</v>
      </c>
      <c r="J6">
        <v>1.5E-3</v>
      </c>
      <c r="K6" s="29">
        <f>(J6+0.0001)*G6</f>
        <v>1842.4</v>
      </c>
    </row>
    <row r="7" spans="1:11" x14ac:dyDescent="0.25">
      <c r="B7" s="1">
        <v>0</v>
      </c>
      <c r="C7" s="2">
        <f>3478761/2118760</f>
        <v>1.6418853480337556</v>
      </c>
      <c r="D7" s="2">
        <f t="shared" si="3"/>
        <v>62.682686810111186</v>
      </c>
      <c r="E7" s="1">
        <f t="shared" si="0"/>
        <v>0</v>
      </c>
      <c r="F7" s="14">
        <v>0</v>
      </c>
      <c r="G7" s="29">
        <f t="shared" si="1"/>
        <v>2118760</v>
      </c>
      <c r="H7" s="2">
        <f t="shared" si="2"/>
        <v>0</v>
      </c>
    </row>
    <row r="8" spans="1:11" x14ac:dyDescent="0.25">
      <c r="F8" s="6">
        <f>SUM(F2:F7)</f>
        <v>0.85000000000000009</v>
      </c>
      <c r="K8" s="29">
        <f>SUM(K2:K7)</f>
        <v>4294.1499999999996</v>
      </c>
    </row>
    <row r="9" spans="1:11" x14ac:dyDescent="0.25">
      <c r="K9" s="30">
        <f>K8*230*625</f>
        <v>617284062.49999988</v>
      </c>
    </row>
    <row r="10" spans="1:11" x14ac:dyDescent="0.25">
      <c r="B10" s="1" t="s">
        <v>39</v>
      </c>
    </row>
    <row r="11" spans="1:11" x14ac:dyDescent="0.25">
      <c r="C11" t="s">
        <v>40</v>
      </c>
      <c r="E11" s="15">
        <f>2118760+1151500+196000+12250+250+1</f>
        <v>3478761</v>
      </c>
    </row>
    <row r="12" spans="1:11" x14ac:dyDescent="0.25">
      <c r="C12" t="s">
        <v>8</v>
      </c>
      <c r="E12" s="1">
        <f>$A$2*E11</f>
        <v>800115030</v>
      </c>
      <c r="F12" s="31">
        <f>E12/230/625</f>
        <v>5566.0176000000001</v>
      </c>
      <c r="K12" s="32">
        <f>K8/F12</f>
        <v>0.77149414691035101</v>
      </c>
    </row>
    <row r="13" spans="1:11" x14ac:dyDescent="0.25">
      <c r="C13" t="s">
        <v>41</v>
      </c>
      <c r="E13" s="1">
        <f>SUM($E$2:$E$7)</f>
        <v>680097775.5</v>
      </c>
      <c r="F13" s="31">
        <f t="shared" ref="F13:F14" si="6">E13/230/625</f>
        <v>4731.1149599999999</v>
      </c>
    </row>
    <row r="14" spans="1:11" x14ac:dyDescent="0.25">
      <c r="C14" t="s">
        <v>43</v>
      </c>
      <c r="E14" s="1">
        <f>E12-E13</f>
        <v>120017254.5</v>
      </c>
      <c r="F14" s="31">
        <f t="shared" si="6"/>
        <v>834.90264000000002</v>
      </c>
    </row>
    <row r="15" spans="1:11" x14ac:dyDescent="0.25">
      <c r="C15" t="s">
        <v>55</v>
      </c>
      <c r="E15" s="1">
        <v>3478761</v>
      </c>
    </row>
    <row r="23" spans="5:5" x14ac:dyDescent="0.25">
      <c r="E23" s="1">
        <f>D2/D3</f>
        <v>250</v>
      </c>
    </row>
  </sheetData>
  <conditionalFormatting sqref="F8">
    <cfRule type="colorScale" priority="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A34" sqref="A5:A34"/>
    </sheetView>
  </sheetViews>
  <sheetFormatPr defaultRowHeight="15" x14ac:dyDescent="0.25"/>
  <cols>
    <col min="2" max="2" width="13.85546875" style="1" bestFit="1" customWidth="1"/>
    <col min="3" max="3" width="10.42578125" style="1" customWidth="1"/>
    <col min="4" max="9" width="9.140625" style="1"/>
  </cols>
  <sheetData>
    <row r="1" spans="1:13" x14ac:dyDescent="0.25">
      <c r="A1" s="23">
        <f>SUM(A5:A400)</f>
        <v>6708000</v>
      </c>
      <c r="B1" s="24" t="s">
        <v>35</v>
      </c>
      <c r="C1" s="24" t="s">
        <v>34</v>
      </c>
      <c r="D1" s="24" t="s">
        <v>33</v>
      </c>
      <c r="E1" s="24" t="s">
        <v>32</v>
      </c>
      <c r="F1" s="24" t="s">
        <v>31</v>
      </c>
      <c r="G1" s="24" t="s">
        <v>30</v>
      </c>
      <c r="H1" s="24" t="s">
        <v>29</v>
      </c>
      <c r="I1" s="24" t="s">
        <v>28</v>
      </c>
      <c r="J1" s="19" t="s">
        <v>27</v>
      </c>
      <c r="K1" s="19" t="s">
        <v>26</v>
      </c>
      <c r="L1" s="19" t="s">
        <v>25</v>
      </c>
      <c r="M1" s="19" t="s">
        <v>24</v>
      </c>
    </row>
    <row r="2" spans="1:13" s="26" customFormat="1" x14ac:dyDescent="0.25">
      <c r="A2" s="25" t="s">
        <v>51</v>
      </c>
      <c r="B2" s="27">
        <f>ABS((B3-B4)/B3)</f>
        <v>8.6337209302329051E-4</v>
      </c>
      <c r="C2" s="27">
        <f t="shared" ref="C2:M2" si="0">ABS((C3-C4)/C3)</f>
        <v>7.4735092426957378E-4</v>
      </c>
      <c r="D2" s="27">
        <f t="shared" si="0"/>
        <v>1.1767441860461158E-4</v>
      </c>
      <c r="E2" s="27">
        <f t="shared" si="0"/>
        <v>1.1613893858079811E-3</v>
      </c>
      <c r="F2" s="27">
        <f t="shared" si="0"/>
        <v>1.8745527728089868E-4</v>
      </c>
      <c r="G2" s="27">
        <f t="shared" si="0"/>
        <v>2.2967620751341497E-3</v>
      </c>
      <c r="H2" s="27">
        <f t="shared" si="0"/>
        <v>3.1137090041739894E-3</v>
      </c>
      <c r="I2" s="27">
        <f t="shared" si="0"/>
        <v>2.5459212880143019E-2</v>
      </c>
      <c r="J2" s="27">
        <f t="shared" si="0"/>
        <v>3.5405885509838898E-2</v>
      </c>
      <c r="K2" s="27">
        <f t="shared" si="0"/>
        <v>9.942953488372093E-2</v>
      </c>
      <c r="L2" s="27">
        <f t="shared" si="0"/>
        <v>0.35175145348837211</v>
      </c>
      <c r="M2" s="27">
        <f t="shared" si="0"/>
        <v>1.5929941860465116</v>
      </c>
    </row>
    <row r="3" spans="1:13" s="21" customFormat="1" x14ac:dyDescent="0.25">
      <c r="A3" s="20" t="s">
        <v>50</v>
      </c>
      <c r="B3" s="22">
        <f>$A$1/'555+5'!$C13</f>
        <v>3272195.1219512196</v>
      </c>
      <c r="C3" s="22">
        <f>$A$1/'555+5'!$C12</f>
        <v>817052.37515225331</v>
      </c>
      <c r="D3" s="22">
        <f>$A$1/'555+5'!$C11</f>
        <v>1774603.1746031747</v>
      </c>
      <c r="E3" s="22">
        <f>$A$1/'555+5'!$C10</f>
        <v>443944.40767703508</v>
      </c>
      <c r="F3" s="22">
        <f>$A$1/'555+5'!$C9</f>
        <v>302298.33258224424</v>
      </c>
      <c r="G3" s="22">
        <f>$A$1/'555+5'!$C8</f>
        <v>75591.615956727517</v>
      </c>
      <c r="H3" s="22">
        <f>$A$1/'555+5'!$C7</f>
        <v>18896.839258549775</v>
      </c>
      <c r="I3" s="22">
        <f>$A$1/'555+5'!$C6</f>
        <v>4724.2763574899636</v>
      </c>
      <c r="J3" s="20">
        <f>$A$1/'555+5'!$C5</f>
        <v>385.65443683701267</v>
      </c>
      <c r="K3" s="20">
        <f>$A$1/'555+5'!$C4</f>
        <v>96.413636924180764</v>
      </c>
      <c r="L3" s="20">
        <f>$A$1/'555+5'!$C3</f>
        <v>1.5426181907868923</v>
      </c>
      <c r="M3" s="20">
        <f>$A$1/'555+5'!$C2</f>
        <v>0.38565454769672308</v>
      </c>
    </row>
    <row r="4" spans="1:13" s="1" customFormat="1" x14ac:dyDescent="0.25">
      <c r="A4" s="22" t="s">
        <v>49</v>
      </c>
      <c r="B4" s="1">
        <f>SUM(B5:B302)</f>
        <v>3269370</v>
      </c>
      <c r="C4" s="1">
        <f>SUM(C5:C302)</f>
        <v>817663</v>
      </c>
      <c r="D4" s="1">
        <f>SUM(D5:D302)</f>
        <v>1774812</v>
      </c>
      <c r="E4" s="1">
        <f t="shared" ref="E4:M4" si="1">SUM(E5:E302)</f>
        <v>444460</v>
      </c>
      <c r="F4" s="1">
        <f t="shared" si="1"/>
        <v>302355</v>
      </c>
      <c r="G4" s="1">
        <f t="shared" si="1"/>
        <v>75418</v>
      </c>
      <c r="H4" s="1">
        <f t="shared" si="1"/>
        <v>18838</v>
      </c>
      <c r="I4" s="1">
        <f t="shared" si="1"/>
        <v>4604</v>
      </c>
      <c r="J4" s="1">
        <f t="shared" si="1"/>
        <v>372</v>
      </c>
      <c r="K4" s="1">
        <f t="shared" si="1"/>
        <v>106</v>
      </c>
      <c r="L4" s="1">
        <f t="shared" si="1"/>
        <v>1</v>
      </c>
      <c r="M4" s="1">
        <f t="shared" si="1"/>
        <v>1</v>
      </c>
    </row>
    <row r="5" spans="1:13" s="1" customFormat="1" x14ac:dyDescent="0.25">
      <c r="A5" s="22">
        <v>48000</v>
      </c>
      <c r="B5" s="1">
        <v>23478</v>
      </c>
      <c r="C5" s="1">
        <v>5855</v>
      </c>
      <c r="D5" s="1">
        <v>12617</v>
      </c>
      <c r="E5" s="1">
        <v>3167</v>
      </c>
      <c r="F5" s="1">
        <v>2164</v>
      </c>
      <c r="G5" s="1">
        <v>526</v>
      </c>
      <c r="H5" s="1">
        <v>148</v>
      </c>
      <c r="I5" s="1">
        <v>40</v>
      </c>
      <c r="J5" s="1">
        <v>3</v>
      </c>
      <c r="K5" s="1">
        <v>2</v>
      </c>
      <c r="L5" s="1">
        <v>0</v>
      </c>
      <c r="M5" s="1">
        <v>0</v>
      </c>
    </row>
    <row r="6" spans="1:13" s="1" customFormat="1" x14ac:dyDescent="0.25">
      <c r="A6" s="22">
        <v>60000</v>
      </c>
      <c r="B6" s="1">
        <v>28970</v>
      </c>
      <c r="C6" s="1">
        <v>7375</v>
      </c>
      <c r="D6" s="1">
        <v>16062</v>
      </c>
      <c r="E6" s="1">
        <v>4008</v>
      </c>
      <c r="F6" s="1">
        <v>2688</v>
      </c>
      <c r="G6" s="1">
        <v>693</v>
      </c>
      <c r="H6" s="1">
        <v>154</v>
      </c>
      <c r="I6" s="1">
        <v>42</v>
      </c>
      <c r="J6" s="1">
        <v>6</v>
      </c>
      <c r="K6" s="1">
        <v>2</v>
      </c>
      <c r="L6" s="1">
        <v>0</v>
      </c>
      <c r="M6" s="1">
        <v>0</v>
      </c>
    </row>
    <row r="7" spans="1:13" s="1" customFormat="1" x14ac:dyDescent="0.25">
      <c r="A7" s="22">
        <v>60000</v>
      </c>
      <c r="B7" s="1">
        <v>29091</v>
      </c>
      <c r="C7" s="1">
        <v>7299</v>
      </c>
      <c r="D7" s="1">
        <v>16040</v>
      </c>
      <c r="E7" s="1">
        <v>3956</v>
      </c>
      <c r="F7" s="1">
        <v>2697</v>
      </c>
      <c r="G7" s="1">
        <v>697</v>
      </c>
      <c r="H7" s="1">
        <v>189</v>
      </c>
      <c r="I7" s="1">
        <v>30</v>
      </c>
      <c r="J7" s="1">
        <v>1</v>
      </c>
      <c r="K7" s="1">
        <v>0</v>
      </c>
      <c r="L7" s="1">
        <v>0</v>
      </c>
      <c r="M7" s="1">
        <v>0</v>
      </c>
    </row>
    <row r="8" spans="1:13" s="1" customFormat="1" x14ac:dyDescent="0.25">
      <c r="A8" s="1">
        <v>60000</v>
      </c>
      <c r="B8" s="1">
        <v>29159</v>
      </c>
      <c r="C8" s="1">
        <v>7363</v>
      </c>
      <c r="D8" s="1">
        <v>15944</v>
      </c>
      <c r="E8" s="1">
        <v>3942</v>
      </c>
      <c r="F8" s="1">
        <v>2712</v>
      </c>
      <c r="G8" s="1">
        <v>673</v>
      </c>
      <c r="H8" s="1">
        <v>160</v>
      </c>
      <c r="I8" s="1">
        <v>43</v>
      </c>
      <c r="J8" s="1">
        <v>2</v>
      </c>
      <c r="K8" s="1">
        <v>2</v>
      </c>
      <c r="L8" s="1">
        <v>0</v>
      </c>
      <c r="M8" s="1">
        <v>0</v>
      </c>
    </row>
    <row r="9" spans="1:13" s="1" customFormat="1" x14ac:dyDescent="0.25">
      <c r="A9" s="1">
        <v>60000</v>
      </c>
      <c r="B9" s="1">
        <v>29286</v>
      </c>
      <c r="C9" s="1">
        <v>7317</v>
      </c>
      <c r="D9" s="1">
        <v>15789</v>
      </c>
      <c r="E9" s="1">
        <v>4101</v>
      </c>
      <c r="F9" s="1">
        <v>2652</v>
      </c>
      <c r="G9" s="1">
        <v>651</v>
      </c>
      <c r="H9" s="1">
        <v>151</v>
      </c>
      <c r="I9" s="1">
        <v>49</v>
      </c>
      <c r="J9" s="1">
        <v>2</v>
      </c>
      <c r="K9" s="1">
        <v>2</v>
      </c>
      <c r="L9" s="1">
        <v>0</v>
      </c>
      <c r="M9" s="1">
        <v>0</v>
      </c>
    </row>
    <row r="10" spans="1:13" s="1" customFormat="1" x14ac:dyDescent="0.25">
      <c r="A10" s="1">
        <v>60000</v>
      </c>
      <c r="B10" s="1">
        <v>29316</v>
      </c>
      <c r="C10" s="1">
        <v>7269</v>
      </c>
      <c r="D10" s="1">
        <v>15978</v>
      </c>
      <c r="E10" s="1">
        <v>3879</v>
      </c>
      <c r="F10" s="1">
        <v>2679</v>
      </c>
      <c r="G10" s="1">
        <v>659</v>
      </c>
      <c r="H10" s="1">
        <v>179</v>
      </c>
      <c r="I10" s="1">
        <v>37</v>
      </c>
      <c r="J10" s="1">
        <v>3</v>
      </c>
      <c r="K10" s="1">
        <v>1</v>
      </c>
      <c r="L10" s="1">
        <v>0</v>
      </c>
      <c r="M10" s="1">
        <v>0</v>
      </c>
    </row>
    <row r="11" spans="1:13" s="1" customFormat="1" x14ac:dyDescent="0.25">
      <c r="A11" s="1">
        <v>60000</v>
      </c>
      <c r="B11" s="1">
        <v>29146</v>
      </c>
      <c r="C11" s="1">
        <v>7387</v>
      </c>
      <c r="D11" s="1">
        <v>15964</v>
      </c>
      <c r="E11" s="1">
        <v>3938</v>
      </c>
      <c r="F11" s="1">
        <v>2701</v>
      </c>
      <c r="G11" s="1">
        <v>656</v>
      </c>
      <c r="H11" s="1">
        <v>161</v>
      </c>
      <c r="I11" s="1">
        <v>42</v>
      </c>
      <c r="J11" s="1">
        <v>5</v>
      </c>
      <c r="K11" s="1">
        <v>0</v>
      </c>
      <c r="L11" s="1">
        <v>0</v>
      </c>
      <c r="M11" s="1">
        <v>0</v>
      </c>
    </row>
    <row r="12" spans="1:13" s="1" customFormat="1" x14ac:dyDescent="0.25">
      <c r="A12" s="1">
        <v>60000</v>
      </c>
      <c r="B12" s="1">
        <v>28898</v>
      </c>
      <c r="C12" s="1">
        <v>7372</v>
      </c>
      <c r="D12" s="1">
        <v>16090</v>
      </c>
      <c r="E12" s="1">
        <v>4000</v>
      </c>
      <c r="F12" s="1">
        <v>2724</v>
      </c>
      <c r="G12" s="1">
        <v>693</v>
      </c>
      <c r="H12" s="1">
        <v>166</v>
      </c>
      <c r="I12" s="1">
        <v>54</v>
      </c>
      <c r="J12" s="1">
        <v>2</v>
      </c>
      <c r="K12" s="1">
        <v>1</v>
      </c>
      <c r="L12" s="1">
        <v>0</v>
      </c>
      <c r="M12" s="1">
        <v>0</v>
      </c>
    </row>
    <row r="13" spans="1:13" s="1" customFormat="1" x14ac:dyDescent="0.25">
      <c r="A13" s="1">
        <v>60000</v>
      </c>
      <c r="B13" s="1">
        <v>29143</v>
      </c>
      <c r="C13" s="1">
        <v>7310</v>
      </c>
      <c r="D13" s="1">
        <v>16028</v>
      </c>
      <c r="E13" s="1">
        <v>3955</v>
      </c>
      <c r="F13" s="1">
        <v>2662</v>
      </c>
      <c r="G13" s="1">
        <v>686</v>
      </c>
      <c r="H13" s="1">
        <v>184</v>
      </c>
      <c r="I13" s="1">
        <v>31</v>
      </c>
      <c r="J13" s="1">
        <v>1</v>
      </c>
      <c r="K13" s="1">
        <v>0</v>
      </c>
      <c r="L13" s="1">
        <v>0</v>
      </c>
      <c r="M13" s="1">
        <v>0</v>
      </c>
    </row>
    <row r="14" spans="1:13" s="1" customFormat="1" x14ac:dyDescent="0.25">
      <c r="A14" s="1">
        <v>60000</v>
      </c>
      <c r="B14" s="1">
        <v>29172</v>
      </c>
      <c r="C14" s="1">
        <v>7409</v>
      </c>
      <c r="D14" s="1">
        <v>15952</v>
      </c>
      <c r="E14" s="1">
        <v>3924</v>
      </c>
      <c r="F14" s="1">
        <v>2668</v>
      </c>
      <c r="G14" s="1">
        <v>650</v>
      </c>
      <c r="H14" s="1">
        <v>171</v>
      </c>
      <c r="I14" s="1">
        <v>47</v>
      </c>
      <c r="J14" s="1">
        <v>7</v>
      </c>
      <c r="K14" s="1">
        <v>0</v>
      </c>
      <c r="L14" s="1">
        <v>0</v>
      </c>
      <c r="M14" s="1">
        <v>0</v>
      </c>
    </row>
    <row r="15" spans="1:13" s="1" customFormat="1" x14ac:dyDescent="0.25">
      <c r="A15" s="1">
        <v>60000</v>
      </c>
      <c r="B15" s="1">
        <v>29349</v>
      </c>
      <c r="C15" s="1">
        <v>7149</v>
      </c>
      <c r="D15" s="1">
        <v>15957</v>
      </c>
      <c r="E15" s="1">
        <v>3975</v>
      </c>
      <c r="F15" s="1">
        <v>2681</v>
      </c>
      <c r="G15" s="1">
        <v>686</v>
      </c>
      <c r="H15" s="1">
        <v>164</v>
      </c>
      <c r="I15" s="1">
        <v>35</v>
      </c>
      <c r="J15" s="1">
        <v>4</v>
      </c>
      <c r="K15" s="1">
        <v>0</v>
      </c>
      <c r="L15" s="1">
        <v>0</v>
      </c>
      <c r="M15" s="1">
        <v>0</v>
      </c>
    </row>
    <row r="16" spans="1:13" s="1" customFormat="1" x14ac:dyDescent="0.25">
      <c r="A16" s="1">
        <v>60000</v>
      </c>
      <c r="B16" s="1">
        <v>29170</v>
      </c>
      <c r="C16" s="1">
        <v>7237</v>
      </c>
      <c r="D16" s="1">
        <v>16076</v>
      </c>
      <c r="E16" s="1">
        <v>4020</v>
      </c>
      <c r="F16" s="1">
        <v>2623</v>
      </c>
      <c r="G16" s="1">
        <v>682</v>
      </c>
      <c r="H16" s="1">
        <v>146</v>
      </c>
      <c r="I16" s="1">
        <v>42</v>
      </c>
      <c r="J16" s="1">
        <v>3</v>
      </c>
      <c r="K16" s="1">
        <v>1</v>
      </c>
      <c r="L16" s="1">
        <v>0</v>
      </c>
      <c r="M16" s="1">
        <v>0</v>
      </c>
    </row>
    <row r="17" spans="1:13" s="1" customFormat="1" x14ac:dyDescent="0.25">
      <c r="A17" s="1">
        <v>60000</v>
      </c>
      <c r="B17" s="1">
        <v>29153</v>
      </c>
      <c r="C17" s="1">
        <v>7327</v>
      </c>
      <c r="D17" s="1">
        <v>15924</v>
      </c>
      <c r="E17" s="1">
        <v>3966</v>
      </c>
      <c r="F17" s="1">
        <v>2718</v>
      </c>
      <c r="G17" s="1">
        <v>682</v>
      </c>
      <c r="H17" s="1">
        <v>171</v>
      </c>
      <c r="I17" s="1">
        <v>53</v>
      </c>
      <c r="J17" s="1">
        <v>4</v>
      </c>
      <c r="K17" s="1">
        <v>2</v>
      </c>
      <c r="L17" s="1">
        <v>0</v>
      </c>
      <c r="M17" s="1">
        <v>0</v>
      </c>
    </row>
    <row r="18" spans="1:13" s="1" customFormat="1" x14ac:dyDescent="0.25">
      <c r="A18" s="1">
        <v>60000</v>
      </c>
      <c r="B18" s="1">
        <v>29310</v>
      </c>
      <c r="C18" s="1">
        <v>7309</v>
      </c>
      <c r="D18" s="1">
        <v>15879</v>
      </c>
      <c r="E18" s="1">
        <v>4005</v>
      </c>
      <c r="F18" s="1">
        <v>2646</v>
      </c>
      <c r="G18" s="1">
        <v>631</v>
      </c>
      <c r="H18" s="1">
        <v>179</v>
      </c>
      <c r="I18" s="1">
        <v>37</v>
      </c>
      <c r="J18" s="1">
        <v>4</v>
      </c>
      <c r="K18" s="1">
        <v>0</v>
      </c>
      <c r="L18" s="1">
        <v>0</v>
      </c>
      <c r="M18" s="1">
        <v>0</v>
      </c>
    </row>
    <row r="19" spans="1:13" s="1" customFormat="1" x14ac:dyDescent="0.25">
      <c r="A19" s="1">
        <v>60000</v>
      </c>
      <c r="B19" s="1">
        <v>29256</v>
      </c>
      <c r="C19" s="1">
        <v>7226</v>
      </c>
      <c r="D19" s="1">
        <v>15856</v>
      </c>
      <c r="E19" s="1">
        <v>4064</v>
      </c>
      <c r="F19" s="1">
        <v>2734</v>
      </c>
      <c r="G19" s="1">
        <v>662</v>
      </c>
      <c r="H19" s="1">
        <v>168</v>
      </c>
      <c r="I19" s="1">
        <v>27</v>
      </c>
      <c r="J19" s="1">
        <v>4</v>
      </c>
      <c r="K19" s="1">
        <v>3</v>
      </c>
      <c r="L19" s="1">
        <v>0</v>
      </c>
      <c r="M19" s="1">
        <v>0</v>
      </c>
    </row>
    <row r="20" spans="1:13" s="1" customFormat="1" x14ac:dyDescent="0.25">
      <c r="A20" s="1">
        <v>60000</v>
      </c>
      <c r="B20" s="1">
        <v>29368</v>
      </c>
      <c r="C20" s="1">
        <v>7299</v>
      </c>
      <c r="D20" s="1">
        <v>15793</v>
      </c>
      <c r="E20" s="1">
        <v>4061</v>
      </c>
      <c r="F20" s="1">
        <v>2651</v>
      </c>
      <c r="G20" s="1">
        <v>642</v>
      </c>
      <c r="H20" s="1">
        <v>156</v>
      </c>
      <c r="I20" s="1">
        <v>27</v>
      </c>
      <c r="J20" s="1">
        <v>2</v>
      </c>
      <c r="K20" s="1">
        <v>1</v>
      </c>
      <c r="L20" s="1">
        <v>0</v>
      </c>
      <c r="M20" s="1">
        <v>0</v>
      </c>
    </row>
    <row r="21" spans="1:13" s="1" customFormat="1" x14ac:dyDescent="0.25">
      <c r="A21" s="1">
        <v>60000</v>
      </c>
      <c r="B21" s="1">
        <v>29296</v>
      </c>
      <c r="C21" s="1">
        <v>7357</v>
      </c>
      <c r="D21" s="1">
        <v>15822</v>
      </c>
      <c r="E21" s="1">
        <v>3985</v>
      </c>
      <c r="F21" s="1">
        <v>2678</v>
      </c>
      <c r="G21" s="1">
        <v>647</v>
      </c>
      <c r="H21" s="1">
        <v>173</v>
      </c>
      <c r="I21" s="1">
        <v>41</v>
      </c>
      <c r="J21" s="1">
        <v>1</v>
      </c>
      <c r="K21" s="1">
        <v>0</v>
      </c>
      <c r="L21" s="1">
        <v>0</v>
      </c>
      <c r="M21" s="1">
        <v>0</v>
      </c>
    </row>
    <row r="22" spans="1:13" s="1" customFormat="1" x14ac:dyDescent="0.25">
      <c r="A22" s="1">
        <v>60000</v>
      </c>
      <c r="B22" s="1">
        <v>29415</v>
      </c>
      <c r="C22" s="1">
        <v>7222</v>
      </c>
      <c r="D22" s="1">
        <v>15862</v>
      </c>
      <c r="E22" s="1">
        <v>3906</v>
      </c>
      <c r="F22" s="1">
        <v>2709</v>
      </c>
      <c r="G22" s="1">
        <v>668</v>
      </c>
      <c r="H22" s="1">
        <v>165</v>
      </c>
      <c r="I22" s="1">
        <v>47</v>
      </c>
      <c r="J22" s="1">
        <v>4</v>
      </c>
      <c r="K22" s="1">
        <v>2</v>
      </c>
      <c r="L22" s="1">
        <v>0</v>
      </c>
      <c r="M22" s="1">
        <v>0</v>
      </c>
    </row>
    <row r="23" spans="1:13" s="1" customFormat="1" x14ac:dyDescent="0.25">
      <c r="A23" s="1">
        <v>60000</v>
      </c>
      <c r="B23" s="1">
        <v>29212</v>
      </c>
      <c r="C23" s="1">
        <v>7429</v>
      </c>
      <c r="D23" s="1">
        <v>15840</v>
      </c>
      <c r="E23" s="1">
        <v>3887</v>
      </c>
      <c r="F23" s="1">
        <v>2752</v>
      </c>
      <c r="G23" s="1">
        <v>661</v>
      </c>
      <c r="H23" s="1">
        <v>169</v>
      </c>
      <c r="I23" s="1">
        <v>44</v>
      </c>
      <c r="J23" s="1">
        <v>4</v>
      </c>
      <c r="K23" s="1">
        <v>2</v>
      </c>
      <c r="L23" s="1">
        <v>0</v>
      </c>
      <c r="M23" s="1">
        <v>0</v>
      </c>
    </row>
    <row r="24" spans="1:13" x14ac:dyDescent="0.25">
      <c r="A24" s="1">
        <v>60000</v>
      </c>
      <c r="B24" s="1">
        <v>29266</v>
      </c>
      <c r="C24" s="1">
        <v>7241</v>
      </c>
      <c r="D24" s="1">
        <v>15976</v>
      </c>
      <c r="E24" s="1">
        <v>3920</v>
      </c>
      <c r="F24" s="1">
        <v>2752</v>
      </c>
      <c r="G24" s="1">
        <v>639</v>
      </c>
      <c r="H24" s="1">
        <v>158</v>
      </c>
      <c r="I24" s="1">
        <v>45</v>
      </c>
      <c r="J24" s="1">
        <v>3</v>
      </c>
      <c r="K24" s="1">
        <v>0</v>
      </c>
      <c r="L24" s="1">
        <v>0</v>
      </c>
      <c r="M24" s="1">
        <v>0</v>
      </c>
    </row>
    <row r="25" spans="1:13" x14ac:dyDescent="0.25">
      <c r="A25" s="1">
        <v>60000</v>
      </c>
      <c r="B25" s="1">
        <v>29253</v>
      </c>
      <c r="C25" s="1">
        <v>7257</v>
      </c>
      <c r="D25" s="1">
        <v>15895</v>
      </c>
      <c r="E25" s="1">
        <v>4059</v>
      </c>
      <c r="F25" s="1">
        <v>2651</v>
      </c>
      <c r="G25" s="1">
        <v>673</v>
      </c>
      <c r="H25" s="1">
        <v>175</v>
      </c>
      <c r="I25" s="1">
        <v>34</v>
      </c>
      <c r="J25" s="1">
        <v>3</v>
      </c>
      <c r="K25" s="1">
        <v>0</v>
      </c>
      <c r="L25" s="1">
        <v>0</v>
      </c>
      <c r="M25" s="1">
        <v>0</v>
      </c>
    </row>
    <row r="26" spans="1:13" x14ac:dyDescent="0.25">
      <c r="A26" s="1">
        <v>60000</v>
      </c>
      <c r="B26" s="1">
        <v>29208</v>
      </c>
      <c r="C26" s="1">
        <v>7251</v>
      </c>
      <c r="D26" s="1">
        <v>15963</v>
      </c>
      <c r="E26" s="1">
        <v>3912</v>
      </c>
      <c r="F26" s="1">
        <v>2799</v>
      </c>
      <c r="G26" s="1">
        <v>652</v>
      </c>
      <c r="H26" s="1">
        <v>179</v>
      </c>
      <c r="I26" s="1">
        <v>30</v>
      </c>
      <c r="J26" s="1">
        <v>6</v>
      </c>
      <c r="K26" s="1">
        <v>0</v>
      </c>
      <c r="L26" s="1">
        <v>0</v>
      </c>
      <c r="M26" s="1">
        <v>0</v>
      </c>
    </row>
    <row r="27" spans="1:13" x14ac:dyDescent="0.25">
      <c r="A27" s="1">
        <v>60000</v>
      </c>
      <c r="B27" s="1">
        <v>29215</v>
      </c>
      <c r="C27" s="1">
        <v>7349</v>
      </c>
      <c r="D27" s="1">
        <v>15820</v>
      </c>
      <c r="E27" s="1">
        <v>3961</v>
      </c>
      <c r="F27" s="1">
        <v>2740</v>
      </c>
      <c r="G27" s="1">
        <v>689</v>
      </c>
      <c r="H27" s="1">
        <v>194</v>
      </c>
      <c r="I27" s="1">
        <v>31</v>
      </c>
      <c r="J27" s="1">
        <v>1</v>
      </c>
      <c r="K27" s="1">
        <v>0</v>
      </c>
      <c r="L27" s="1">
        <v>0</v>
      </c>
      <c r="M27" s="1">
        <v>0</v>
      </c>
    </row>
    <row r="28" spans="1:13" x14ac:dyDescent="0.25">
      <c r="A28" s="1">
        <v>60000</v>
      </c>
      <c r="B28" s="1">
        <v>29275</v>
      </c>
      <c r="C28" s="1">
        <v>7242</v>
      </c>
      <c r="D28" s="1">
        <v>15661</v>
      </c>
      <c r="E28" s="1">
        <v>4130</v>
      </c>
      <c r="F28" s="1">
        <v>2771</v>
      </c>
      <c r="G28" s="1">
        <v>716</v>
      </c>
      <c r="H28" s="1">
        <v>171</v>
      </c>
      <c r="I28" s="1">
        <v>31</v>
      </c>
      <c r="J28" s="1">
        <v>2</v>
      </c>
      <c r="K28" s="1">
        <v>1</v>
      </c>
      <c r="L28" s="1">
        <v>0</v>
      </c>
      <c r="M28" s="1">
        <v>0</v>
      </c>
    </row>
    <row r="29" spans="1:13" x14ac:dyDescent="0.25">
      <c r="A29" s="1">
        <v>60000</v>
      </c>
      <c r="B29" s="1">
        <v>29435</v>
      </c>
      <c r="C29" s="1">
        <v>7241</v>
      </c>
      <c r="D29" s="1">
        <v>15741</v>
      </c>
      <c r="E29" s="1">
        <v>3993</v>
      </c>
      <c r="F29" s="1">
        <v>2633</v>
      </c>
      <c r="G29" s="1">
        <v>737</v>
      </c>
      <c r="H29" s="1">
        <v>164</v>
      </c>
      <c r="I29" s="1">
        <v>50</v>
      </c>
      <c r="J29" s="1">
        <v>4</v>
      </c>
      <c r="K29" s="1">
        <v>2</v>
      </c>
      <c r="L29" s="1">
        <v>0</v>
      </c>
      <c r="M29" s="1">
        <v>0</v>
      </c>
    </row>
    <row r="30" spans="1:13" x14ac:dyDescent="0.25">
      <c r="A30" s="1">
        <v>60000</v>
      </c>
      <c r="B30" s="1">
        <v>29145</v>
      </c>
      <c r="C30" s="1">
        <v>7383</v>
      </c>
      <c r="D30" s="1">
        <v>15997</v>
      </c>
      <c r="E30" s="1">
        <v>3892</v>
      </c>
      <c r="F30" s="1">
        <v>2665</v>
      </c>
      <c r="G30" s="1">
        <v>708</v>
      </c>
      <c r="H30" s="1">
        <v>167</v>
      </c>
      <c r="I30" s="1">
        <v>40</v>
      </c>
      <c r="J30" s="1">
        <v>3</v>
      </c>
      <c r="K30" s="1">
        <v>0</v>
      </c>
      <c r="L30" s="1">
        <v>0</v>
      </c>
      <c r="M30" s="1">
        <v>0</v>
      </c>
    </row>
    <row r="31" spans="1:13" x14ac:dyDescent="0.25">
      <c r="A31" s="1">
        <v>60000</v>
      </c>
      <c r="B31" s="1">
        <v>29363</v>
      </c>
      <c r="C31" s="1">
        <v>7142</v>
      </c>
      <c r="D31" s="1">
        <v>15913</v>
      </c>
      <c r="E31" s="1">
        <v>3988</v>
      </c>
      <c r="F31" s="1">
        <v>2726</v>
      </c>
      <c r="G31" s="1">
        <v>679</v>
      </c>
      <c r="H31" s="1">
        <v>148</v>
      </c>
      <c r="I31" s="1">
        <v>36</v>
      </c>
      <c r="J31" s="1">
        <v>5</v>
      </c>
      <c r="K31" s="1">
        <v>0</v>
      </c>
      <c r="L31" s="1">
        <v>0</v>
      </c>
      <c r="M31" s="1">
        <v>0</v>
      </c>
    </row>
    <row r="32" spans="1:13" x14ac:dyDescent="0.25">
      <c r="A32" s="1">
        <v>60000</v>
      </c>
      <c r="B32" s="1">
        <v>29283</v>
      </c>
      <c r="C32" s="1">
        <v>7176</v>
      </c>
      <c r="D32" s="1">
        <v>16066</v>
      </c>
      <c r="E32" s="1">
        <v>3953</v>
      </c>
      <c r="F32" s="1">
        <v>2655</v>
      </c>
      <c r="G32" s="1">
        <v>663</v>
      </c>
      <c r="H32" s="1">
        <v>148</v>
      </c>
      <c r="I32" s="1">
        <v>53</v>
      </c>
      <c r="J32" s="1">
        <v>3</v>
      </c>
      <c r="K32" s="1">
        <v>0</v>
      </c>
      <c r="L32" s="1">
        <v>0</v>
      </c>
      <c r="M32" s="1">
        <v>0</v>
      </c>
    </row>
    <row r="33" spans="1:13" x14ac:dyDescent="0.25">
      <c r="A33" s="1">
        <v>60000</v>
      </c>
      <c r="B33" s="1">
        <v>29159</v>
      </c>
      <c r="C33" s="1">
        <v>7307</v>
      </c>
      <c r="D33" s="1">
        <v>15924</v>
      </c>
      <c r="E33" s="1">
        <v>3984</v>
      </c>
      <c r="F33" s="1">
        <v>2712</v>
      </c>
      <c r="G33" s="1">
        <v>692</v>
      </c>
      <c r="H33" s="1">
        <v>175</v>
      </c>
      <c r="I33" s="1">
        <v>40</v>
      </c>
      <c r="J33" s="1">
        <v>7</v>
      </c>
      <c r="K33" s="1">
        <v>0</v>
      </c>
      <c r="L33" s="1">
        <v>0</v>
      </c>
      <c r="M33" s="1">
        <v>0</v>
      </c>
    </row>
    <row r="34" spans="1:13" x14ac:dyDescent="0.25">
      <c r="A34" s="1">
        <v>60000</v>
      </c>
      <c r="B34" s="1">
        <v>29055</v>
      </c>
      <c r="C34" s="1">
        <v>7396</v>
      </c>
      <c r="D34" s="1">
        <v>15979</v>
      </c>
      <c r="E34" s="1">
        <v>4006</v>
      </c>
      <c r="F34" s="1">
        <v>2674</v>
      </c>
      <c r="G34" s="1">
        <v>671</v>
      </c>
      <c r="H34" s="1">
        <v>170</v>
      </c>
      <c r="I34" s="1">
        <v>46</v>
      </c>
      <c r="J34" s="1">
        <v>2</v>
      </c>
      <c r="K34" s="1">
        <v>0</v>
      </c>
      <c r="L34" s="1">
        <v>0</v>
      </c>
      <c r="M34" s="1">
        <v>1</v>
      </c>
    </row>
    <row r="35" spans="1:13" x14ac:dyDescent="0.25">
      <c r="A35" s="1">
        <v>60000</v>
      </c>
      <c r="B35" s="1">
        <v>29445</v>
      </c>
      <c r="C35" s="1">
        <v>7103</v>
      </c>
      <c r="D35" s="1">
        <v>15861</v>
      </c>
      <c r="E35" s="1">
        <v>3992</v>
      </c>
      <c r="F35" s="1">
        <v>2674</v>
      </c>
      <c r="G35" s="1">
        <v>699</v>
      </c>
      <c r="H35" s="1">
        <v>173</v>
      </c>
      <c r="I35" s="1">
        <v>49</v>
      </c>
      <c r="J35" s="1">
        <v>2</v>
      </c>
      <c r="K35" s="1">
        <v>2</v>
      </c>
      <c r="L35" s="1">
        <v>0</v>
      </c>
      <c r="M35" s="1">
        <v>0</v>
      </c>
    </row>
    <row r="36" spans="1:13" x14ac:dyDescent="0.25">
      <c r="A36" s="1">
        <v>60000</v>
      </c>
      <c r="B36" s="1">
        <v>29165</v>
      </c>
      <c r="C36" s="1">
        <v>7339</v>
      </c>
      <c r="D36" s="1">
        <v>16007</v>
      </c>
      <c r="E36" s="1">
        <v>3939</v>
      </c>
      <c r="F36" s="1">
        <v>2688</v>
      </c>
      <c r="G36" s="1">
        <v>666</v>
      </c>
      <c r="H36" s="1">
        <v>154</v>
      </c>
      <c r="I36" s="1">
        <v>37</v>
      </c>
      <c r="J36" s="1">
        <v>4</v>
      </c>
      <c r="K36" s="1">
        <v>1</v>
      </c>
      <c r="L36" s="1">
        <v>0</v>
      </c>
      <c r="M36" s="1">
        <v>0</v>
      </c>
    </row>
    <row r="37" spans="1:13" x14ac:dyDescent="0.25">
      <c r="A37" s="1">
        <v>60000</v>
      </c>
      <c r="B37" s="1">
        <v>29467</v>
      </c>
      <c r="C37" s="1">
        <v>7171</v>
      </c>
      <c r="D37" s="1">
        <v>15788</v>
      </c>
      <c r="E37" s="1">
        <v>3974</v>
      </c>
      <c r="F37" s="1">
        <v>2709</v>
      </c>
      <c r="G37" s="1">
        <v>661</v>
      </c>
      <c r="H37" s="1">
        <v>189</v>
      </c>
      <c r="I37" s="1">
        <v>38</v>
      </c>
      <c r="J37" s="1">
        <v>2</v>
      </c>
      <c r="K37" s="1">
        <v>1</v>
      </c>
      <c r="L37" s="1">
        <v>0</v>
      </c>
      <c r="M37" s="1">
        <v>0</v>
      </c>
    </row>
    <row r="38" spans="1:13" x14ac:dyDescent="0.25">
      <c r="A38" s="1">
        <v>60000</v>
      </c>
      <c r="B38" s="1">
        <v>29330</v>
      </c>
      <c r="C38" s="1">
        <v>7421</v>
      </c>
      <c r="D38" s="1">
        <v>15741</v>
      </c>
      <c r="E38" s="1">
        <v>3894</v>
      </c>
      <c r="F38" s="1">
        <v>2745</v>
      </c>
      <c r="G38" s="1">
        <v>667</v>
      </c>
      <c r="H38" s="1">
        <v>150</v>
      </c>
      <c r="I38" s="1">
        <v>47</v>
      </c>
      <c r="J38" s="1">
        <v>4</v>
      </c>
      <c r="K38" s="1">
        <v>1</v>
      </c>
      <c r="L38" s="1">
        <v>0</v>
      </c>
      <c r="M38" s="1">
        <v>0</v>
      </c>
    </row>
    <row r="39" spans="1:13" x14ac:dyDescent="0.25">
      <c r="A39" s="1">
        <v>60000</v>
      </c>
      <c r="B39" s="1">
        <v>29077</v>
      </c>
      <c r="C39" s="1">
        <v>7475</v>
      </c>
      <c r="D39" s="1">
        <v>15991</v>
      </c>
      <c r="E39" s="1">
        <v>3943</v>
      </c>
      <c r="F39" s="1">
        <v>2627</v>
      </c>
      <c r="G39" s="1">
        <v>657</v>
      </c>
      <c r="H39" s="1">
        <v>181</v>
      </c>
      <c r="I39" s="1">
        <v>43</v>
      </c>
      <c r="J39" s="1">
        <v>4</v>
      </c>
      <c r="K39" s="1">
        <v>2</v>
      </c>
      <c r="L39" s="1">
        <v>0</v>
      </c>
      <c r="M39" s="1">
        <v>0</v>
      </c>
    </row>
    <row r="40" spans="1:13" x14ac:dyDescent="0.25">
      <c r="A40" s="1">
        <v>60000</v>
      </c>
      <c r="B40" s="1">
        <v>29188</v>
      </c>
      <c r="C40" s="1">
        <v>7430</v>
      </c>
      <c r="D40" s="1">
        <v>15861</v>
      </c>
      <c r="E40" s="1">
        <v>3965</v>
      </c>
      <c r="F40" s="1">
        <v>2645</v>
      </c>
      <c r="G40" s="1">
        <v>672</v>
      </c>
      <c r="H40" s="1">
        <v>182</v>
      </c>
      <c r="I40" s="1">
        <v>53</v>
      </c>
      <c r="J40" s="1">
        <v>4</v>
      </c>
      <c r="K40" s="1">
        <v>0</v>
      </c>
      <c r="L40" s="1">
        <v>0</v>
      </c>
      <c r="M40" s="1">
        <v>0</v>
      </c>
    </row>
    <row r="41" spans="1:13" x14ac:dyDescent="0.25">
      <c r="A41" s="1">
        <v>60000</v>
      </c>
      <c r="B41" s="1">
        <v>29142</v>
      </c>
      <c r="C41" s="1">
        <v>7438</v>
      </c>
      <c r="D41" s="1">
        <v>15850</v>
      </c>
      <c r="E41" s="1">
        <v>3958</v>
      </c>
      <c r="F41" s="1">
        <v>2736</v>
      </c>
      <c r="G41" s="1">
        <v>683</v>
      </c>
      <c r="H41" s="1">
        <v>149</v>
      </c>
      <c r="I41" s="1">
        <v>40</v>
      </c>
      <c r="J41" s="1">
        <v>3</v>
      </c>
      <c r="K41" s="1">
        <v>1</v>
      </c>
      <c r="L41" s="1">
        <v>0</v>
      </c>
      <c r="M41" s="1">
        <v>0</v>
      </c>
    </row>
    <row r="42" spans="1:13" x14ac:dyDescent="0.25">
      <c r="A42" s="1">
        <v>60000</v>
      </c>
      <c r="B42" s="1">
        <v>29312</v>
      </c>
      <c r="C42" s="1">
        <v>7299</v>
      </c>
      <c r="D42" s="1">
        <v>15769</v>
      </c>
      <c r="E42" s="1">
        <v>4002</v>
      </c>
      <c r="F42" s="1">
        <v>2766</v>
      </c>
      <c r="G42" s="1">
        <v>632</v>
      </c>
      <c r="H42" s="1">
        <v>167</v>
      </c>
      <c r="I42" s="1">
        <v>48</v>
      </c>
      <c r="J42" s="1">
        <v>4</v>
      </c>
      <c r="K42" s="1">
        <v>1</v>
      </c>
      <c r="L42" s="1">
        <v>0</v>
      </c>
      <c r="M42" s="1">
        <v>0</v>
      </c>
    </row>
    <row r="43" spans="1:13" x14ac:dyDescent="0.25">
      <c r="A43" s="1">
        <v>60000</v>
      </c>
      <c r="B43" s="1">
        <v>29319</v>
      </c>
      <c r="C43" s="1">
        <v>7266</v>
      </c>
      <c r="D43" s="1">
        <v>15838</v>
      </c>
      <c r="E43" s="1">
        <v>4022</v>
      </c>
      <c r="F43" s="1">
        <v>2691</v>
      </c>
      <c r="G43" s="1">
        <v>657</v>
      </c>
      <c r="H43" s="1">
        <v>169</v>
      </c>
      <c r="I43" s="1">
        <v>34</v>
      </c>
      <c r="J43" s="1">
        <v>1</v>
      </c>
      <c r="K43" s="1">
        <v>3</v>
      </c>
      <c r="L43" s="1">
        <v>0</v>
      </c>
      <c r="M43" s="1">
        <v>0</v>
      </c>
    </row>
    <row r="44" spans="1:13" x14ac:dyDescent="0.25">
      <c r="A44" s="1">
        <v>60000</v>
      </c>
      <c r="B44" s="1">
        <v>29141</v>
      </c>
      <c r="C44" s="1">
        <v>7399</v>
      </c>
      <c r="D44" s="1">
        <v>15825</v>
      </c>
      <c r="E44" s="1">
        <v>3956</v>
      </c>
      <c r="F44" s="1">
        <v>2748</v>
      </c>
      <c r="G44" s="1">
        <v>709</v>
      </c>
      <c r="H44" s="1">
        <v>163</v>
      </c>
      <c r="I44" s="1">
        <v>56</v>
      </c>
      <c r="J44" s="1">
        <v>3</v>
      </c>
      <c r="K44" s="1">
        <v>0</v>
      </c>
      <c r="L44" s="1">
        <v>0</v>
      </c>
      <c r="M44" s="1">
        <v>0</v>
      </c>
    </row>
    <row r="45" spans="1:13" x14ac:dyDescent="0.25">
      <c r="A45" s="1">
        <v>60000</v>
      </c>
      <c r="B45" s="1">
        <v>29210</v>
      </c>
      <c r="C45" s="1">
        <v>7319</v>
      </c>
      <c r="D45" s="1">
        <v>15916</v>
      </c>
      <c r="E45" s="1">
        <v>4032</v>
      </c>
      <c r="F45" s="1">
        <v>2672</v>
      </c>
      <c r="G45" s="1">
        <v>635</v>
      </c>
      <c r="H45" s="1">
        <v>175</v>
      </c>
      <c r="I45" s="1">
        <v>35</v>
      </c>
      <c r="J45" s="1">
        <v>4</v>
      </c>
      <c r="K45" s="1">
        <v>2</v>
      </c>
      <c r="L45" s="1">
        <v>0</v>
      </c>
      <c r="M45" s="1">
        <v>0</v>
      </c>
    </row>
    <row r="46" spans="1:13" x14ac:dyDescent="0.25">
      <c r="A46" s="1">
        <v>60000</v>
      </c>
      <c r="B46" s="1">
        <v>29280</v>
      </c>
      <c r="C46" s="1">
        <v>7420</v>
      </c>
      <c r="D46" s="1">
        <v>15834</v>
      </c>
      <c r="E46" s="1">
        <v>3890</v>
      </c>
      <c r="F46" s="1">
        <v>2684</v>
      </c>
      <c r="G46" s="1">
        <v>674</v>
      </c>
      <c r="H46" s="1">
        <v>178</v>
      </c>
      <c r="I46" s="1">
        <v>39</v>
      </c>
      <c r="J46" s="1">
        <v>1</v>
      </c>
      <c r="K46" s="1">
        <v>0</v>
      </c>
      <c r="L46" s="1">
        <v>0</v>
      </c>
      <c r="M46" s="1">
        <v>0</v>
      </c>
    </row>
    <row r="47" spans="1:13" x14ac:dyDescent="0.25">
      <c r="A47" s="1">
        <v>60000</v>
      </c>
      <c r="B47" s="1">
        <v>29078</v>
      </c>
      <c r="C47" s="1">
        <v>7311</v>
      </c>
      <c r="D47" s="1">
        <v>16017</v>
      </c>
      <c r="E47" s="1">
        <v>3965</v>
      </c>
      <c r="F47" s="1">
        <v>2755</v>
      </c>
      <c r="G47" s="1">
        <v>670</v>
      </c>
      <c r="H47" s="1">
        <v>164</v>
      </c>
      <c r="I47" s="1">
        <v>36</v>
      </c>
      <c r="J47" s="1">
        <v>4</v>
      </c>
      <c r="K47" s="1">
        <v>0</v>
      </c>
      <c r="L47" s="1">
        <v>0</v>
      </c>
      <c r="M47" s="1">
        <v>0</v>
      </c>
    </row>
    <row r="48" spans="1:13" x14ac:dyDescent="0.25">
      <c r="A48" s="1">
        <v>60000</v>
      </c>
      <c r="B48" s="1">
        <v>29440</v>
      </c>
      <c r="C48" s="1">
        <v>7144</v>
      </c>
      <c r="D48" s="1">
        <v>15824</v>
      </c>
      <c r="E48" s="1">
        <v>3953</v>
      </c>
      <c r="F48" s="1">
        <v>2728</v>
      </c>
      <c r="G48" s="1">
        <v>698</v>
      </c>
      <c r="H48" s="1">
        <v>157</v>
      </c>
      <c r="I48" s="1">
        <v>49</v>
      </c>
      <c r="J48" s="1">
        <v>6</v>
      </c>
      <c r="K48" s="1">
        <v>1</v>
      </c>
      <c r="L48" s="1">
        <v>0</v>
      </c>
      <c r="M48" s="1">
        <v>0</v>
      </c>
    </row>
    <row r="49" spans="1:13" x14ac:dyDescent="0.25">
      <c r="A49" s="1">
        <v>60000</v>
      </c>
      <c r="B49" s="1">
        <v>29344</v>
      </c>
      <c r="C49" s="1">
        <v>7385</v>
      </c>
      <c r="D49" s="1">
        <v>15674</v>
      </c>
      <c r="E49" s="1">
        <v>4028</v>
      </c>
      <c r="F49" s="1">
        <v>2700</v>
      </c>
      <c r="G49" s="1">
        <v>664</v>
      </c>
      <c r="H49" s="1">
        <v>161</v>
      </c>
      <c r="I49" s="1">
        <v>42</v>
      </c>
      <c r="J49" s="1">
        <v>1</v>
      </c>
      <c r="K49" s="1">
        <v>1</v>
      </c>
      <c r="L49" s="1">
        <v>0</v>
      </c>
      <c r="M49" s="1">
        <v>0</v>
      </c>
    </row>
    <row r="50" spans="1:13" x14ac:dyDescent="0.25">
      <c r="A50" s="1">
        <v>60000</v>
      </c>
      <c r="B50" s="1">
        <v>29278</v>
      </c>
      <c r="C50" s="1">
        <v>7297</v>
      </c>
      <c r="D50" s="1">
        <v>15826</v>
      </c>
      <c r="E50" s="1">
        <v>4009</v>
      </c>
      <c r="F50" s="1">
        <v>2697</v>
      </c>
      <c r="G50" s="1">
        <v>686</v>
      </c>
      <c r="H50" s="1">
        <v>169</v>
      </c>
      <c r="I50" s="1">
        <v>30</v>
      </c>
      <c r="J50" s="1">
        <v>7</v>
      </c>
      <c r="K50" s="1">
        <v>1</v>
      </c>
      <c r="L50" s="1">
        <v>0</v>
      </c>
      <c r="M50" s="1">
        <v>0</v>
      </c>
    </row>
    <row r="51" spans="1:13" x14ac:dyDescent="0.25">
      <c r="A51" s="1">
        <v>60000</v>
      </c>
      <c r="B51" s="1">
        <v>29175</v>
      </c>
      <c r="C51" s="1">
        <v>7394</v>
      </c>
      <c r="D51" s="1">
        <v>15751</v>
      </c>
      <c r="E51" s="1">
        <v>4018</v>
      </c>
      <c r="F51" s="1">
        <v>2777</v>
      </c>
      <c r="G51" s="1">
        <v>665</v>
      </c>
      <c r="H51" s="1">
        <v>176</v>
      </c>
      <c r="I51" s="1">
        <v>41</v>
      </c>
      <c r="J51" s="1">
        <v>1</v>
      </c>
      <c r="K51" s="1">
        <v>2</v>
      </c>
      <c r="L51" s="1">
        <v>0</v>
      </c>
      <c r="M51" s="1">
        <v>0</v>
      </c>
    </row>
    <row r="52" spans="1:13" x14ac:dyDescent="0.25">
      <c r="A52" s="1">
        <v>60000</v>
      </c>
      <c r="B52" s="1">
        <v>29145</v>
      </c>
      <c r="C52" s="1">
        <v>7300</v>
      </c>
      <c r="D52" s="1">
        <v>15996</v>
      </c>
      <c r="E52" s="1">
        <v>4038</v>
      </c>
      <c r="F52" s="1">
        <v>2657</v>
      </c>
      <c r="G52" s="1">
        <v>654</v>
      </c>
      <c r="H52" s="1">
        <v>170</v>
      </c>
      <c r="I52" s="1">
        <v>36</v>
      </c>
      <c r="J52" s="1">
        <v>2</v>
      </c>
      <c r="K52" s="1">
        <v>2</v>
      </c>
      <c r="L52" s="1">
        <v>0</v>
      </c>
      <c r="M52" s="1">
        <v>0</v>
      </c>
    </row>
    <row r="53" spans="1:13" x14ac:dyDescent="0.25">
      <c r="A53" s="1">
        <v>60000</v>
      </c>
      <c r="B53" s="1">
        <v>29295</v>
      </c>
      <c r="C53" s="1">
        <v>7323</v>
      </c>
      <c r="D53" s="1">
        <v>15824</v>
      </c>
      <c r="E53" s="1">
        <v>3932</v>
      </c>
      <c r="F53" s="1">
        <v>2697</v>
      </c>
      <c r="G53" s="1">
        <v>730</v>
      </c>
      <c r="H53" s="1">
        <v>157</v>
      </c>
      <c r="I53" s="1">
        <v>38</v>
      </c>
      <c r="J53" s="1">
        <v>4</v>
      </c>
      <c r="K53" s="1">
        <v>0</v>
      </c>
      <c r="L53" s="1">
        <v>0</v>
      </c>
      <c r="M53" s="1">
        <v>0</v>
      </c>
    </row>
    <row r="54" spans="1:13" x14ac:dyDescent="0.25">
      <c r="A54" s="1">
        <v>60000</v>
      </c>
      <c r="B54" s="1">
        <v>29550</v>
      </c>
      <c r="C54" s="1">
        <v>7269</v>
      </c>
      <c r="D54" s="1">
        <v>15818</v>
      </c>
      <c r="E54" s="1">
        <v>3888</v>
      </c>
      <c r="F54" s="1">
        <v>2619</v>
      </c>
      <c r="G54" s="1">
        <v>652</v>
      </c>
      <c r="H54" s="1">
        <v>165</v>
      </c>
      <c r="I54" s="1">
        <v>36</v>
      </c>
      <c r="J54" s="1">
        <v>3</v>
      </c>
      <c r="K54" s="1">
        <v>0</v>
      </c>
      <c r="L54" s="1">
        <v>0</v>
      </c>
      <c r="M54" s="1">
        <v>0</v>
      </c>
    </row>
    <row r="55" spans="1:13" x14ac:dyDescent="0.25">
      <c r="A55" s="1">
        <v>60000</v>
      </c>
      <c r="B55" s="1">
        <v>29304</v>
      </c>
      <c r="C55" s="1">
        <v>7282</v>
      </c>
      <c r="D55" s="1">
        <v>15813</v>
      </c>
      <c r="E55" s="1">
        <v>4002</v>
      </c>
      <c r="F55" s="1">
        <v>2677</v>
      </c>
      <c r="G55" s="1">
        <v>698</v>
      </c>
      <c r="H55" s="1">
        <v>177</v>
      </c>
      <c r="I55" s="1">
        <v>40</v>
      </c>
      <c r="J55" s="1">
        <v>6</v>
      </c>
      <c r="K55" s="1">
        <v>1</v>
      </c>
      <c r="L55" s="1">
        <v>0</v>
      </c>
      <c r="M55" s="1">
        <v>0</v>
      </c>
    </row>
    <row r="56" spans="1:13" x14ac:dyDescent="0.25">
      <c r="A56" s="1">
        <v>60000</v>
      </c>
      <c r="B56" s="1">
        <v>29411</v>
      </c>
      <c r="C56" s="1">
        <v>7301</v>
      </c>
      <c r="D56" s="1">
        <v>15708</v>
      </c>
      <c r="E56" s="1">
        <v>4047</v>
      </c>
      <c r="F56" s="1">
        <v>2663</v>
      </c>
      <c r="G56" s="1">
        <v>634</v>
      </c>
      <c r="H56" s="1">
        <v>185</v>
      </c>
      <c r="I56" s="1">
        <v>47</v>
      </c>
      <c r="J56" s="1">
        <v>3</v>
      </c>
      <c r="K56" s="1">
        <v>1</v>
      </c>
      <c r="L56" s="1">
        <v>0</v>
      </c>
      <c r="M56" s="1">
        <v>0</v>
      </c>
    </row>
    <row r="57" spans="1:13" x14ac:dyDescent="0.25">
      <c r="A57" s="1">
        <v>60000</v>
      </c>
      <c r="B57" s="1">
        <v>29296</v>
      </c>
      <c r="C57" s="1">
        <v>7161</v>
      </c>
      <c r="D57" s="1">
        <v>15846</v>
      </c>
      <c r="E57" s="1">
        <v>4079</v>
      </c>
      <c r="F57" s="1">
        <v>2697</v>
      </c>
      <c r="G57" s="1">
        <v>695</v>
      </c>
      <c r="H57" s="1">
        <v>178</v>
      </c>
      <c r="I57" s="1">
        <v>46</v>
      </c>
      <c r="J57" s="1">
        <v>1</v>
      </c>
      <c r="K57" s="1">
        <v>1</v>
      </c>
      <c r="L57" s="1">
        <v>0</v>
      </c>
      <c r="M57" s="1">
        <v>0</v>
      </c>
    </row>
    <row r="58" spans="1:13" x14ac:dyDescent="0.25">
      <c r="A58" s="1">
        <v>60000</v>
      </c>
      <c r="B58" s="1">
        <v>29182</v>
      </c>
      <c r="C58" s="1">
        <v>7438</v>
      </c>
      <c r="D58" s="1">
        <v>15873</v>
      </c>
      <c r="E58" s="1">
        <v>3872</v>
      </c>
      <c r="F58" s="1">
        <v>2726</v>
      </c>
      <c r="G58" s="1">
        <v>678</v>
      </c>
      <c r="H58" s="1">
        <v>186</v>
      </c>
      <c r="I58" s="1">
        <v>40</v>
      </c>
      <c r="J58" s="1">
        <v>3</v>
      </c>
      <c r="K58" s="1">
        <v>2</v>
      </c>
      <c r="L58" s="1">
        <v>0</v>
      </c>
      <c r="M58" s="1">
        <v>0</v>
      </c>
    </row>
    <row r="59" spans="1:13" x14ac:dyDescent="0.25">
      <c r="A59" s="1">
        <v>60000</v>
      </c>
      <c r="B59" s="1">
        <v>29297</v>
      </c>
      <c r="C59" s="1">
        <v>7194</v>
      </c>
      <c r="D59" s="1">
        <v>15971</v>
      </c>
      <c r="E59" s="1">
        <v>3955</v>
      </c>
      <c r="F59" s="1">
        <v>2717</v>
      </c>
      <c r="G59" s="1">
        <v>657</v>
      </c>
      <c r="H59" s="1">
        <v>165</v>
      </c>
      <c r="I59" s="1">
        <v>39</v>
      </c>
      <c r="J59" s="1">
        <v>5</v>
      </c>
      <c r="K59" s="1">
        <v>0</v>
      </c>
      <c r="L59" s="1">
        <v>0</v>
      </c>
      <c r="M59" s="1">
        <v>0</v>
      </c>
    </row>
    <row r="60" spans="1:13" x14ac:dyDescent="0.25">
      <c r="A60" s="1">
        <v>60000</v>
      </c>
      <c r="B60" s="1">
        <v>29034</v>
      </c>
      <c r="C60" s="1">
        <v>7384</v>
      </c>
      <c r="D60" s="1">
        <v>15942</v>
      </c>
      <c r="E60" s="1">
        <v>4013</v>
      </c>
      <c r="F60" s="1">
        <v>2747</v>
      </c>
      <c r="G60" s="1">
        <v>680</v>
      </c>
      <c r="H60" s="1">
        <v>152</v>
      </c>
      <c r="I60" s="1">
        <v>41</v>
      </c>
      <c r="J60" s="1">
        <v>5</v>
      </c>
      <c r="K60" s="1">
        <v>2</v>
      </c>
      <c r="L60" s="1">
        <v>0</v>
      </c>
      <c r="M60" s="1">
        <v>0</v>
      </c>
    </row>
    <row r="61" spans="1:13" x14ac:dyDescent="0.25">
      <c r="A61" s="1">
        <v>60000</v>
      </c>
      <c r="B61" s="1">
        <v>29227</v>
      </c>
      <c r="C61" s="1">
        <v>7237</v>
      </c>
      <c r="D61" s="1">
        <v>15971</v>
      </c>
      <c r="E61" s="1">
        <v>4094</v>
      </c>
      <c r="F61" s="1">
        <v>2618</v>
      </c>
      <c r="G61" s="1">
        <v>635</v>
      </c>
      <c r="H61" s="1">
        <v>157</v>
      </c>
      <c r="I61" s="1">
        <v>57</v>
      </c>
      <c r="J61" s="1">
        <v>4</v>
      </c>
      <c r="K61" s="1">
        <v>0</v>
      </c>
      <c r="L61" s="1">
        <v>0</v>
      </c>
      <c r="M61" s="1">
        <v>0</v>
      </c>
    </row>
    <row r="62" spans="1:13" x14ac:dyDescent="0.25">
      <c r="A62" s="1">
        <v>60000</v>
      </c>
      <c r="B62" s="1">
        <v>29062</v>
      </c>
      <c r="C62" s="1">
        <v>7237</v>
      </c>
      <c r="D62" s="1">
        <v>16029</v>
      </c>
      <c r="E62" s="1">
        <v>4112</v>
      </c>
      <c r="F62" s="1">
        <v>2713</v>
      </c>
      <c r="G62" s="1">
        <v>631</v>
      </c>
      <c r="H62" s="1">
        <v>164</v>
      </c>
      <c r="I62" s="1">
        <v>49</v>
      </c>
      <c r="J62" s="1">
        <v>2</v>
      </c>
      <c r="K62" s="1">
        <v>1</v>
      </c>
      <c r="L62" s="1">
        <v>0</v>
      </c>
      <c r="M62" s="1">
        <v>0</v>
      </c>
    </row>
    <row r="63" spans="1:13" x14ac:dyDescent="0.25">
      <c r="A63" s="1">
        <v>60000</v>
      </c>
      <c r="B63" s="1">
        <v>29385</v>
      </c>
      <c r="C63" s="1">
        <v>7317</v>
      </c>
      <c r="D63" s="1">
        <v>15859</v>
      </c>
      <c r="E63" s="1">
        <v>3829</v>
      </c>
      <c r="F63" s="1">
        <v>2733</v>
      </c>
      <c r="G63" s="1">
        <v>657</v>
      </c>
      <c r="H63" s="1">
        <v>176</v>
      </c>
      <c r="I63" s="1">
        <v>42</v>
      </c>
      <c r="J63" s="1">
        <v>2</v>
      </c>
      <c r="K63" s="1">
        <v>0</v>
      </c>
      <c r="L63" s="1">
        <v>0</v>
      </c>
      <c r="M63" s="1">
        <v>0</v>
      </c>
    </row>
    <row r="64" spans="1:13" x14ac:dyDescent="0.25">
      <c r="A64" s="1">
        <v>60000</v>
      </c>
      <c r="B64" s="1">
        <v>29178</v>
      </c>
      <c r="C64" s="1">
        <v>7331</v>
      </c>
      <c r="D64" s="1">
        <v>15904</v>
      </c>
      <c r="E64" s="1">
        <v>4011</v>
      </c>
      <c r="F64" s="1">
        <v>2721</v>
      </c>
      <c r="G64" s="1">
        <v>647</v>
      </c>
      <c r="H64" s="1">
        <v>171</v>
      </c>
      <c r="I64" s="1">
        <v>33</v>
      </c>
      <c r="J64" s="1">
        <v>3</v>
      </c>
      <c r="K64" s="1">
        <v>1</v>
      </c>
      <c r="L64" s="1">
        <v>0</v>
      </c>
      <c r="M64" s="1">
        <v>0</v>
      </c>
    </row>
    <row r="65" spans="1:13" x14ac:dyDescent="0.25">
      <c r="A65" s="1">
        <v>60000</v>
      </c>
      <c r="B65" s="1">
        <v>29222</v>
      </c>
      <c r="C65" s="1">
        <v>7323</v>
      </c>
      <c r="D65" s="1">
        <v>15868</v>
      </c>
      <c r="E65" s="1">
        <v>3921</v>
      </c>
      <c r="F65" s="1">
        <v>2777</v>
      </c>
      <c r="G65" s="1">
        <v>695</v>
      </c>
      <c r="H65" s="1">
        <v>148</v>
      </c>
      <c r="I65" s="1">
        <v>42</v>
      </c>
      <c r="J65" s="1">
        <v>3</v>
      </c>
      <c r="K65" s="1">
        <v>1</v>
      </c>
      <c r="L65" s="1">
        <v>0</v>
      </c>
      <c r="M65" s="1">
        <v>0</v>
      </c>
    </row>
    <row r="66" spans="1:13" x14ac:dyDescent="0.25">
      <c r="A66" s="1">
        <v>60000</v>
      </c>
      <c r="B66" s="1">
        <v>29273</v>
      </c>
      <c r="C66" s="1">
        <v>7369</v>
      </c>
      <c r="D66" s="1">
        <v>15810</v>
      </c>
      <c r="E66" s="1">
        <v>3952</v>
      </c>
      <c r="F66" s="1">
        <v>2698</v>
      </c>
      <c r="G66" s="1">
        <v>658</v>
      </c>
      <c r="H66" s="1">
        <v>184</v>
      </c>
      <c r="I66" s="1">
        <v>50</v>
      </c>
      <c r="J66" s="1">
        <v>5</v>
      </c>
      <c r="K66" s="1">
        <v>1</v>
      </c>
      <c r="L66" s="1">
        <v>0</v>
      </c>
      <c r="M66" s="1">
        <v>0</v>
      </c>
    </row>
    <row r="67" spans="1:13" x14ac:dyDescent="0.25">
      <c r="A67" s="1">
        <v>60000</v>
      </c>
      <c r="B67" s="1">
        <v>29332</v>
      </c>
      <c r="C67" s="1">
        <v>7316</v>
      </c>
      <c r="D67" s="1">
        <v>15734</v>
      </c>
      <c r="E67" s="1">
        <v>3991</v>
      </c>
      <c r="F67" s="1">
        <v>2752</v>
      </c>
      <c r="G67" s="1">
        <v>682</v>
      </c>
      <c r="H67" s="1">
        <v>146</v>
      </c>
      <c r="I67" s="1">
        <v>38</v>
      </c>
      <c r="J67" s="1">
        <v>6</v>
      </c>
      <c r="K67" s="1">
        <v>3</v>
      </c>
      <c r="L67" s="1">
        <v>0</v>
      </c>
      <c r="M67" s="1">
        <v>0</v>
      </c>
    </row>
    <row r="68" spans="1:13" x14ac:dyDescent="0.25">
      <c r="A68" s="1">
        <v>60000</v>
      </c>
      <c r="B68" s="1">
        <v>29160</v>
      </c>
      <c r="C68" s="1">
        <v>7387</v>
      </c>
      <c r="D68" s="1">
        <v>15892</v>
      </c>
      <c r="E68" s="1">
        <v>3957</v>
      </c>
      <c r="F68" s="1">
        <v>2674</v>
      </c>
      <c r="G68" s="1">
        <v>742</v>
      </c>
      <c r="H68" s="1">
        <v>151</v>
      </c>
      <c r="I68" s="1">
        <v>33</v>
      </c>
      <c r="J68" s="1">
        <v>2</v>
      </c>
      <c r="K68" s="1">
        <v>1</v>
      </c>
      <c r="L68" s="1">
        <v>1</v>
      </c>
      <c r="M68" s="1">
        <v>0</v>
      </c>
    </row>
    <row r="69" spans="1:13" x14ac:dyDescent="0.25">
      <c r="A69" s="1">
        <v>60000</v>
      </c>
      <c r="B69" s="1">
        <v>29149</v>
      </c>
      <c r="C69" s="1">
        <v>7341</v>
      </c>
      <c r="D69" s="1">
        <v>15911</v>
      </c>
      <c r="E69" s="1">
        <v>4064</v>
      </c>
      <c r="F69" s="1">
        <v>2631</v>
      </c>
      <c r="G69" s="1">
        <v>674</v>
      </c>
      <c r="H69" s="1">
        <v>185</v>
      </c>
      <c r="I69" s="1">
        <v>41</v>
      </c>
      <c r="J69" s="1">
        <v>4</v>
      </c>
      <c r="K69" s="1">
        <v>0</v>
      </c>
      <c r="L69" s="1">
        <v>0</v>
      </c>
      <c r="M69" s="1">
        <v>0</v>
      </c>
    </row>
    <row r="70" spans="1:13" x14ac:dyDescent="0.25">
      <c r="A70" s="1">
        <v>60000</v>
      </c>
      <c r="B70" s="1">
        <v>29127</v>
      </c>
      <c r="C70" s="1">
        <v>7412</v>
      </c>
      <c r="D70" s="1">
        <v>15858</v>
      </c>
      <c r="E70" s="1">
        <v>3999</v>
      </c>
      <c r="F70" s="1">
        <v>2726</v>
      </c>
      <c r="G70" s="1">
        <v>669</v>
      </c>
      <c r="H70" s="1">
        <v>164</v>
      </c>
      <c r="I70" s="1">
        <v>38</v>
      </c>
      <c r="J70" s="1">
        <v>5</v>
      </c>
      <c r="K70" s="1">
        <v>2</v>
      </c>
      <c r="L70" s="1">
        <v>0</v>
      </c>
      <c r="M70" s="1">
        <v>0</v>
      </c>
    </row>
    <row r="71" spans="1:13" x14ac:dyDescent="0.25">
      <c r="A71" s="1">
        <v>60000</v>
      </c>
      <c r="B71" s="1">
        <v>29247</v>
      </c>
      <c r="C71" s="1">
        <v>7357</v>
      </c>
      <c r="D71" s="1">
        <v>15872</v>
      </c>
      <c r="E71" s="1">
        <v>3980</v>
      </c>
      <c r="F71" s="1">
        <v>2697</v>
      </c>
      <c r="G71" s="1">
        <v>647</v>
      </c>
      <c r="H71" s="1">
        <v>158</v>
      </c>
      <c r="I71" s="1">
        <v>38</v>
      </c>
      <c r="J71" s="1">
        <v>3</v>
      </c>
      <c r="K71" s="1">
        <v>1</v>
      </c>
      <c r="L71" s="1">
        <v>0</v>
      </c>
      <c r="M71" s="1">
        <v>0</v>
      </c>
    </row>
    <row r="72" spans="1:13" x14ac:dyDescent="0.25">
      <c r="A72" s="1">
        <v>60000</v>
      </c>
      <c r="B72" s="1">
        <v>29130</v>
      </c>
      <c r="C72" s="1">
        <v>7496</v>
      </c>
      <c r="D72" s="1">
        <v>15828</v>
      </c>
      <c r="E72" s="1">
        <v>3884</v>
      </c>
      <c r="F72" s="1">
        <v>2752</v>
      </c>
      <c r="G72" s="1">
        <v>695</v>
      </c>
      <c r="H72" s="1">
        <v>166</v>
      </c>
      <c r="I72" s="1">
        <v>43</v>
      </c>
      <c r="J72" s="1">
        <v>4</v>
      </c>
      <c r="K72" s="1">
        <v>2</v>
      </c>
      <c r="L72" s="1">
        <v>0</v>
      </c>
      <c r="M72" s="1">
        <v>0</v>
      </c>
    </row>
    <row r="73" spans="1:13" x14ac:dyDescent="0.25">
      <c r="A73" s="1">
        <v>60000</v>
      </c>
      <c r="B73" s="1">
        <v>29299</v>
      </c>
      <c r="C73" s="1">
        <v>7263</v>
      </c>
      <c r="D73" s="1">
        <v>15792</v>
      </c>
      <c r="E73" s="1">
        <v>4041</v>
      </c>
      <c r="F73" s="1">
        <v>2698</v>
      </c>
      <c r="G73" s="1">
        <v>689</v>
      </c>
      <c r="H73" s="1">
        <v>177</v>
      </c>
      <c r="I73" s="1">
        <v>36</v>
      </c>
      <c r="J73" s="1">
        <v>4</v>
      </c>
      <c r="K73" s="1">
        <v>1</v>
      </c>
      <c r="L73" s="1">
        <v>0</v>
      </c>
      <c r="M73" s="1">
        <v>0</v>
      </c>
    </row>
    <row r="74" spans="1:13" x14ac:dyDescent="0.25">
      <c r="A74" s="1">
        <v>60000</v>
      </c>
      <c r="B74" s="1">
        <v>29237</v>
      </c>
      <c r="C74" s="1">
        <v>7328</v>
      </c>
      <c r="D74" s="1">
        <v>15876</v>
      </c>
      <c r="E74" s="1">
        <v>3990</v>
      </c>
      <c r="F74" s="1">
        <v>2688</v>
      </c>
      <c r="G74" s="1">
        <v>673</v>
      </c>
      <c r="H74" s="1">
        <v>166</v>
      </c>
      <c r="I74" s="1">
        <v>38</v>
      </c>
      <c r="J74" s="1">
        <v>3</v>
      </c>
      <c r="K74" s="1">
        <v>1</v>
      </c>
      <c r="L74" s="1">
        <v>0</v>
      </c>
      <c r="M74" s="1">
        <v>0</v>
      </c>
    </row>
    <row r="75" spans="1:13" x14ac:dyDescent="0.25">
      <c r="A75" s="1">
        <v>60000</v>
      </c>
      <c r="B75" s="1">
        <v>29302</v>
      </c>
      <c r="C75" s="1">
        <v>7347</v>
      </c>
      <c r="D75" s="1">
        <v>15802</v>
      </c>
      <c r="E75" s="1">
        <v>3886</v>
      </c>
      <c r="F75" s="1">
        <v>2757</v>
      </c>
      <c r="G75" s="1">
        <v>703</v>
      </c>
      <c r="H75" s="1">
        <v>156</v>
      </c>
      <c r="I75" s="1">
        <v>46</v>
      </c>
      <c r="J75">
        <v>1</v>
      </c>
      <c r="K75">
        <v>0</v>
      </c>
      <c r="L75">
        <v>0</v>
      </c>
      <c r="M75">
        <v>0</v>
      </c>
    </row>
    <row r="76" spans="1:13" x14ac:dyDescent="0.25">
      <c r="A76" s="1">
        <v>60000</v>
      </c>
      <c r="B76" s="1">
        <v>29192</v>
      </c>
      <c r="C76" s="1">
        <v>7334</v>
      </c>
      <c r="D76" s="1">
        <v>15858</v>
      </c>
      <c r="E76" s="1">
        <v>4015</v>
      </c>
      <c r="F76" s="1">
        <v>2768</v>
      </c>
      <c r="G76" s="1">
        <v>630</v>
      </c>
      <c r="H76" s="1">
        <v>157</v>
      </c>
      <c r="I76" s="1">
        <v>41</v>
      </c>
      <c r="J76">
        <v>2</v>
      </c>
      <c r="K76">
        <v>3</v>
      </c>
      <c r="L76">
        <v>0</v>
      </c>
      <c r="M76">
        <v>0</v>
      </c>
    </row>
    <row r="77" spans="1:13" x14ac:dyDescent="0.25">
      <c r="A77" s="1">
        <v>60000</v>
      </c>
      <c r="B77" s="1">
        <v>29245</v>
      </c>
      <c r="C77" s="1">
        <v>7157</v>
      </c>
      <c r="D77" s="1">
        <v>16008</v>
      </c>
      <c r="E77" s="1">
        <v>3944</v>
      </c>
      <c r="F77" s="1">
        <v>2730</v>
      </c>
      <c r="G77" s="1">
        <v>693</v>
      </c>
      <c r="H77" s="1">
        <v>170</v>
      </c>
      <c r="I77" s="1">
        <v>50</v>
      </c>
      <c r="J77">
        <v>2</v>
      </c>
      <c r="K77">
        <v>1</v>
      </c>
      <c r="L77">
        <v>0</v>
      </c>
      <c r="M77">
        <v>0</v>
      </c>
    </row>
    <row r="78" spans="1:13" x14ac:dyDescent="0.25">
      <c r="A78" s="1">
        <v>60000</v>
      </c>
      <c r="B78" s="1">
        <v>29448</v>
      </c>
      <c r="C78" s="1">
        <v>7269</v>
      </c>
      <c r="D78" s="1">
        <v>15696</v>
      </c>
      <c r="E78" s="1">
        <v>3998</v>
      </c>
      <c r="F78" s="1">
        <v>2690</v>
      </c>
      <c r="G78" s="1">
        <v>674</v>
      </c>
      <c r="H78" s="1">
        <v>178</v>
      </c>
      <c r="I78" s="1">
        <v>41</v>
      </c>
      <c r="J78">
        <v>6</v>
      </c>
      <c r="K78">
        <v>0</v>
      </c>
      <c r="L78">
        <v>0</v>
      </c>
      <c r="M78">
        <v>0</v>
      </c>
    </row>
    <row r="79" spans="1:13" x14ac:dyDescent="0.25">
      <c r="A79" s="1">
        <v>60000</v>
      </c>
      <c r="B79" s="1">
        <v>29379</v>
      </c>
      <c r="C79" s="1">
        <v>7290</v>
      </c>
      <c r="D79" s="1">
        <v>15751</v>
      </c>
      <c r="E79" s="1">
        <v>3986</v>
      </c>
      <c r="F79" s="1">
        <v>2643</v>
      </c>
      <c r="G79" s="1">
        <v>707</v>
      </c>
      <c r="H79" s="1">
        <v>195</v>
      </c>
      <c r="I79" s="1">
        <v>44</v>
      </c>
      <c r="J79">
        <v>2</v>
      </c>
      <c r="K79">
        <v>3</v>
      </c>
      <c r="L79">
        <v>0</v>
      </c>
      <c r="M79">
        <v>0</v>
      </c>
    </row>
    <row r="80" spans="1:13" x14ac:dyDescent="0.25">
      <c r="A80" s="1">
        <v>60000</v>
      </c>
      <c r="B80" s="1">
        <v>29439</v>
      </c>
      <c r="C80" s="1">
        <v>7362</v>
      </c>
      <c r="D80" s="1">
        <v>15610</v>
      </c>
      <c r="E80" s="1">
        <v>3944</v>
      </c>
      <c r="F80" s="1">
        <v>2726</v>
      </c>
      <c r="G80" s="1">
        <v>674</v>
      </c>
      <c r="H80" s="1">
        <v>191</v>
      </c>
      <c r="I80" s="1">
        <v>50</v>
      </c>
      <c r="J80">
        <v>4</v>
      </c>
      <c r="K80">
        <v>0</v>
      </c>
      <c r="L80">
        <v>0</v>
      </c>
      <c r="M80">
        <v>0</v>
      </c>
    </row>
    <row r="81" spans="1:13" x14ac:dyDescent="0.25">
      <c r="A81" s="1">
        <v>60000</v>
      </c>
      <c r="B81" s="1">
        <v>29126</v>
      </c>
      <c r="C81" s="1">
        <v>7277</v>
      </c>
      <c r="D81" s="1">
        <v>15923</v>
      </c>
      <c r="E81" s="1">
        <v>4004</v>
      </c>
      <c r="F81" s="1">
        <v>2742</v>
      </c>
      <c r="G81" s="1">
        <v>704</v>
      </c>
      <c r="H81" s="1">
        <v>175</v>
      </c>
      <c r="I81" s="1">
        <v>45</v>
      </c>
      <c r="J81">
        <v>4</v>
      </c>
      <c r="K81">
        <v>0</v>
      </c>
      <c r="L81">
        <v>0</v>
      </c>
      <c r="M81">
        <v>0</v>
      </c>
    </row>
    <row r="82" spans="1:13" x14ac:dyDescent="0.25">
      <c r="A82" s="1">
        <v>60000</v>
      </c>
      <c r="B82" s="1">
        <v>29392</v>
      </c>
      <c r="C82" s="1">
        <v>7297</v>
      </c>
      <c r="D82" s="1">
        <v>15746</v>
      </c>
      <c r="E82" s="1">
        <v>3994</v>
      </c>
      <c r="F82" s="1">
        <v>2704</v>
      </c>
      <c r="G82" s="1">
        <v>650</v>
      </c>
      <c r="H82" s="1">
        <v>174</v>
      </c>
      <c r="I82" s="1">
        <v>39</v>
      </c>
      <c r="J82">
        <v>2</v>
      </c>
      <c r="K82">
        <v>2</v>
      </c>
      <c r="L82">
        <v>0</v>
      </c>
      <c r="M82">
        <v>0</v>
      </c>
    </row>
    <row r="83" spans="1:13" x14ac:dyDescent="0.25">
      <c r="A83" s="1">
        <v>60000</v>
      </c>
      <c r="B83" s="1">
        <v>29339</v>
      </c>
      <c r="C83" s="1">
        <v>7323</v>
      </c>
      <c r="D83" s="1">
        <v>15831</v>
      </c>
      <c r="E83" s="1">
        <v>3962</v>
      </c>
      <c r="F83" s="1">
        <v>2636</v>
      </c>
      <c r="G83" s="1">
        <v>688</v>
      </c>
      <c r="H83" s="1">
        <v>166</v>
      </c>
      <c r="I83" s="1">
        <v>49</v>
      </c>
      <c r="J83">
        <v>5</v>
      </c>
      <c r="K83">
        <v>1</v>
      </c>
      <c r="L83">
        <v>0</v>
      </c>
      <c r="M83">
        <v>0</v>
      </c>
    </row>
    <row r="84" spans="1:13" x14ac:dyDescent="0.25">
      <c r="A84" s="1">
        <v>60000</v>
      </c>
      <c r="B84" s="1">
        <v>29023</v>
      </c>
      <c r="C84" s="1">
        <v>7341</v>
      </c>
      <c r="D84" s="1">
        <v>15951</v>
      </c>
      <c r="E84" s="1">
        <v>4042</v>
      </c>
      <c r="F84" s="1">
        <v>2721</v>
      </c>
      <c r="G84" s="1">
        <v>692</v>
      </c>
      <c r="H84" s="1">
        <v>182</v>
      </c>
      <c r="I84" s="1">
        <v>45</v>
      </c>
      <c r="J84">
        <v>3</v>
      </c>
      <c r="K84">
        <v>0</v>
      </c>
      <c r="L84">
        <v>0</v>
      </c>
      <c r="M84">
        <v>0</v>
      </c>
    </row>
    <row r="85" spans="1:13" x14ac:dyDescent="0.25">
      <c r="A85" s="1">
        <v>60000</v>
      </c>
      <c r="B85" s="1">
        <v>29185</v>
      </c>
      <c r="C85" s="1">
        <v>7350</v>
      </c>
      <c r="D85" s="1">
        <v>16101</v>
      </c>
      <c r="E85" s="1">
        <v>3782</v>
      </c>
      <c r="F85" s="1">
        <v>2693</v>
      </c>
      <c r="G85" s="1">
        <v>675</v>
      </c>
      <c r="H85" s="1">
        <v>170</v>
      </c>
      <c r="I85" s="1">
        <v>38</v>
      </c>
      <c r="J85">
        <v>6</v>
      </c>
      <c r="K85">
        <v>0</v>
      </c>
      <c r="L85">
        <v>0</v>
      </c>
      <c r="M85">
        <v>0</v>
      </c>
    </row>
    <row r="86" spans="1:13" x14ac:dyDescent="0.25">
      <c r="A86" s="1">
        <v>60000</v>
      </c>
      <c r="B86" s="1">
        <v>29233</v>
      </c>
      <c r="C86" s="1">
        <v>7338</v>
      </c>
      <c r="D86" s="1">
        <v>15892</v>
      </c>
      <c r="E86" s="1">
        <v>3918</v>
      </c>
      <c r="F86" s="1">
        <v>2698</v>
      </c>
      <c r="G86" s="1">
        <v>722</v>
      </c>
      <c r="H86" s="1">
        <v>151</v>
      </c>
      <c r="I86" s="1">
        <v>45</v>
      </c>
      <c r="J86">
        <v>3</v>
      </c>
      <c r="K86">
        <v>0</v>
      </c>
      <c r="L86">
        <v>0</v>
      </c>
      <c r="M86">
        <v>0</v>
      </c>
    </row>
    <row r="87" spans="1:13" x14ac:dyDescent="0.25">
      <c r="A87" s="1">
        <v>60000</v>
      </c>
      <c r="B87" s="1">
        <v>29308</v>
      </c>
      <c r="C87" s="1">
        <v>7270</v>
      </c>
      <c r="D87" s="1">
        <v>15862</v>
      </c>
      <c r="E87" s="1">
        <v>4017</v>
      </c>
      <c r="F87" s="1">
        <v>2629</v>
      </c>
      <c r="G87" s="1">
        <v>699</v>
      </c>
      <c r="H87" s="1">
        <v>167</v>
      </c>
      <c r="I87" s="1">
        <v>43</v>
      </c>
      <c r="J87">
        <v>4</v>
      </c>
      <c r="K87">
        <v>1</v>
      </c>
      <c r="L87">
        <v>0</v>
      </c>
      <c r="M87">
        <v>0</v>
      </c>
    </row>
    <row r="88" spans="1:13" x14ac:dyDescent="0.25">
      <c r="A88" s="1">
        <v>60000</v>
      </c>
      <c r="B88" s="1">
        <v>29237</v>
      </c>
      <c r="C88" s="1">
        <v>7271</v>
      </c>
      <c r="D88" s="1">
        <v>15877</v>
      </c>
      <c r="E88" s="1">
        <v>3972</v>
      </c>
      <c r="F88" s="1">
        <v>2734</v>
      </c>
      <c r="G88" s="1">
        <v>695</v>
      </c>
      <c r="H88" s="1">
        <v>167</v>
      </c>
      <c r="I88" s="1">
        <v>44</v>
      </c>
      <c r="J88">
        <v>3</v>
      </c>
      <c r="K88">
        <v>0</v>
      </c>
      <c r="L88">
        <v>0</v>
      </c>
      <c r="M88">
        <v>0</v>
      </c>
    </row>
    <row r="89" spans="1:13" x14ac:dyDescent="0.25">
      <c r="A89" s="1">
        <v>60000</v>
      </c>
      <c r="B89" s="1">
        <v>29500</v>
      </c>
      <c r="C89" s="1">
        <v>7183</v>
      </c>
      <c r="D89" s="1">
        <v>15774</v>
      </c>
      <c r="E89" s="1">
        <v>3950</v>
      </c>
      <c r="F89" s="1">
        <v>2713</v>
      </c>
      <c r="G89" s="1">
        <v>686</v>
      </c>
      <c r="H89" s="1">
        <v>166</v>
      </c>
      <c r="I89" s="1">
        <v>26</v>
      </c>
      <c r="J89">
        <v>2</v>
      </c>
      <c r="K89">
        <v>0</v>
      </c>
      <c r="L89">
        <v>0</v>
      </c>
      <c r="M89">
        <v>0</v>
      </c>
    </row>
    <row r="90" spans="1:13" x14ac:dyDescent="0.25">
      <c r="A90" s="1">
        <v>60000</v>
      </c>
      <c r="B90" s="1">
        <v>29259</v>
      </c>
      <c r="C90" s="1">
        <v>7378</v>
      </c>
      <c r="D90" s="1">
        <v>15749</v>
      </c>
      <c r="E90" s="1">
        <v>4013</v>
      </c>
      <c r="F90" s="1">
        <v>2702</v>
      </c>
      <c r="G90" s="1">
        <v>690</v>
      </c>
      <c r="H90" s="1">
        <v>166</v>
      </c>
      <c r="I90" s="1">
        <v>38</v>
      </c>
      <c r="J90">
        <v>4</v>
      </c>
      <c r="K90">
        <v>1</v>
      </c>
      <c r="L90">
        <v>0</v>
      </c>
      <c r="M90">
        <v>0</v>
      </c>
    </row>
    <row r="91" spans="1:13" x14ac:dyDescent="0.25">
      <c r="A91" s="1">
        <v>60000</v>
      </c>
      <c r="B91" s="1">
        <v>29191</v>
      </c>
      <c r="C91" s="1">
        <v>7409</v>
      </c>
      <c r="D91" s="1">
        <v>15790</v>
      </c>
      <c r="E91" s="1">
        <v>3967</v>
      </c>
      <c r="F91" s="1">
        <v>2733</v>
      </c>
      <c r="G91" s="1">
        <v>706</v>
      </c>
      <c r="H91" s="1">
        <v>160</v>
      </c>
      <c r="I91" s="1">
        <v>37</v>
      </c>
      <c r="J91">
        <v>6</v>
      </c>
      <c r="K91">
        <v>1</v>
      </c>
      <c r="L91">
        <v>0</v>
      </c>
      <c r="M91">
        <v>0</v>
      </c>
    </row>
    <row r="92" spans="1:13" x14ac:dyDescent="0.25">
      <c r="A92" s="1">
        <v>60000</v>
      </c>
      <c r="B92" s="1">
        <v>29241</v>
      </c>
      <c r="C92" s="1">
        <v>7323</v>
      </c>
      <c r="D92" s="1">
        <v>15842</v>
      </c>
      <c r="E92" s="1">
        <v>4014</v>
      </c>
      <c r="F92" s="1">
        <v>2697</v>
      </c>
      <c r="G92" s="1">
        <v>660</v>
      </c>
      <c r="H92" s="1">
        <v>186</v>
      </c>
      <c r="I92" s="1">
        <v>33</v>
      </c>
      <c r="J92">
        <v>4</v>
      </c>
      <c r="K92">
        <v>0</v>
      </c>
      <c r="L92">
        <v>0</v>
      </c>
      <c r="M92">
        <v>0</v>
      </c>
    </row>
    <row r="93" spans="1:13" x14ac:dyDescent="0.25">
      <c r="A93" s="1">
        <v>60000</v>
      </c>
      <c r="B93" s="1">
        <v>29120</v>
      </c>
      <c r="C93" s="1">
        <v>7222</v>
      </c>
      <c r="D93" s="1">
        <v>16123</v>
      </c>
      <c r="E93" s="1">
        <v>3910</v>
      </c>
      <c r="F93" s="1">
        <v>2748</v>
      </c>
      <c r="G93" s="1">
        <v>670</v>
      </c>
      <c r="H93" s="1">
        <v>164</v>
      </c>
      <c r="I93" s="1">
        <v>41</v>
      </c>
      <c r="J93">
        <v>0</v>
      </c>
      <c r="K93">
        <v>2</v>
      </c>
      <c r="L93">
        <v>0</v>
      </c>
      <c r="M93">
        <v>0</v>
      </c>
    </row>
    <row r="94" spans="1:13" x14ac:dyDescent="0.25">
      <c r="A94" s="1">
        <v>60000</v>
      </c>
      <c r="B94" s="1">
        <v>29095</v>
      </c>
      <c r="C94" s="1">
        <v>7253</v>
      </c>
      <c r="D94" s="1">
        <v>15964</v>
      </c>
      <c r="E94" s="1">
        <v>4003</v>
      </c>
      <c r="F94" s="1">
        <v>2785</v>
      </c>
      <c r="G94" s="1">
        <v>690</v>
      </c>
      <c r="H94" s="1">
        <v>168</v>
      </c>
      <c r="I94" s="1">
        <v>36</v>
      </c>
      <c r="J94">
        <v>6</v>
      </c>
      <c r="K94">
        <v>0</v>
      </c>
      <c r="L94">
        <v>0</v>
      </c>
      <c r="M94">
        <v>0</v>
      </c>
    </row>
    <row r="95" spans="1:13" x14ac:dyDescent="0.25">
      <c r="A95" s="1">
        <v>60000</v>
      </c>
      <c r="B95" s="1">
        <v>29121</v>
      </c>
      <c r="C95" s="1">
        <v>7483</v>
      </c>
      <c r="D95" s="1">
        <v>15825</v>
      </c>
      <c r="E95" s="1">
        <v>3930</v>
      </c>
      <c r="F95" s="1">
        <v>2744</v>
      </c>
      <c r="G95" s="1">
        <v>664</v>
      </c>
      <c r="H95" s="1">
        <v>186</v>
      </c>
      <c r="I95" s="1">
        <v>43</v>
      </c>
      <c r="J95">
        <v>4</v>
      </c>
      <c r="K95">
        <v>0</v>
      </c>
      <c r="L95">
        <v>0</v>
      </c>
      <c r="M95">
        <v>0</v>
      </c>
    </row>
    <row r="96" spans="1:13" x14ac:dyDescent="0.25">
      <c r="A96" s="1">
        <v>60000</v>
      </c>
      <c r="B96" s="1">
        <v>29263</v>
      </c>
      <c r="C96" s="1">
        <v>7346</v>
      </c>
      <c r="D96" s="1">
        <v>15815</v>
      </c>
      <c r="E96" s="1">
        <v>3969</v>
      </c>
      <c r="F96" s="1">
        <v>2727</v>
      </c>
      <c r="G96" s="1">
        <v>678</v>
      </c>
      <c r="H96" s="1">
        <v>165</v>
      </c>
      <c r="I96" s="1">
        <v>36</v>
      </c>
      <c r="J96">
        <v>0</v>
      </c>
      <c r="K96">
        <v>1</v>
      </c>
      <c r="L96">
        <v>0</v>
      </c>
      <c r="M96">
        <v>0</v>
      </c>
    </row>
    <row r="97" spans="1:13" x14ac:dyDescent="0.25">
      <c r="A97" s="1">
        <v>60000</v>
      </c>
      <c r="B97" s="1">
        <v>29336</v>
      </c>
      <c r="C97" s="1">
        <v>7276</v>
      </c>
      <c r="D97" s="1">
        <v>15842</v>
      </c>
      <c r="E97" s="1">
        <v>3937</v>
      </c>
      <c r="F97" s="1">
        <v>2684</v>
      </c>
      <c r="G97" s="1">
        <v>732</v>
      </c>
      <c r="H97" s="1">
        <v>153</v>
      </c>
      <c r="I97" s="1">
        <v>36</v>
      </c>
      <c r="J97">
        <v>3</v>
      </c>
      <c r="K97">
        <v>1</v>
      </c>
      <c r="L97">
        <v>0</v>
      </c>
      <c r="M97">
        <v>0</v>
      </c>
    </row>
    <row r="98" spans="1:13" x14ac:dyDescent="0.25">
      <c r="A98" s="1">
        <v>60000</v>
      </c>
      <c r="B98" s="1">
        <v>29228</v>
      </c>
      <c r="C98" s="1">
        <v>7336</v>
      </c>
      <c r="D98" s="1">
        <v>15778</v>
      </c>
      <c r="E98" s="1">
        <v>3970</v>
      </c>
      <c r="F98" s="1">
        <v>2796</v>
      </c>
      <c r="G98" s="1">
        <v>675</v>
      </c>
      <c r="H98" s="1">
        <v>173</v>
      </c>
      <c r="I98" s="1">
        <v>42</v>
      </c>
      <c r="J98">
        <v>2</v>
      </c>
      <c r="K98">
        <v>0</v>
      </c>
      <c r="L98">
        <v>0</v>
      </c>
      <c r="M98">
        <v>0</v>
      </c>
    </row>
    <row r="99" spans="1:13" x14ac:dyDescent="0.25">
      <c r="A99" s="1">
        <v>60000</v>
      </c>
      <c r="B99" s="1">
        <v>29115</v>
      </c>
      <c r="C99" s="1">
        <v>7438</v>
      </c>
      <c r="D99" s="1">
        <v>15850</v>
      </c>
      <c r="E99" s="1">
        <v>3972</v>
      </c>
      <c r="F99" s="1">
        <v>2767</v>
      </c>
      <c r="G99" s="1">
        <v>678</v>
      </c>
      <c r="H99" s="1">
        <v>146</v>
      </c>
      <c r="I99" s="1">
        <v>31</v>
      </c>
      <c r="J99">
        <v>2</v>
      </c>
      <c r="K99">
        <v>1</v>
      </c>
      <c r="L99">
        <v>0</v>
      </c>
      <c r="M99">
        <v>0</v>
      </c>
    </row>
    <row r="100" spans="1:13" x14ac:dyDescent="0.25">
      <c r="A100" s="1">
        <v>60000</v>
      </c>
      <c r="B100" s="1">
        <v>29326</v>
      </c>
      <c r="C100" s="1">
        <v>7251</v>
      </c>
      <c r="D100" s="1">
        <v>15940</v>
      </c>
      <c r="E100" s="1">
        <v>3867</v>
      </c>
      <c r="F100" s="1">
        <v>2725</v>
      </c>
      <c r="G100" s="1">
        <v>684</v>
      </c>
      <c r="H100" s="1">
        <v>156</v>
      </c>
      <c r="I100" s="1">
        <v>42</v>
      </c>
      <c r="J100">
        <v>8</v>
      </c>
      <c r="K100">
        <v>1</v>
      </c>
      <c r="L100">
        <v>0</v>
      </c>
      <c r="M100">
        <v>0</v>
      </c>
    </row>
    <row r="101" spans="1:13" x14ac:dyDescent="0.25">
      <c r="A101" s="1">
        <v>60000</v>
      </c>
      <c r="B101" s="1">
        <v>29261</v>
      </c>
      <c r="C101" s="1">
        <v>7386</v>
      </c>
      <c r="D101" s="1">
        <v>15856</v>
      </c>
      <c r="E101" s="1">
        <v>3914</v>
      </c>
      <c r="F101" s="1">
        <v>2686</v>
      </c>
      <c r="G101" s="1">
        <v>678</v>
      </c>
      <c r="H101" s="1">
        <v>165</v>
      </c>
      <c r="I101" s="1">
        <v>50</v>
      </c>
      <c r="J101">
        <v>2</v>
      </c>
      <c r="K101">
        <v>2</v>
      </c>
      <c r="L101">
        <v>0</v>
      </c>
      <c r="M101">
        <v>0</v>
      </c>
    </row>
    <row r="102" spans="1:13" x14ac:dyDescent="0.25">
      <c r="A102" s="1">
        <v>60000</v>
      </c>
      <c r="B102" s="1">
        <v>29200</v>
      </c>
      <c r="C102" s="1">
        <v>7433</v>
      </c>
      <c r="D102" s="1">
        <v>15758</v>
      </c>
      <c r="E102" s="1">
        <v>3962</v>
      </c>
      <c r="F102" s="1">
        <v>2745</v>
      </c>
      <c r="G102" s="1">
        <v>678</v>
      </c>
      <c r="H102" s="1">
        <v>172</v>
      </c>
      <c r="I102" s="1">
        <v>45</v>
      </c>
      <c r="J102">
        <v>5</v>
      </c>
      <c r="K102">
        <v>2</v>
      </c>
      <c r="L102">
        <v>0</v>
      </c>
      <c r="M102">
        <v>0</v>
      </c>
    </row>
    <row r="103" spans="1:13" x14ac:dyDescent="0.25">
      <c r="A103" s="1">
        <v>60000</v>
      </c>
      <c r="B103" s="1">
        <v>29159</v>
      </c>
      <c r="C103" s="1">
        <v>7407</v>
      </c>
      <c r="D103" s="1">
        <v>15816</v>
      </c>
      <c r="E103" s="1">
        <v>4007</v>
      </c>
      <c r="F103" s="1">
        <v>2713</v>
      </c>
      <c r="G103" s="1">
        <v>669</v>
      </c>
      <c r="H103" s="1">
        <v>190</v>
      </c>
      <c r="I103" s="1">
        <v>36</v>
      </c>
      <c r="J103">
        <v>2</v>
      </c>
      <c r="K103">
        <v>1</v>
      </c>
      <c r="L103">
        <v>0</v>
      </c>
      <c r="M103">
        <v>0</v>
      </c>
    </row>
    <row r="104" spans="1:13" x14ac:dyDescent="0.25">
      <c r="A104" s="1">
        <v>60000</v>
      </c>
      <c r="B104" s="1">
        <v>29234</v>
      </c>
      <c r="C104" s="1">
        <v>7304</v>
      </c>
      <c r="D104" s="1">
        <v>15894</v>
      </c>
      <c r="E104" s="1">
        <v>3985</v>
      </c>
      <c r="F104" s="1">
        <v>2668</v>
      </c>
      <c r="G104" s="1">
        <v>695</v>
      </c>
      <c r="H104" s="1">
        <v>171</v>
      </c>
      <c r="I104" s="1">
        <v>45</v>
      </c>
      <c r="J104">
        <v>3</v>
      </c>
      <c r="K104">
        <v>1</v>
      </c>
      <c r="L104">
        <v>0</v>
      </c>
      <c r="M104">
        <v>0</v>
      </c>
    </row>
    <row r="105" spans="1:13" x14ac:dyDescent="0.25">
      <c r="A105" s="1">
        <v>60000</v>
      </c>
      <c r="B105" s="1">
        <v>29241</v>
      </c>
      <c r="C105" s="1">
        <v>7321</v>
      </c>
      <c r="D105" s="1">
        <v>15936</v>
      </c>
      <c r="E105" s="1">
        <v>4008</v>
      </c>
      <c r="F105" s="1">
        <v>2663</v>
      </c>
      <c r="G105" s="1">
        <v>651</v>
      </c>
      <c r="H105" s="1">
        <v>135</v>
      </c>
      <c r="I105" s="1">
        <v>41</v>
      </c>
      <c r="J105">
        <v>2</v>
      </c>
      <c r="K105">
        <v>2</v>
      </c>
      <c r="L105">
        <v>0</v>
      </c>
      <c r="M105">
        <v>0</v>
      </c>
    </row>
    <row r="106" spans="1:13" x14ac:dyDescent="0.25">
      <c r="A106" s="1">
        <v>60000</v>
      </c>
      <c r="B106" s="1">
        <v>29172</v>
      </c>
      <c r="C106" s="1">
        <v>7308</v>
      </c>
      <c r="D106" s="1">
        <v>16024</v>
      </c>
      <c r="E106" s="1">
        <v>3985</v>
      </c>
      <c r="F106" s="1">
        <v>2623</v>
      </c>
      <c r="G106" s="1">
        <v>645</v>
      </c>
      <c r="H106" s="1">
        <v>196</v>
      </c>
      <c r="I106" s="1">
        <v>43</v>
      </c>
      <c r="J106">
        <v>3</v>
      </c>
      <c r="K106">
        <v>1</v>
      </c>
      <c r="L106">
        <v>0</v>
      </c>
      <c r="M106">
        <v>0</v>
      </c>
    </row>
    <row r="107" spans="1:13" x14ac:dyDescent="0.25">
      <c r="A107" s="1">
        <v>60000</v>
      </c>
      <c r="B107" s="1">
        <v>29302</v>
      </c>
      <c r="C107" s="1">
        <v>7215</v>
      </c>
      <c r="D107" s="1">
        <v>15750</v>
      </c>
      <c r="E107" s="1">
        <v>4083</v>
      </c>
      <c r="F107" s="1">
        <v>2779</v>
      </c>
      <c r="G107" s="1">
        <v>688</v>
      </c>
      <c r="H107" s="1">
        <v>144</v>
      </c>
      <c r="I107" s="1">
        <v>36</v>
      </c>
      <c r="J107">
        <v>2</v>
      </c>
      <c r="K107">
        <v>1</v>
      </c>
      <c r="L107">
        <v>0</v>
      </c>
      <c r="M107">
        <v>0</v>
      </c>
    </row>
    <row r="108" spans="1:13" x14ac:dyDescent="0.25">
      <c r="A108" s="1">
        <v>60000</v>
      </c>
      <c r="B108" s="1">
        <v>29188</v>
      </c>
      <c r="C108" s="1">
        <v>7362</v>
      </c>
      <c r="D108" s="1">
        <v>15894</v>
      </c>
      <c r="E108" s="1">
        <v>3863</v>
      </c>
      <c r="F108" s="1">
        <v>2765</v>
      </c>
      <c r="G108" s="1">
        <v>718</v>
      </c>
      <c r="H108" s="1">
        <v>168</v>
      </c>
      <c r="I108" s="1">
        <v>38</v>
      </c>
      <c r="J108">
        <v>3</v>
      </c>
      <c r="K108">
        <v>1</v>
      </c>
      <c r="L108">
        <v>0</v>
      </c>
      <c r="M108">
        <v>0</v>
      </c>
    </row>
    <row r="109" spans="1:13" x14ac:dyDescent="0.25">
      <c r="A109" s="1">
        <v>60000</v>
      </c>
      <c r="B109" s="1">
        <v>29410</v>
      </c>
      <c r="C109" s="1">
        <v>7242</v>
      </c>
      <c r="D109" s="1">
        <v>15827</v>
      </c>
      <c r="E109" s="1">
        <v>3922</v>
      </c>
      <c r="F109" s="1">
        <v>2747</v>
      </c>
      <c r="G109" s="1">
        <v>638</v>
      </c>
      <c r="H109" s="1">
        <v>167</v>
      </c>
      <c r="I109" s="1">
        <v>42</v>
      </c>
      <c r="J109">
        <v>4</v>
      </c>
      <c r="K109">
        <v>1</v>
      </c>
      <c r="L109">
        <v>0</v>
      </c>
      <c r="M109">
        <v>0</v>
      </c>
    </row>
    <row r="110" spans="1:13" x14ac:dyDescent="0.25">
      <c r="A110" s="1">
        <v>60000</v>
      </c>
      <c r="B110" s="1">
        <v>29305</v>
      </c>
      <c r="C110" s="1">
        <v>7379</v>
      </c>
      <c r="D110" s="1">
        <v>15787</v>
      </c>
      <c r="E110" s="1">
        <v>3926</v>
      </c>
      <c r="F110" s="1">
        <v>2712</v>
      </c>
      <c r="G110" s="1">
        <v>672</v>
      </c>
      <c r="H110" s="1">
        <v>169</v>
      </c>
      <c r="I110" s="1">
        <v>44</v>
      </c>
      <c r="J110">
        <v>4</v>
      </c>
      <c r="K110">
        <v>2</v>
      </c>
      <c r="L110">
        <v>0</v>
      </c>
      <c r="M110">
        <v>0</v>
      </c>
    </row>
    <row r="111" spans="1:13" x14ac:dyDescent="0.25">
      <c r="A111" s="1">
        <v>60000</v>
      </c>
      <c r="B111" s="1">
        <v>29125</v>
      </c>
      <c r="C111" s="1">
        <v>7345</v>
      </c>
      <c r="D111" s="1">
        <v>15799</v>
      </c>
      <c r="E111" s="1">
        <v>4043</v>
      </c>
      <c r="F111" s="1">
        <v>2776</v>
      </c>
      <c r="G111" s="1">
        <v>681</v>
      </c>
      <c r="H111" s="1">
        <v>177</v>
      </c>
      <c r="I111" s="1">
        <v>50</v>
      </c>
      <c r="J111">
        <v>3</v>
      </c>
      <c r="K111">
        <v>1</v>
      </c>
      <c r="L111">
        <v>0</v>
      </c>
      <c r="M111">
        <v>0</v>
      </c>
    </row>
    <row r="112" spans="1:13" x14ac:dyDescent="0.25">
      <c r="A112" s="1">
        <v>60000</v>
      </c>
      <c r="B112" s="1">
        <v>29237</v>
      </c>
      <c r="C112" s="1">
        <v>7214</v>
      </c>
      <c r="D112" s="1">
        <v>16007</v>
      </c>
      <c r="E112" s="1">
        <v>3934</v>
      </c>
      <c r="F112" s="1">
        <v>2717</v>
      </c>
      <c r="G112" s="1">
        <v>656</v>
      </c>
      <c r="H112" s="1">
        <v>189</v>
      </c>
      <c r="I112" s="1">
        <v>38</v>
      </c>
      <c r="J112">
        <v>5</v>
      </c>
      <c r="K112">
        <v>3</v>
      </c>
      <c r="L112">
        <v>0</v>
      </c>
      <c r="M112">
        <v>0</v>
      </c>
    </row>
    <row r="113" spans="1:13" x14ac:dyDescent="0.25">
      <c r="A113" s="1">
        <v>60000</v>
      </c>
      <c r="B113" s="1">
        <v>29294</v>
      </c>
      <c r="C113" s="1">
        <v>7348</v>
      </c>
      <c r="D113" s="1">
        <v>15823</v>
      </c>
      <c r="E113" s="1">
        <v>3974</v>
      </c>
      <c r="F113" s="1">
        <v>2649</v>
      </c>
      <c r="G113" s="1">
        <v>654</v>
      </c>
      <c r="H113" s="1">
        <v>208</v>
      </c>
      <c r="I113" s="1">
        <v>46</v>
      </c>
      <c r="J113">
        <v>3</v>
      </c>
      <c r="K113">
        <v>1</v>
      </c>
      <c r="L113">
        <v>0</v>
      </c>
      <c r="M113">
        <v>0</v>
      </c>
    </row>
    <row r="114" spans="1:13" x14ac:dyDescent="0.25">
      <c r="A114" s="1">
        <v>60000</v>
      </c>
      <c r="B114" s="1">
        <v>29352</v>
      </c>
      <c r="C114" s="1">
        <v>7318</v>
      </c>
      <c r="D114" s="1">
        <v>15809</v>
      </c>
      <c r="E114" s="1">
        <v>3993</v>
      </c>
      <c r="F114" s="1">
        <v>2680</v>
      </c>
      <c r="G114" s="1">
        <v>633</v>
      </c>
      <c r="H114" s="1">
        <v>176</v>
      </c>
      <c r="I114" s="1">
        <v>38</v>
      </c>
      <c r="J114">
        <v>1</v>
      </c>
      <c r="K114">
        <v>0</v>
      </c>
      <c r="L114">
        <v>0</v>
      </c>
      <c r="M114">
        <v>0</v>
      </c>
    </row>
    <row r="115" spans="1:13" x14ac:dyDescent="0.25">
      <c r="A115" s="1">
        <v>60000</v>
      </c>
      <c r="B115" s="1">
        <v>29173</v>
      </c>
      <c r="C115" s="1">
        <v>7287</v>
      </c>
      <c r="D115" s="1">
        <v>16029</v>
      </c>
      <c r="E115" s="1">
        <v>4040</v>
      </c>
      <c r="F115" s="1">
        <v>2606</v>
      </c>
      <c r="G115" s="1">
        <v>656</v>
      </c>
      <c r="H115" s="1">
        <v>166</v>
      </c>
      <c r="I115" s="1">
        <v>40</v>
      </c>
      <c r="J115">
        <v>3</v>
      </c>
      <c r="K115">
        <v>0</v>
      </c>
      <c r="L115">
        <v>0</v>
      </c>
      <c r="M115">
        <v>0</v>
      </c>
    </row>
    <row r="116" spans="1:13" x14ac:dyDescent="0.25">
      <c r="A116" s="1">
        <v>60000</v>
      </c>
      <c r="B116" s="1">
        <v>29296</v>
      </c>
      <c r="C116" s="1">
        <v>7197</v>
      </c>
      <c r="D116" s="1">
        <v>15827</v>
      </c>
      <c r="E116" s="1">
        <v>4127</v>
      </c>
      <c r="F116" s="1">
        <v>2697</v>
      </c>
      <c r="G116" s="1">
        <v>656</v>
      </c>
      <c r="H116" s="1">
        <v>149</v>
      </c>
      <c r="I116" s="1">
        <v>49</v>
      </c>
      <c r="J116">
        <v>1</v>
      </c>
      <c r="K116">
        <v>1</v>
      </c>
      <c r="L116">
        <v>0</v>
      </c>
      <c r="M11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Otoslotto</vt:lpstr>
      <vt:lpstr>555</vt:lpstr>
      <vt:lpstr>555+5</vt:lpstr>
      <vt:lpstr>555 lucky nélkül</vt:lpstr>
      <vt:lpstr>Statisztikai teszt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 Fuchs</dc:creator>
  <cp:lastModifiedBy>SS</cp:lastModifiedBy>
  <dcterms:created xsi:type="dcterms:W3CDTF">2013-03-26T19:00:09Z</dcterms:created>
  <dcterms:modified xsi:type="dcterms:W3CDTF">2014-07-14T11:03:16Z</dcterms:modified>
</cp:coreProperties>
</file>