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9B0308D-1E43-4CA6-A67D-52CBE8D70183}" xr6:coauthVersionLast="47" xr6:coauthVersionMax="47" xr10:uidLastSave="{00000000-0000-0000-0000-000000000000}"/>
  <bookViews>
    <workbookView xWindow="-120" yWindow="-120" windowWidth="20730" windowHeight="11160" xr2:uid="{9DCF65D4-639D-4481-8A79-5F8CB82D1ABD}"/>
  </bookViews>
  <sheets>
    <sheet name="Pemodelan Anggaran" sheetId="1" r:id="rId1"/>
    <sheet name="Pemodelan &amp; Tabel-graf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9" i="2" s="1"/>
  <c r="D20" i="2" s="1"/>
  <c r="D21" i="2" s="1"/>
  <c r="D22" i="2" s="1"/>
  <c r="D23" i="2" s="1"/>
  <c r="D24" i="2" s="1"/>
  <c r="B11" i="2"/>
  <c r="C7" i="2"/>
  <c r="B7" i="2"/>
  <c r="B14" i="1"/>
  <c r="B15" i="1"/>
  <c r="B17" i="1"/>
  <c r="B19" i="2" l="1"/>
  <c r="B13" i="2"/>
  <c r="C19" i="2"/>
  <c r="C13" i="2"/>
  <c r="B18" i="1"/>
  <c r="B19" i="1" s="1"/>
  <c r="C20" i="2" l="1"/>
  <c r="F19" i="2"/>
  <c r="B20" i="2"/>
  <c r="E19" i="2"/>
  <c r="B21" i="2" l="1"/>
  <c r="E20" i="2"/>
  <c r="C21" i="2"/>
  <c r="F20" i="2"/>
  <c r="F21" i="2" l="1"/>
  <c r="C22" i="2"/>
  <c r="E21" i="2"/>
  <c r="B22" i="2"/>
  <c r="E22" i="2" l="1"/>
  <c r="B23" i="2"/>
  <c r="F22" i="2"/>
  <c r="C23" i="2"/>
  <c r="F23" i="2" l="1"/>
  <c r="C24" i="2"/>
  <c r="F24" i="2" s="1"/>
  <c r="E23" i="2"/>
  <c r="B24" i="2"/>
  <c r="E24" i="2" s="1"/>
</calcChain>
</file>

<file path=xl/sharedStrings.xml><?xml version="1.0" encoding="utf-8"?>
<sst xmlns="http://schemas.openxmlformats.org/spreadsheetml/2006/main" count="34" uniqueCount="31">
  <si>
    <t>NCAA T-Shirt  Vendor</t>
  </si>
  <si>
    <t>Givens :</t>
  </si>
  <si>
    <t>Fixed Cost :</t>
  </si>
  <si>
    <t>Variable :</t>
  </si>
  <si>
    <t>Revenue :</t>
  </si>
  <si>
    <t>Full Price/Variable :</t>
  </si>
  <si>
    <t>Reduce Price/variable :</t>
  </si>
  <si>
    <t>Number Of Order :</t>
  </si>
  <si>
    <t>Total Cost</t>
  </si>
  <si>
    <t>Total Revenue</t>
  </si>
  <si>
    <t>Total Profit</t>
  </si>
  <si>
    <t>demands during FP :</t>
  </si>
  <si>
    <t>Number of Full Price (FP)</t>
  </si>
  <si>
    <t>Order by Reduce Price (RP)</t>
  </si>
  <si>
    <t>&lt;-- Pemodelan Skenario</t>
  </si>
  <si>
    <t>Oak</t>
  </si>
  <si>
    <t xml:space="preserve"> Cost</t>
  </si>
  <si>
    <t>Cerry</t>
  </si>
  <si>
    <t>Unit Cost</t>
  </si>
  <si>
    <t>Materials Cost</t>
  </si>
  <si>
    <t>Board feet</t>
  </si>
  <si>
    <t>Labor Req'd</t>
  </si>
  <si>
    <t>Labor rate</t>
  </si>
  <si>
    <t>Labor Cost</t>
  </si>
  <si>
    <t>Cost increase</t>
  </si>
  <si>
    <t xml:space="preserve">Table Estimate </t>
  </si>
  <si>
    <t>Year</t>
  </si>
  <si>
    <t>Labor</t>
  </si>
  <si>
    <t>Total Cerry</t>
  </si>
  <si>
    <t>Total Oak</t>
  </si>
  <si>
    <t>Woodworks Bookshelf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</si>
</sst>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1" formatCode="_-* #,##0_-;\-* #,##0_-;_-* &quot;-&quot;_-;_-@_-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0.0%"/>
    <numFmt numFmtId="168" formatCode="_-[$$-409]* #,##0.0_ ;_-[$$-409]* \-#,##0.0\ ;_-[$$-409]* &quot;-&quot;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4">
    <xf numFmtId="0" fontId="0" fillId="0" borderId="0" xfId="0"/>
    <xf numFmtId="0" fontId="2" fillId="0" borderId="1" xfId="4"/>
    <xf numFmtId="164" fontId="0" fillId="0" borderId="0" xfId="2" applyNumberFormat="1" applyFont="1"/>
    <xf numFmtId="0" fontId="2" fillId="0" borderId="4" xfId="4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5" applyBorder="1"/>
    <xf numFmtId="0" fontId="0" fillId="0" borderId="6" xfId="0" applyBorder="1" applyAlignment="1">
      <alignment horizontal="left" indent="3"/>
    </xf>
    <xf numFmtId="166" fontId="0" fillId="0" borderId="7" xfId="2" applyNumberFormat="1" applyFont="1" applyBorder="1"/>
    <xf numFmtId="0" fontId="0" fillId="2" borderId="7" xfId="0" applyFill="1" applyBorder="1"/>
    <xf numFmtId="0" fontId="3" fillId="0" borderId="8" xfId="5" applyBorder="1" applyAlignment="1">
      <alignment horizontal="left" indent="2"/>
    </xf>
    <xf numFmtId="166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8" fontId="0" fillId="0" borderId="3" xfId="0" applyNumberFormat="1" applyBorder="1"/>
    <xf numFmtId="0" fontId="4" fillId="0" borderId="3" xfId="0" applyFont="1" applyBorder="1" applyAlignment="1">
      <alignment horizontal="center" vertical="center"/>
    </xf>
    <xf numFmtId="164" fontId="0" fillId="0" borderId="7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2" applyNumberFormat="1" applyFont="1" applyBorder="1"/>
    <xf numFmtId="164" fontId="0" fillId="0" borderId="7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164" fontId="0" fillId="0" borderId="11" xfId="2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7" fontId="0" fillId="0" borderId="15" xfId="1" applyNumberFormat="1" applyFont="1" applyBorder="1"/>
    <xf numFmtId="167" fontId="0" fillId="0" borderId="15" xfId="3" applyNumberFormat="1" applyFont="1" applyBorder="1"/>
    <xf numFmtId="167" fontId="0" fillId="0" borderId="13" xfId="3" applyNumberFormat="1" applyFont="1" applyBorder="1"/>
  </cellXfs>
  <cellStyles count="6">
    <cellStyle name="Comma [0]" xfId="1" builtinId="6"/>
    <cellStyle name="Currency [0]" xfId="2" builtinId="7"/>
    <cellStyle name="Heading 1" xfId="4" builtinId="16"/>
    <cellStyle name="Heading 2" xfId="5" builtinId="1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Woodworks Bookshelf</a:t>
            </a:r>
            <a:r>
              <a:rPr lang="en-ID" baseline="0"/>
              <a:t> Co. Cost Projection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7920242239224"/>
          <c:y val="0.17630418566317446"/>
          <c:w val="0.73533726723875814"/>
          <c:h val="0.580922783944534"/>
        </c:manualLayout>
      </c:layout>
      <c:lineChart>
        <c:grouping val="standard"/>
        <c:varyColors val="0"/>
        <c:ser>
          <c:idx val="3"/>
          <c:order val="3"/>
          <c:tx>
            <c:strRef>
              <c:f>'Pemodelan &amp; Tabel-grafik'!$E$18</c:f>
              <c:strCache>
                <c:ptCount val="1"/>
                <c:pt idx="0">
                  <c:v>Total Cerry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'Pemodelan &amp; Tabel-grafik'!$A$19:$A$24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'Pemodelan &amp; Tabel-grafik'!$E$19:$E$24</c:f>
              <c:numCache>
                <c:formatCode>_-[$$-409]* #,##0.0_ ;_-[$$-409]* \-#,##0.0\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7-4571-A6DE-3A69D06F2651}"/>
            </c:ext>
          </c:extLst>
        </c:ser>
        <c:ser>
          <c:idx val="4"/>
          <c:order val="4"/>
          <c:tx>
            <c:strRef>
              <c:f>'Pemodelan &amp; Tabel-grafik'!$F$18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'Pemodelan &amp; Tabel-grafik'!$A$19:$A$24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'Pemodelan &amp; Tabel-grafik'!$F$19:$F$24</c:f>
              <c:numCache>
                <c:formatCode>_-[$$-409]* #,##0.0_ ;_-[$$-409]* \-#,##0.0\ ;_-[$$-409]* "-"?_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7-4571-A6DE-3A69D06F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49311"/>
        <c:axId val="51705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'Pemodelan &amp; Tabel-grafik'!$B$18</c15:sqref>
                        </c15:formulaRef>
                      </c:ext>
                    </c:extLst>
                    <c:strCache>
                      <c:ptCount val="1"/>
                      <c:pt idx="0">
                        <c:v>Cerry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'Pemodelan &amp; Tabel-grafik'!$A$19:$A$24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'Pemodelan &amp; Tabel-grafik'!$B$19:$B$24</c15:sqref>
                        </c15:formulaRef>
                      </c:ext>
                    </c:extLst>
                    <c:numCache>
                      <c:formatCode>_-[$$-409]* #,##0.0_ ;_-[$$-409]* \-#,##0.0\ ;_-[$$-409]* "-"??_ ;_-@_ </c:formatCode>
                      <c:ptCount val="6"/>
                      <c:pt idx="0">
                        <c:v>165</c:v>
                      </c:pt>
                      <c:pt idx="1">
                        <c:v>168.96</c:v>
                      </c:pt>
                      <c:pt idx="2">
                        <c:v>173.01504</c:v>
                      </c:pt>
                      <c:pt idx="3">
                        <c:v>177.16740096000001</c:v>
                      </c:pt>
                      <c:pt idx="4">
                        <c:v>181.41941858304003</c:v>
                      </c:pt>
                      <c:pt idx="5">
                        <c:v>185.77348462903299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47-4571-A6DE-3A69D06F26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'Pemodelan &amp; Tabel-grafik'!$C$18</c15:sqref>
                        </c15:formulaRef>
                      </c:ext>
                    </c:extLst>
                    <c:strCache>
                      <c:ptCount val="1"/>
                      <c:pt idx="0">
                        <c:v>Oak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'Pemodelan &amp; Tabel-grafik'!$A$19:$A$24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'Pemodelan &amp; Tabel-grafik'!$C$19:$C$24</c15:sqref>
                        </c15:formulaRef>
                      </c:ext>
                    </c:extLst>
                    <c:numCache>
                      <c:formatCode>_-[$$-409]* #,##0.0_ ;_-[$$-409]* \-#,##0.0\ ;_-[$$-409]* "-"??_ ;_-@_ </c:formatCode>
                      <c:ptCount val="6"/>
                      <c:pt idx="0">
                        <c:v>129</c:v>
                      </c:pt>
                      <c:pt idx="1">
                        <c:v>131.19299999999998</c:v>
                      </c:pt>
                      <c:pt idx="2">
                        <c:v>133.42328099999997</c:v>
                      </c:pt>
                      <c:pt idx="3">
                        <c:v>135.69147677699996</c:v>
                      </c:pt>
                      <c:pt idx="4">
                        <c:v>137.99823188220896</c:v>
                      </c:pt>
                      <c:pt idx="5">
                        <c:v>140.34420182420649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47-4571-A6DE-3A69D06F2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'Pemodelan &amp; Tabel-grafik'!$D$18</c15:sqref>
                        </c15:formulaRef>
                      </c:ext>
                    </c:extLst>
                    <c:strCache>
                      <c:ptCount val="1"/>
                      <c:pt idx="0">
                        <c:v>Labor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'Pemodelan &amp; Tabel-grafik'!$A$19:$A$24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'Pemodelan &amp; Tabel-grafik'!$D$19:$D$24</c15:sqref>
                        </c15:formulaRef>
                      </c:ext>
                    </c:extLst>
                    <c:numCache>
                      <c:formatCode>_-[$$-409]* #,##0.0_ ;_-[$$-409]* \-#,##0.0\ ;_-[$$-409]* "-"??_ ;_-@_ </c:formatCode>
                      <c:ptCount val="6"/>
                      <c:pt idx="0">
                        <c:v>296</c:v>
                      </c:pt>
                      <c:pt idx="1">
                        <c:v>300.44</c:v>
                      </c:pt>
                      <c:pt idx="2">
                        <c:v>304.94659999999999</c:v>
                      </c:pt>
                      <c:pt idx="3">
                        <c:v>309.52079899999995</c:v>
                      </c:pt>
                      <c:pt idx="4">
                        <c:v>314.16361098499993</c:v>
                      </c:pt>
                      <c:pt idx="5">
                        <c:v>318.87606514977489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47-4571-A6DE-3A69D06F2651}"/>
                  </c:ext>
                </c:extLst>
              </c15:ser>
            </c15:filteredLineSeries>
          </c:ext>
        </c:extLst>
      </c:lineChart>
      <c:catAx>
        <c:axId val="516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3807"/>
        <c:crosses val="autoZero"/>
        <c:auto val="1"/>
        <c:lblAlgn val="ctr"/>
        <c:lblOffset val="100"/>
        <c:noMultiLvlLbl val="0"/>
      </c:catAx>
      <c:valAx>
        <c:axId val="517053807"/>
        <c:scaling>
          <c:orientation val="minMax"/>
        </c:scaling>
        <c:delete val="0"/>
        <c:axPos val="l"/>
        <c:numFmt formatCode="_-[$$-409]* #,##0.0_ ;_-[$$-409]* \-#,##0.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0</xdr:row>
      <xdr:rowOff>142875</xdr:rowOff>
    </xdr:from>
    <xdr:to>
      <xdr:col>15</xdr:col>
      <xdr:colOff>353584</xdr:colOff>
      <xdr:row>11</xdr:row>
      <xdr:rowOff>129625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95DB6-A446-18D7-1B36-B81338FB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42875"/>
          <a:ext cx="5973334" cy="225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1</xdr:row>
      <xdr:rowOff>66675</xdr:rowOff>
    </xdr:from>
    <xdr:to>
      <xdr:col>21</xdr:col>
      <xdr:colOff>305917</xdr:colOff>
      <xdr:row>17</xdr:row>
      <xdr:rowOff>156260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8BB2E-9679-E8DC-8D67-D70793476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257175"/>
          <a:ext cx="6278092" cy="3213785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1</xdr:row>
      <xdr:rowOff>80962</xdr:rowOff>
    </xdr:from>
    <xdr:to>
      <xdr:col>11</xdr:col>
      <xdr:colOff>85725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87E10-0D6C-0C04-1890-AD58D1312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AC41-844E-4AA0-8D31-BBED6215106D}">
  <dimension ref="A1:D20"/>
  <sheetViews>
    <sheetView tabSelected="1" workbookViewId="0">
      <selection activeCell="D17" sqref="D17"/>
    </sheetView>
  </sheetViews>
  <sheetFormatPr defaultRowHeight="15" x14ac:dyDescent="0.25"/>
  <cols>
    <col min="1" max="1" width="27.5703125" bestFit="1" customWidth="1"/>
    <col min="2" max="2" width="11.28515625" bestFit="1" customWidth="1"/>
  </cols>
  <sheetData>
    <row r="1" spans="1:4" ht="20.25" thickBot="1" x14ac:dyDescent="0.35">
      <c r="A1" s="3" t="s">
        <v>0</v>
      </c>
      <c r="B1" s="4"/>
    </row>
    <row r="2" spans="1:4" ht="15.75" thickTop="1" x14ac:dyDescent="0.25">
      <c r="A2" s="5"/>
      <c r="B2" s="6"/>
    </row>
    <row r="3" spans="1:4" ht="18" thickBot="1" x14ac:dyDescent="0.35">
      <c r="A3" s="7" t="s">
        <v>1</v>
      </c>
      <c r="B3" s="6"/>
      <c r="D3" s="2"/>
    </row>
    <row r="4" spans="1:4" ht="15.75" thickTop="1" x14ac:dyDescent="0.25">
      <c r="A4" s="8" t="s">
        <v>2</v>
      </c>
      <c r="B4" s="9">
        <v>750</v>
      </c>
    </row>
    <row r="5" spans="1:4" x14ac:dyDescent="0.25">
      <c r="A5" s="8" t="s">
        <v>3</v>
      </c>
      <c r="B5" s="9">
        <v>8</v>
      </c>
    </row>
    <row r="6" spans="1:4" x14ac:dyDescent="0.25">
      <c r="A6" s="5"/>
      <c r="B6" s="6"/>
    </row>
    <row r="7" spans="1:4" ht="18" thickBot="1" x14ac:dyDescent="0.35">
      <c r="A7" s="7" t="s">
        <v>4</v>
      </c>
      <c r="B7" s="6"/>
    </row>
    <row r="8" spans="1:4" ht="15.75" thickTop="1" x14ac:dyDescent="0.25">
      <c r="A8" s="8" t="s">
        <v>5</v>
      </c>
      <c r="B8" s="9">
        <v>18</v>
      </c>
    </row>
    <row r="9" spans="1:4" x14ac:dyDescent="0.25">
      <c r="A9" s="8" t="s">
        <v>6</v>
      </c>
      <c r="B9" s="9">
        <v>6</v>
      </c>
    </row>
    <row r="10" spans="1:4" x14ac:dyDescent="0.25">
      <c r="A10" s="5"/>
      <c r="B10" s="6"/>
      <c r="D10" t="s">
        <v>14</v>
      </c>
    </row>
    <row r="11" spans="1:4" x14ac:dyDescent="0.25">
      <c r="A11" s="5" t="s">
        <v>7</v>
      </c>
      <c r="B11" s="10">
        <v>1450</v>
      </c>
    </row>
    <row r="12" spans="1:4" x14ac:dyDescent="0.25">
      <c r="A12" s="5" t="s">
        <v>11</v>
      </c>
      <c r="B12" s="6">
        <v>1500</v>
      </c>
    </row>
    <row r="13" spans="1:4" x14ac:dyDescent="0.25">
      <c r="A13" s="5"/>
      <c r="B13" s="6"/>
    </row>
    <row r="14" spans="1:4" x14ac:dyDescent="0.25">
      <c r="A14" s="5" t="s">
        <v>12</v>
      </c>
      <c r="B14" s="10">
        <f>MIN(B11:B12)</f>
        <v>1450</v>
      </c>
    </row>
    <row r="15" spans="1:4" x14ac:dyDescent="0.25">
      <c r="A15" s="5" t="s">
        <v>13</v>
      </c>
      <c r="B15" s="6">
        <f>MAX(B11-B14,0)</f>
        <v>0</v>
      </c>
    </row>
    <row r="16" spans="1:4" x14ac:dyDescent="0.25">
      <c r="A16" s="5"/>
      <c r="B16" s="6"/>
    </row>
    <row r="17" spans="1:2" ht="18" thickBot="1" x14ac:dyDescent="0.35">
      <c r="A17" s="11" t="s">
        <v>8</v>
      </c>
      <c r="B17" s="12">
        <f>B4+B5*B14</f>
        <v>12350</v>
      </c>
    </row>
    <row r="18" spans="1:2" ht="18.75" thickTop="1" thickBot="1" x14ac:dyDescent="0.35">
      <c r="A18" s="11" t="s">
        <v>9</v>
      </c>
      <c r="B18" s="12">
        <f>(B8*B14)+(B9*B15)</f>
        <v>26100</v>
      </c>
    </row>
    <row r="19" spans="1:2" ht="18.75" thickTop="1" thickBot="1" x14ac:dyDescent="0.35">
      <c r="A19" s="11" t="s">
        <v>10</v>
      </c>
      <c r="B19" s="9">
        <f>B18-B17</f>
        <v>13750</v>
      </c>
    </row>
    <row r="20" spans="1:2" ht="15.75" thickTop="1" x14ac:dyDescent="0.25">
      <c r="A20" s="13"/>
      <c r="B2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DBD2-F1CD-40EA-A12D-DA076CB9A1E0}">
  <dimension ref="A2:F24"/>
  <sheetViews>
    <sheetView workbookViewId="0">
      <selection activeCell="H23" sqref="H23"/>
    </sheetView>
  </sheetViews>
  <sheetFormatPr defaultRowHeight="15" x14ac:dyDescent="0.25"/>
  <cols>
    <col min="1" max="1" width="14.85546875" customWidth="1"/>
    <col min="2" max="4" width="9.7109375" bestFit="1" customWidth="1"/>
    <col min="5" max="5" width="10.5703125" bestFit="1" customWidth="1"/>
    <col min="6" max="6" width="9.28515625" bestFit="1" customWidth="1"/>
  </cols>
  <sheetData>
    <row r="2" spans="1:4" ht="20.25" thickBot="1" x14ac:dyDescent="0.35">
      <c r="A2" s="1" t="s">
        <v>30</v>
      </c>
    </row>
    <row r="3" spans="1:4" ht="15.75" thickTop="1" x14ac:dyDescent="0.25"/>
    <row r="4" spans="1:4" x14ac:dyDescent="0.25">
      <c r="A4" s="21" t="s">
        <v>16</v>
      </c>
      <c r="B4" s="21" t="s">
        <v>17</v>
      </c>
      <c r="C4" s="39" t="s">
        <v>15</v>
      </c>
    </row>
    <row r="5" spans="1:4" x14ac:dyDescent="0.25">
      <c r="A5" s="29" t="s">
        <v>18</v>
      </c>
      <c r="B5" s="33">
        <v>5.5</v>
      </c>
      <c r="C5" s="22">
        <v>4.3</v>
      </c>
    </row>
    <row r="6" spans="1:4" x14ac:dyDescent="0.25">
      <c r="A6" s="29" t="s">
        <v>20</v>
      </c>
      <c r="B6" s="29">
        <v>30</v>
      </c>
      <c r="C6" s="23">
        <v>30</v>
      </c>
    </row>
    <row r="7" spans="1:4" x14ac:dyDescent="0.25">
      <c r="A7" s="29" t="s">
        <v>19</v>
      </c>
      <c r="B7" s="34">
        <f>B5*B6</f>
        <v>165</v>
      </c>
      <c r="C7" s="24">
        <f>C5*C6</f>
        <v>129</v>
      </c>
    </row>
    <row r="8" spans="1:4" x14ac:dyDescent="0.25">
      <c r="A8" s="30"/>
      <c r="B8" s="30"/>
      <c r="C8" s="6"/>
    </row>
    <row r="9" spans="1:4" x14ac:dyDescent="0.25">
      <c r="A9" s="31" t="s">
        <v>21</v>
      </c>
      <c r="B9" s="35">
        <v>16</v>
      </c>
      <c r="C9" s="25">
        <v>16</v>
      </c>
    </row>
    <row r="10" spans="1:4" x14ac:dyDescent="0.25">
      <c r="A10" s="31" t="s">
        <v>22</v>
      </c>
      <c r="B10" s="36">
        <v>18.5</v>
      </c>
      <c r="C10" s="26">
        <v>18.5</v>
      </c>
    </row>
    <row r="11" spans="1:4" x14ac:dyDescent="0.25">
      <c r="A11" s="31" t="s">
        <v>23</v>
      </c>
      <c r="B11" s="37">
        <f>B9*B10</f>
        <v>296</v>
      </c>
      <c r="C11" s="27">
        <f>C9*C10</f>
        <v>296</v>
      </c>
    </row>
    <row r="12" spans="1:4" x14ac:dyDescent="0.25">
      <c r="A12" s="30"/>
      <c r="B12" s="30"/>
      <c r="C12" s="6"/>
    </row>
    <row r="13" spans="1:4" x14ac:dyDescent="0.25">
      <c r="A13" s="32" t="s">
        <v>8</v>
      </c>
      <c r="B13" s="38">
        <f>B7+B11</f>
        <v>461</v>
      </c>
      <c r="C13" s="28">
        <f>C7+C11</f>
        <v>425</v>
      </c>
    </row>
    <row r="14" spans="1:4" x14ac:dyDescent="0.25">
      <c r="A14" s="17"/>
    </row>
    <row r="15" spans="1:4" x14ac:dyDescent="0.25">
      <c r="A15" s="40" t="s">
        <v>24</v>
      </c>
      <c r="B15" s="41">
        <v>2.4E-2</v>
      </c>
      <c r="C15" s="42">
        <v>1.7000000000000001E-2</v>
      </c>
      <c r="D15" s="43">
        <v>1.4999999999999999E-2</v>
      </c>
    </row>
    <row r="17" spans="1:6" x14ac:dyDescent="0.25">
      <c r="A17" s="17" t="s">
        <v>25</v>
      </c>
    </row>
    <row r="18" spans="1:6" x14ac:dyDescent="0.25">
      <c r="A18" s="16" t="s">
        <v>26</v>
      </c>
      <c r="B18" s="16" t="s">
        <v>17</v>
      </c>
      <c r="C18" s="16" t="s">
        <v>15</v>
      </c>
      <c r="D18" s="16" t="s">
        <v>27</v>
      </c>
      <c r="E18" s="16" t="s">
        <v>28</v>
      </c>
      <c r="F18" s="16" t="s">
        <v>29</v>
      </c>
    </row>
    <row r="19" spans="1:6" x14ac:dyDescent="0.25">
      <c r="A19" s="15">
        <v>0</v>
      </c>
      <c r="B19" s="18">
        <f>B7</f>
        <v>165</v>
      </c>
      <c r="C19" s="18">
        <f>C7</f>
        <v>129</v>
      </c>
      <c r="D19" s="18">
        <f>C11</f>
        <v>296</v>
      </c>
      <c r="E19" s="19">
        <f>B19+D19</f>
        <v>461</v>
      </c>
      <c r="F19" s="20">
        <f>C19+D19</f>
        <v>425</v>
      </c>
    </row>
    <row r="20" spans="1:6" x14ac:dyDescent="0.25">
      <c r="A20" s="15">
        <v>1</v>
      </c>
      <c r="B20" s="18">
        <f>B19*(1+$B$15)</f>
        <v>168.96</v>
      </c>
      <c r="C20" s="18">
        <f>C19*(1+$C$15)</f>
        <v>131.19299999999998</v>
      </c>
      <c r="D20" s="18">
        <f>D19*(1+$D$15)</f>
        <v>300.44</v>
      </c>
      <c r="E20" s="19">
        <f>B20+D20</f>
        <v>469.4</v>
      </c>
      <c r="F20" s="20">
        <f>C20+D20</f>
        <v>431.63299999999998</v>
      </c>
    </row>
    <row r="21" spans="1:6" x14ac:dyDescent="0.25">
      <c r="A21" s="15">
        <v>2</v>
      </c>
      <c r="B21" s="18">
        <f>B20*(1+$B$15)</f>
        <v>173.01504</v>
      </c>
      <c r="C21" s="18">
        <f>C20*(1+$C$15)</f>
        <v>133.42328099999997</v>
      </c>
      <c r="D21" s="18">
        <f>D20*(1+$D$15)</f>
        <v>304.94659999999999</v>
      </c>
      <c r="E21" s="19">
        <f t="shared" ref="E21:E24" si="0">B21+D21</f>
        <v>477.96163999999999</v>
      </c>
      <c r="F21" s="20">
        <f t="shared" ref="F21:F24" si="1">C21+D21</f>
        <v>438.36988099999996</v>
      </c>
    </row>
    <row r="22" spans="1:6" x14ac:dyDescent="0.25">
      <c r="A22" s="15">
        <v>3</v>
      </c>
      <c r="B22" s="18">
        <f>B21*(1+$B$15)</f>
        <v>177.16740096000001</v>
      </c>
      <c r="C22" s="18">
        <f>C21*(1+$C$15)</f>
        <v>135.69147677699996</v>
      </c>
      <c r="D22" s="18">
        <f>D21*(1+$D$15)</f>
        <v>309.52079899999995</v>
      </c>
      <c r="E22" s="19">
        <f t="shared" si="0"/>
        <v>486.68819995999996</v>
      </c>
      <c r="F22" s="20">
        <f t="shared" si="1"/>
        <v>445.21227577699995</v>
      </c>
    </row>
    <row r="23" spans="1:6" x14ac:dyDescent="0.25">
      <c r="A23" s="15">
        <v>4</v>
      </c>
      <c r="B23" s="18">
        <f>B22*(1+$B$15)</f>
        <v>181.41941858304003</v>
      </c>
      <c r="C23" s="18">
        <f>C22*(1+$C$15)</f>
        <v>137.99823188220896</v>
      </c>
      <c r="D23" s="18">
        <f>D22*(1+$D$15)</f>
        <v>314.16361098499993</v>
      </c>
      <c r="E23" s="19">
        <f t="shared" si="0"/>
        <v>495.58302956803993</v>
      </c>
      <c r="F23" s="20">
        <f t="shared" si="1"/>
        <v>452.16184286720886</v>
      </c>
    </row>
    <row r="24" spans="1:6" x14ac:dyDescent="0.25">
      <c r="A24" s="15">
        <v>5</v>
      </c>
      <c r="B24" s="18">
        <f>B23*(1+$B$15)</f>
        <v>185.77348462903299</v>
      </c>
      <c r="C24" s="18">
        <f>C23*(1+$C$15)</f>
        <v>140.34420182420649</v>
      </c>
      <c r="D24" s="18">
        <f>D23*(1+$D$15)</f>
        <v>318.87606514977489</v>
      </c>
      <c r="E24" s="19">
        <f t="shared" si="0"/>
        <v>504.64954977880791</v>
      </c>
      <c r="F24" s="20">
        <f t="shared" si="1"/>
        <v>459.22026697398138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Pemodelan Anggaran</vt:lpstr>
      <vt:lpstr>Pemodelan &amp; Tabel-grafik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andreahmadalfarisi@gmail.com</dc:creator>
  <cp:lastModifiedBy>andreahmadalfarisi@gmail.com</cp:lastModifiedBy>
  <dcterms:created xsi:type="dcterms:W3CDTF">2023-12-24T14:14:48Z</dcterms:created>
  <dcterms:modified xsi:type="dcterms:W3CDTF">2024-01-06T11:18:52Z</dcterms:modified>
</cp:coreProperties>
</file>