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é\Desktop\Engenharia\EXTRA\Bootcamps\Excel com Ia - Santander\"/>
    </mc:Choice>
  </mc:AlternateContent>
  <xr:revisionPtr revIDLastSave="0" documentId="13_ncr:1_{5090D6D2-96BC-4751-A491-928F4237D4D7}" xr6:coauthVersionLast="47" xr6:coauthVersionMax="47" xr10:uidLastSave="{00000000-0000-0000-0000-000000000000}"/>
  <bookViews>
    <workbookView xWindow="-120" yWindow="-120" windowWidth="20730" windowHeight="11040" tabRatio="529" xr2:uid="{ECA272B6-F07B-4B9B-AB69-7DCD9C7ACA16}"/>
  </bookViews>
  <sheets>
    <sheet name="APP" sheetId="1" r:id="rId1"/>
    <sheet name="Planilha2" sheetId="2" r:id="rId2"/>
  </sheets>
  <definedNames>
    <definedName name="rendimento_carteira">APP!$D$9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C32" i="1"/>
  <c r="D32" i="1" s="1"/>
  <c r="C33" i="1"/>
  <c r="D33" i="1" s="1"/>
  <c r="C34" i="1"/>
  <c r="D34" i="1" s="1"/>
  <c r="C35" i="1"/>
  <c r="D35" i="1" s="1"/>
  <c r="C30" i="1"/>
  <c r="D30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23" i="1"/>
  <c r="D23" i="1" s="1"/>
  <c r="C24" i="1"/>
  <c r="D24" i="1" s="1"/>
  <c r="C22" i="1"/>
  <c r="D22" i="1" s="1"/>
  <c r="C21" i="1"/>
  <c r="D21" i="1" s="1"/>
  <c r="C20" i="1"/>
  <c r="D20" i="1" s="1"/>
  <c r="D16" i="1"/>
  <c r="D17" i="1" s="1"/>
  <c r="D36" i="1" l="1"/>
</calcChain>
</file>

<file path=xl/sharedStrings.xml><?xml version="1.0" encoding="utf-8"?>
<sst xmlns="http://schemas.openxmlformats.org/spreadsheetml/2006/main" count="71" uniqueCount="35">
  <si>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</si>
  <si>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</si>
  <si>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</si>
  <si>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</si>
  <si>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</si>
  <si>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</si>
  <si>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</si>
  <si>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</si>
  <si>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</si>
  <si>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</si>
  <si>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</si>
  <si>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</si>
  <si>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</si>
  <si>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PATRIMÔNIO</t>
  </si>
  <si>
    <t xml:space="preserve">Salário </t>
  </si>
  <si>
    <t>Rendimento Carteira</t>
  </si>
  <si>
    <t>Sugestão de Investimento</t>
  </si>
  <si>
    <t>CONFIGURAÇÕES</t>
  </si>
  <si>
    <t>Agressivo</t>
  </si>
  <si>
    <t>Conservador</t>
  </si>
  <si>
    <t>VALOR A SER INVESTIDO POR MÊS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</si>
  <si>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</si>
  <si>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</si>
  <si>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</si>
  <si>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</si>
  <si>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</si>
  <si>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</si>
  <si>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</si>
  <si>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</si>
  <si>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</si>
  <si>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PERFIL</t>
  </si>
  <si>
    <t>PERCENTUAL</t>
  </si>
  <si>
    <t>Moderado</t>
  </si>
  <si>
    <t>CHAVE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</si>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</sst>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Segoe UI"/>
      <family val="2"/>
    </font>
    <font>
      <b/>
      <sz val="10"/>
      <color theme="0"/>
      <name val="Segoe UI"/>
      <family val="2"/>
    </font>
    <font>
      <u/>
      <sz val="11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theme="1"/>
      </left>
      <right style="medium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theme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auto="1"/>
      </right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8" fontId="3" fillId="3" borderId="11" xfId="0" applyNumberFormat="1" applyFont="1" applyFill="1" applyBorder="1" applyAlignment="1">
      <alignment horizontal="center" vertical="center"/>
    </xf>
    <xf numFmtId="8" fontId="3" fillId="3" borderId="12" xfId="0" applyNumberFormat="1" applyFont="1" applyFill="1" applyBorder="1" applyAlignment="1">
      <alignment horizontal="center" vertical="center"/>
    </xf>
    <xf numFmtId="8" fontId="3" fillId="3" borderId="19" xfId="0" applyNumberFormat="1" applyFont="1" applyFill="1" applyBorder="1" applyAlignment="1">
      <alignment horizontal="center" vertical="center"/>
    </xf>
    <xf numFmtId="8" fontId="3" fillId="3" borderId="22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indent="3"/>
    </xf>
    <xf numFmtId="0" fontId="0" fillId="0" borderId="18" xfId="0" applyBorder="1" applyAlignment="1">
      <alignment horizontal="left" indent="3"/>
    </xf>
    <xf numFmtId="0" fontId="3" fillId="3" borderId="17" xfId="0" applyFont="1" applyFill="1" applyBorder="1" applyAlignment="1">
      <alignment horizontal="left" indent="3"/>
    </xf>
    <xf numFmtId="0" fontId="3" fillId="3" borderId="18" xfId="0" applyFont="1" applyFill="1" applyBorder="1" applyAlignment="1">
      <alignment horizontal="left" indent="3"/>
    </xf>
    <xf numFmtId="0" fontId="3" fillId="3" borderId="20" xfId="0" applyFont="1" applyFill="1" applyBorder="1" applyAlignment="1">
      <alignment horizontal="left" indent="3"/>
    </xf>
    <xf numFmtId="0" fontId="3" fillId="3" borderId="21" xfId="0" applyFont="1" applyFill="1" applyBorder="1" applyAlignment="1">
      <alignment horizontal="left" indent="3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9" fontId="0" fillId="0" borderId="0" xfId="2" applyFont="1"/>
    <xf numFmtId="0" fontId="6" fillId="0" borderId="0" xfId="0" applyFont="1"/>
    <xf numFmtId="0" fontId="0" fillId="6" borderId="25" xfId="0" applyFill="1" applyBorder="1" applyAlignment="1">
      <alignment horizontal="center" vertical="center"/>
    </xf>
    <xf numFmtId="9" fontId="0" fillId="6" borderId="25" xfId="2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9" fontId="0" fillId="6" borderId="26" xfId="2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9" fontId="0" fillId="6" borderId="27" xfId="2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9" fontId="0" fillId="6" borderId="28" xfId="2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left" indent="3"/>
    </xf>
    <xf numFmtId="0" fontId="0" fillId="4" borderId="18" xfId="0" applyFill="1" applyBorder="1" applyAlignment="1">
      <alignment horizontal="left" indent="3"/>
    </xf>
    <xf numFmtId="0" fontId="0" fillId="4" borderId="20" xfId="0" applyFill="1" applyBorder="1" applyAlignment="1">
      <alignment horizontal="left" indent="3"/>
    </xf>
    <xf numFmtId="0" fontId="0" fillId="4" borderId="21" xfId="0" applyFill="1" applyBorder="1" applyAlignment="1">
      <alignment horizontal="left" indent="3"/>
    </xf>
    <xf numFmtId="169" fontId="3" fillId="0" borderId="19" xfId="1" applyNumberFormat="1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10" fontId="3" fillId="0" borderId="19" xfId="2" applyNumberFormat="1" applyFont="1" applyBorder="1" applyAlignment="1" applyProtection="1">
      <alignment horizontal="center" vertical="center"/>
      <protection locked="0"/>
    </xf>
    <xf numFmtId="169" fontId="3" fillId="0" borderId="22" xfId="1" applyNumberFormat="1" applyFont="1" applyBorder="1" applyAlignment="1" applyProtection="1">
      <alignment horizontal="center" vertical="center"/>
      <protection locked="0"/>
    </xf>
    <xf numFmtId="8" fontId="3" fillId="3" borderId="11" xfId="0" applyNumberFormat="1" applyFont="1" applyFill="1" applyBorder="1" applyAlignment="1">
      <alignment horizontal="center"/>
    </xf>
    <xf numFmtId="8" fontId="3" fillId="3" borderId="6" xfId="0" applyNumberFormat="1" applyFont="1" applyFill="1" applyBorder="1" applyAlignment="1">
      <alignment horizontal="center"/>
    </xf>
    <xf numFmtId="8" fontId="3" fillId="3" borderId="4" xfId="0" applyNumberFormat="1" applyFont="1" applyFill="1" applyBorder="1" applyAlignment="1">
      <alignment horizontal="center"/>
    </xf>
    <xf numFmtId="8" fontId="3" fillId="3" borderId="13" xfId="0" applyNumberFormat="1" applyFont="1" applyFill="1" applyBorder="1" applyAlignment="1">
      <alignment horizontal="center"/>
    </xf>
    <xf numFmtId="8" fontId="3" fillId="3" borderId="8" xfId="0" applyNumberFormat="1" applyFont="1" applyFill="1" applyBorder="1" applyAlignment="1">
      <alignment horizontal="center"/>
    </xf>
    <xf numFmtId="8" fontId="3" fillId="3" borderId="9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left" indent="3"/>
    </xf>
    <xf numFmtId="0" fontId="3" fillId="3" borderId="7" xfId="0" applyFont="1" applyFill="1" applyBorder="1" applyAlignment="1">
      <alignment horizontal="left" indent="3"/>
    </xf>
    <xf numFmtId="0" fontId="0" fillId="3" borderId="23" xfId="0" applyFill="1" applyBorder="1" applyAlignment="1">
      <alignment horizontal="left" indent="3"/>
    </xf>
    <xf numFmtId="0" fontId="0" fillId="3" borderId="24" xfId="0" applyFill="1" applyBorder="1" applyAlignment="1">
      <alignment horizontal="left" indent="3"/>
    </xf>
    <xf numFmtId="0" fontId="0" fillId="3" borderId="29" xfId="0" applyFill="1" applyBorder="1" applyAlignment="1">
      <alignment horizontal="left" indent="3"/>
    </xf>
    <xf numFmtId="0" fontId="2" fillId="2" borderId="1" xfId="0" applyFont="1" applyFill="1" applyBorder="1"/>
    <xf numFmtId="169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9" fontId="0" fillId="3" borderId="30" xfId="2" applyFont="1" applyFill="1" applyBorder="1" applyAlignment="1">
      <alignment horizontal="center"/>
    </xf>
    <xf numFmtId="9" fontId="0" fillId="3" borderId="31" xfId="2" applyFont="1" applyFill="1" applyBorder="1" applyAlignment="1">
      <alignment horizontal="center"/>
    </xf>
    <xf numFmtId="9" fontId="0" fillId="3" borderId="32" xfId="2" applyFont="1" applyFill="1" applyBorder="1" applyAlignment="1">
      <alignment horizontal="center"/>
    </xf>
    <xf numFmtId="169" fontId="0" fillId="3" borderId="33" xfId="0" applyNumberFormat="1" applyFill="1" applyBorder="1" applyProtection="1"/>
    <xf numFmtId="169" fontId="0" fillId="3" borderId="34" xfId="0" applyNumberFormat="1" applyFill="1" applyBorder="1" applyProtection="1"/>
    <xf numFmtId="169" fontId="0" fillId="3" borderId="35" xfId="0" applyNumberFormat="1" applyFill="1" applyBorder="1" applyProtection="1"/>
    <xf numFmtId="0" fontId="2" fillId="2" borderId="25" xfId="0" applyFont="1" applyFill="1" applyBorder="1" applyAlignment="1">
      <alignment horizontal="center"/>
    </xf>
    <xf numFmtId="0" fontId="2" fillId="7" borderId="25" xfId="0" applyFont="1" applyFill="1" applyBorder="1" applyProtection="1">
      <protection locked="0"/>
    </xf>
    <xf numFmtId="0" fontId="3" fillId="4" borderId="27" xfId="0" applyFont="1" applyFill="1" applyBorder="1" applyAlignment="1">
      <alignment horizontal="center"/>
    </xf>
    <xf numFmtId="169" fontId="3" fillId="4" borderId="27" xfId="1" applyNumberFormat="1" applyFont="1" applyFill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APP!$C$30:$C$35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3-4A20-8CD6-F6B4803B92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42862</xdr:rowOff>
    </xdr:from>
    <xdr:to>
      <xdr:col>5</xdr:col>
      <xdr:colOff>0</xdr:colOff>
      <xdr:row>51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6B2308-0D07-2534-71B2-8C4B42CD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0</xdr:row>
      <xdr:rowOff>28573</xdr:rowOff>
    </xdr:from>
    <xdr:to>
      <xdr:col>4</xdr:col>
      <xdr:colOff>0</xdr:colOff>
      <xdr:row>5</xdr:row>
      <xdr:rowOff>142874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C1C730-4504-2FEE-E2F4-C58DB0B7D1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44" t="21008" r="144" b="1"/>
        <a:stretch/>
      </xdr:blipFill>
      <xdr:spPr>
        <a:xfrm>
          <a:off x="600075" y="28573"/>
          <a:ext cx="6629400" cy="106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F38F-3969-490D-BE5C-C6ABB5987817}">
  <dimension ref="B6:F45"/>
  <sheetViews>
    <sheetView showGridLines="0" tabSelected="1" workbookViewId="0">
      <selection activeCell="A29" sqref="A29:XFD29"/>
    </sheetView>
  </sheetViews>
  <sheetFormatPr defaultColWidth="0" defaultRowHeight="15" x14ac:dyDescent="0.25"/>
  <cols>
    <col min="1" max="1" width="9.140625" customWidth="1"/>
    <col min="2" max="2" width="42.85546875" customWidth="1"/>
    <col min="3" max="3" width="44.5703125" customWidth="1"/>
    <col min="4" max="4" width="11.85546875" bestFit="1" customWidth="1"/>
    <col min="5" max="5" width="0.140625" customWidth="1"/>
    <col min="6" max="6" width="12.28515625" customWidth="1"/>
    <col min="7" max="8" width="9.140625" hidden="1" customWidth="1"/>
    <col min="9" max="16384" width="9.140625" hidden="1"/>
  </cols>
  <sheetData>
    <row r="6" spans="2:4" ht="15.75" thickBot="1" x14ac:dyDescent="0.3"/>
    <row r="7" spans="2:4" ht="26.25" x14ac:dyDescent="0.25">
      <c r="B7" s="11" t="s">
        <v>17</v>
      </c>
      <c r="C7" s="12"/>
      <c r="D7" s="13"/>
    </row>
    <row r="8" spans="2:4" x14ac:dyDescent="0.25">
      <c r="B8" s="29" t="s">
        <v>14</v>
      </c>
      <c r="C8" s="30"/>
      <c r="D8" s="33">
        <v>5000</v>
      </c>
    </row>
    <row r="9" spans="2:4" x14ac:dyDescent="0.25">
      <c r="B9" s="29" t="s">
        <v>15</v>
      </c>
      <c r="C9" s="30"/>
      <c r="D9" s="35">
        <v>0.01</v>
      </c>
    </row>
    <row r="10" spans="2:4" ht="15.75" thickBot="1" x14ac:dyDescent="0.3">
      <c r="B10" s="31" t="s">
        <v>16</v>
      </c>
      <c r="C10" s="32"/>
      <c r="D10" s="36">
        <v>500</v>
      </c>
    </row>
    <row r="11" spans="2:4" ht="15.75" thickBot="1" x14ac:dyDescent="0.3"/>
    <row r="12" spans="2:4" ht="26.25" x14ac:dyDescent="0.25">
      <c r="B12" s="11" t="s">
        <v>0</v>
      </c>
      <c r="C12" s="12"/>
      <c r="D12" s="13"/>
    </row>
    <row r="13" spans="2:4" x14ac:dyDescent="0.25">
      <c r="B13" s="5" t="s">
        <v>1</v>
      </c>
      <c r="C13" s="6"/>
      <c r="D13" s="33">
        <v>500</v>
      </c>
    </row>
    <row r="14" spans="2:4" x14ac:dyDescent="0.25">
      <c r="B14" s="5" t="s">
        <v>2</v>
      </c>
      <c r="C14" s="6"/>
      <c r="D14" s="34">
        <v>3</v>
      </c>
    </row>
    <row r="15" spans="2:4" x14ac:dyDescent="0.25">
      <c r="B15" s="5" t="s">
        <v>3</v>
      </c>
      <c r="C15" s="6"/>
      <c r="D15" s="35">
        <v>1.0800000000000001E-2</v>
      </c>
    </row>
    <row r="16" spans="2:4" x14ac:dyDescent="0.25">
      <c r="B16" s="7" t="s">
        <v>4</v>
      </c>
      <c r="C16" s="8"/>
      <c r="D16" s="3">
        <f>FV($D$15,12*$D$14,-$D$13)</f>
        <v>21858.220923860772</v>
      </c>
    </row>
    <row r="17" spans="2:5" ht="15.75" thickBot="1" x14ac:dyDescent="0.3">
      <c r="B17" s="9" t="s">
        <v>5</v>
      </c>
      <c r="C17" s="10"/>
      <c r="D17" s="4">
        <f>$D$9*$D$16</f>
        <v>218.58220923860773</v>
      </c>
    </row>
    <row r="18" spans="2:5" ht="15.75" thickBot="1" x14ac:dyDescent="0.3"/>
    <row r="19" spans="2:5" ht="26.25" x14ac:dyDescent="0.25">
      <c r="B19" s="14" t="s">
        <v>11</v>
      </c>
      <c r="C19" s="15" t="s">
        <v>13</v>
      </c>
      <c r="D19" s="16" t="s">
        <v>12</v>
      </c>
      <c r="E19" s="17"/>
    </row>
    <row r="20" spans="2:5" x14ac:dyDescent="0.25">
      <c r="B20" s="43" t="s">
        <v>6</v>
      </c>
      <c r="C20" s="1">
        <f>FV($D$15,MID(B20,SEARCH( "em ",B20) + 3,1) *12,-$D$13)</f>
        <v>13615.431830290796</v>
      </c>
      <c r="D20" s="37">
        <f>C20*rendimento_carteira</f>
        <v>136.15431830290797</v>
      </c>
      <c r="E20" s="38"/>
    </row>
    <row r="21" spans="2:5" x14ac:dyDescent="0.25">
      <c r="B21" s="43" t="s">
        <v>7</v>
      </c>
      <c r="C21" s="1">
        <f>FV($D$15,MID(B21,SEARCH( "em ",B21) + 3,1) *12,-$D$13)</f>
        <v>41902.00967962922</v>
      </c>
      <c r="D21" s="39">
        <f>C21*rendimento_carteira</f>
        <v>419.02009679629219</v>
      </c>
      <c r="E21" s="40"/>
    </row>
    <row r="22" spans="2:5" x14ac:dyDescent="0.25">
      <c r="B22" s="43" t="s">
        <v>8</v>
      </c>
      <c r="C22" s="1">
        <f>FV($D$15,MID(B22,SEARCH( "em ",B22) + 3,2) *12,-$D$13)</f>
        <v>121728.83312740005</v>
      </c>
      <c r="D22" s="39">
        <f>C22*rendimento_carteira</f>
        <v>1217.2883312740005</v>
      </c>
      <c r="E22" s="40"/>
    </row>
    <row r="23" spans="2:5" x14ac:dyDescent="0.25">
      <c r="B23" s="43" t="s">
        <v>9</v>
      </c>
      <c r="C23" s="1">
        <f>FV($D$15,MID(B23,SEARCH( "em ",B23) + 3,2) *12,-$D$13)</f>
        <v>563524.49664926168</v>
      </c>
      <c r="D23" s="39">
        <f>C23*rendimento_carteira</f>
        <v>5635.2449664926171</v>
      </c>
      <c r="E23" s="40"/>
    </row>
    <row r="24" spans="2:5" ht="15.75" thickBot="1" x14ac:dyDescent="0.3">
      <c r="B24" s="44" t="s">
        <v>10</v>
      </c>
      <c r="C24" s="2">
        <f>FV($D$15,MID(B24,SEARCH( "em ",B24) + 3,2) *12,-$D$13)</f>
        <v>2166952.4051583759</v>
      </c>
      <c r="D24" s="41">
        <f>C24*rendimento_carteira</f>
        <v>21669.524051583758</v>
      </c>
      <c r="E24" s="42"/>
    </row>
    <row r="25" spans="2:5" ht="15.75" thickBot="1" x14ac:dyDescent="0.3"/>
    <row r="26" spans="2:5" x14ac:dyDescent="0.25">
      <c r="B26" s="57" t="s">
        <v>30</v>
      </c>
      <c r="C26" s="57"/>
      <c r="D26" s="58" t="s">
        <v>32</v>
      </c>
    </row>
    <row r="27" spans="2:5" ht="15.75" thickBot="1" x14ac:dyDescent="0.3">
      <c r="B27" s="59" t="s">
        <v>20</v>
      </c>
      <c r="C27" s="59"/>
      <c r="D27" s="60">
        <v>1500</v>
      </c>
    </row>
    <row r="28" spans="2:5" ht="15.75" thickBot="1" x14ac:dyDescent="0.3"/>
    <row r="29" spans="2:5" ht="15.75" thickBot="1" x14ac:dyDescent="0.3">
      <c r="B29" s="48" t="s">
        <v>21</v>
      </c>
      <c r="C29" s="48" t="s">
        <v>28</v>
      </c>
      <c r="D29" s="48" t="s">
        <v>29</v>
      </c>
    </row>
    <row r="30" spans="2:5" x14ac:dyDescent="0.25">
      <c r="B30" s="46" t="s">
        <v>22</v>
      </c>
      <c r="C30" s="51">
        <f>VLOOKUP($D$26&amp;" - "&amp;B30,Planilha2!A2:D20,4,0)</f>
        <v>0.32</v>
      </c>
      <c r="D30" s="54">
        <f>C30*$D$27</f>
        <v>480</v>
      </c>
    </row>
    <row r="31" spans="2:5" x14ac:dyDescent="0.25">
      <c r="B31" s="45" t="s">
        <v>23</v>
      </c>
      <c r="C31" s="52">
        <f>VLOOKUP($D$26&amp;" - "&amp;B31,Planilha2!A3:D21,4,0)</f>
        <v>0.4</v>
      </c>
      <c r="D31" s="55">
        <f>C31*$D$27</f>
        <v>600</v>
      </c>
    </row>
    <row r="32" spans="2:5" x14ac:dyDescent="0.25">
      <c r="B32" s="45" t="s">
        <v>24</v>
      </c>
      <c r="C32" s="52">
        <f>VLOOKUP($D$26&amp;" - "&amp;B32,Planilha2!A4:D22,4,0)</f>
        <v>0.08</v>
      </c>
      <c r="D32" s="55">
        <f>C32*$D$27</f>
        <v>120</v>
      </c>
    </row>
    <row r="33" spans="2:4" x14ac:dyDescent="0.25">
      <c r="B33" s="45" t="s">
        <v>25</v>
      </c>
      <c r="C33" s="52">
        <f>VLOOKUP($D$26&amp;" - "&amp;B33,Planilha2!A5:D23,4,0)</f>
        <v>0.1</v>
      </c>
      <c r="D33" s="55">
        <f>C33*$D$27</f>
        <v>150</v>
      </c>
    </row>
    <row r="34" spans="2:4" x14ac:dyDescent="0.25">
      <c r="B34" s="45" t="s">
        <v>26</v>
      </c>
      <c r="C34" s="52">
        <f>VLOOKUP($D$26&amp;" - "&amp;B34,Planilha2!A6:D24,4,0)</f>
        <v>0.05</v>
      </c>
      <c r="D34" s="55">
        <f>C34*$D$27</f>
        <v>75</v>
      </c>
    </row>
    <row r="35" spans="2:4" ht="15.75" thickBot="1" x14ac:dyDescent="0.3">
      <c r="B35" s="47" t="s">
        <v>27</v>
      </c>
      <c r="C35" s="53">
        <f>VLOOKUP($D$26&amp;" - "&amp;B35,Planilha2!A7:D25,4,0)</f>
        <v>0.05</v>
      </c>
      <c r="D35" s="56">
        <f>C35*$D$27</f>
        <v>75</v>
      </c>
    </row>
    <row r="36" spans="2:4" ht="15.75" thickBot="1" x14ac:dyDescent="0.3">
      <c r="B36" s="50" t="s">
        <v>34</v>
      </c>
      <c r="C36" s="50"/>
      <c r="D36" s="49">
        <f>SUM(D30:D35)</f>
        <v>1500</v>
      </c>
    </row>
    <row r="45" spans="2:4" x14ac:dyDescent="0.25">
      <c r="B45" s="19"/>
    </row>
  </sheetData>
  <mergeCells count="19">
    <mergeCell ref="B7:D7"/>
    <mergeCell ref="B8:C8"/>
    <mergeCell ref="B10:C10"/>
    <mergeCell ref="B26:C26"/>
    <mergeCell ref="B27:C27"/>
    <mergeCell ref="B36:C36"/>
    <mergeCell ref="B13:C13"/>
    <mergeCell ref="B14:C14"/>
    <mergeCell ref="B15:C15"/>
    <mergeCell ref="B16:C16"/>
    <mergeCell ref="B17:C17"/>
    <mergeCell ref="B12:D12"/>
    <mergeCell ref="B9:C9"/>
    <mergeCell ref="D19:E19"/>
    <mergeCell ref="D20:E20"/>
    <mergeCell ref="D21:E21"/>
    <mergeCell ref="D22:E22"/>
    <mergeCell ref="D23:E23"/>
    <mergeCell ref="D24:E24"/>
  </mergeCells>
  <dataValidations count="1">
    <dataValidation type="list" allowBlank="1" showInputMessage="1" showErrorMessage="1" sqref="D26" xr:uid="{A63009D4-72F8-49B8-825C-EBBB4531CC5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4781-82A5-416C-B935-BC5003E8064F}">
  <dimension ref="A1:G20"/>
  <sheetViews>
    <sheetView workbookViewId="0">
      <selection activeCell="F12" sqref="F12"/>
    </sheetView>
  </sheetViews>
  <sheetFormatPr defaultRowHeight="15" x14ac:dyDescent="0.25"/>
  <cols>
    <col min="1" max="1" width="31.7109375" bestFit="1" customWidth="1"/>
    <col min="2" max="2" width="12.140625" bestFit="1" customWidth="1"/>
    <col min="3" max="3" width="18.5703125" bestFit="1" customWidth="1"/>
    <col min="4" max="4" width="18" bestFit="1" customWidth="1"/>
    <col min="6" max="6" width="17.85546875" bestFit="1" customWidth="1"/>
  </cols>
  <sheetData>
    <row r="1" spans="1:7" ht="15.75" thickBot="1" x14ac:dyDescent="0.3"/>
    <row r="2" spans="1:7" ht="21.75" thickBot="1" x14ac:dyDescent="0.3">
      <c r="A2" s="28" t="s">
        <v>33</v>
      </c>
      <c r="B2" s="28" t="s">
        <v>30</v>
      </c>
      <c r="C2" s="28" t="s">
        <v>21</v>
      </c>
      <c r="D2" s="28" t="s">
        <v>31</v>
      </c>
    </row>
    <row r="3" spans="1:7" x14ac:dyDescent="0.25">
      <c r="A3" s="20" t="str">
        <f>B3&amp;" - "&amp;C3</f>
        <v>Conservador - PAPEL</v>
      </c>
      <c r="B3" s="20" t="s">
        <v>19</v>
      </c>
      <c r="C3" s="20" t="s">
        <v>22</v>
      </c>
      <c r="D3" s="21">
        <v>0.3</v>
      </c>
      <c r="G3" s="18"/>
    </row>
    <row r="4" spans="1:7" x14ac:dyDescent="0.25">
      <c r="A4" s="22" t="str">
        <f t="shared" ref="A4:A20" si="0">B4&amp;" - "&amp;C4</f>
        <v>Conservador - TIJOLO</v>
      </c>
      <c r="B4" s="22" t="s">
        <v>19</v>
      </c>
      <c r="C4" s="22" t="s">
        <v>23</v>
      </c>
      <c r="D4" s="23">
        <v>0.5</v>
      </c>
    </row>
    <row r="5" spans="1:7" x14ac:dyDescent="0.25">
      <c r="A5" s="22" t="str">
        <f t="shared" si="0"/>
        <v>Conservador - HIBRIDOS</v>
      </c>
      <c r="B5" s="22" t="s">
        <v>19</v>
      </c>
      <c r="C5" s="22" t="s">
        <v>24</v>
      </c>
      <c r="D5" s="23">
        <v>0.1</v>
      </c>
    </row>
    <row r="6" spans="1:7" x14ac:dyDescent="0.25">
      <c r="A6" s="22" t="str">
        <f t="shared" si="0"/>
        <v>Conservador - FOFs</v>
      </c>
      <c r="B6" s="22" t="s">
        <v>19</v>
      </c>
      <c r="C6" s="22" t="s">
        <v>25</v>
      </c>
      <c r="D6" s="23">
        <v>0.1</v>
      </c>
    </row>
    <row r="7" spans="1:7" x14ac:dyDescent="0.25">
      <c r="A7" s="22" t="str">
        <f t="shared" si="0"/>
        <v>Conservador - DESENVOLVIMENTO</v>
      </c>
      <c r="B7" s="22" t="s">
        <v>19</v>
      </c>
      <c r="C7" s="22" t="s">
        <v>26</v>
      </c>
      <c r="D7" s="23">
        <v>0</v>
      </c>
    </row>
    <row r="8" spans="1:7" ht="15.75" thickBot="1" x14ac:dyDescent="0.3">
      <c r="A8" s="24" t="str">
        <f t="shared" si="0"/>
        <v>Conservador - HOTELARIAS</v>
      </c>
      <c r="B8" s="24" t="s">
        <v>19</v>
      </c>
      <c r="C8" s="24" t="s">
        <v>27</v>
      </c>
      <c r="D8" s="25">
        <v>0</v>
      </c>
    </row>
    <row r="9" spans="1:7" x14ac:dyDescent="0.25">
      <c r="A9" s="26" t="str">
        <f t="shared" si="0"/>
        <v>Moderado - PAPEL</v>
      </c>
      <c r="B9" s="26" t="s">
        <v>32</v>
      </c>
      <c r="C9" s="26" t="s">
        <v>22</v>
      </c>
      <c r="D9" s="27">
        <v>0.32</v>
      </c>
    </row>
    <row r="10" spans="1:7" x14ac:dyDescent="0.25">
      <c r="A10" s="22" t="str">
        <f t="shared" si="0"/>
        <v>Moderado - TIJOLO</v>
      </c>
      <c r="B10" s="22" t="s">
        <v>32</v>
      </c>
      <c r="C10" s="22" t="s">
        <v>23</v>
      </c>
      <c r="D10" s="23">
        <v>0.4</v>
      </c>
    </row>
    <row r="11" spans="1:7" x14ac:dyDescent="0.25">
      <c r="A11" s="22" t="str">
        <f t="shared" si="0"/>
        <v>Moderado - HIBRIDOS</v>
      </c>
      <c r="B11" s="22" t="s">
        <v>32</v>
      </c>
      <c r="C11" s="22" t="s">
        <v>24</v>
      </c>
      <c r="D11" s="23">
        <v>0.08</v>
      </c>
    </row>
    <row r="12" spans="1:7" x14ac:dyDescent="0.25">
      <c r="A12" s="22" t="str">
        <f t="shared" si="0"/>
        <v>Moderado - FOFs</v>
      </c>
      <c r="B12" s="22" t="s">
        <v>32</v>
      </c>
      <c r="C12" s="22" t="s">
        <v>25</v>
      </c>
      <c r="D12" s="23">
        <v>0.1</v>
      </c>
    </row>
    <row r="13" spans="1:7" x14ac:dyDescent="0.25">
      <c r="A13" s="22" t="str">
        <f t="shared" si="0"/>
        <v>Moderado - DESENVOLVIMENTO</v>
      </c>
      <c r="B13" s="22" t="s">
        <v>32</v>
      </c>
      <c r="C13" s="22" t="s">
        <v>26</v>
      </c>
      <c r="D13" s="23">
        <v>0.05</v>
      </c>
    </row>
    <row r="14" spans="1:7" ht="15.75" thickBot="1" x14ac:dyDescent="0.3">
      <c r="A14" s="24" t="str">
        <f t="shared" si="0"/>
        <v>Moderado - HOTELARIAS</v>
      </c>
      <c r="B14" s="24" t="s">
        <v>32</v>
      </c>
      <c r="C14" s="24" t="s">
        <v>27</v>
      </c>
      <c r="D14" s="25">
        <v>0.05</v>
      </c>
    </row>
    <row r="15" spans="1:7" x14ac:dyDescent="0.25">
      <c r="A15" s="26" t="str">
        <f t="shared" si="0"/>
        <v>Agressivo - PAPEL</v>
      </c>
      <c r="B15" s="26" t="s">
        <v>18</v>
      </c>
      <c r="C15" s="26" t="s">
        <v>22</v>
      </c>
      <c r="D15" s="27">
        <v>0.5</v>
      </c>
    </row>
    <row r="16" spans="1:7" x14ac:dyDescent="0.25">
      <c r="A16" s="22" t="str">
        <f t="shared" si="0"/>
        <v>Agressivo - TIJOLO</v>
      </c>
      <c r="B16" s="22" t="s">
        <v>18</v>
      </c>
      <c r="C16" s="22" t="s">
        <v>23</v>
      </c>
      <c r="D16" s="23">
        <v>0.1</v>
      </c>
    </row>
    <row r="17" spans="1:4" x14ac:dyDescent="0.25">
      <c r="A17" s="22" t="str">
        <f t="shared" si="0"/>
        <v>Agressivo - HIBRIDOS</v>
      </c>
      <c r="B17" s="22" t="s">
        <v>18</v>
      </c>
      <c r="C17" s="22" t="s">
        <v>24</v>
      </c>
      <c r="D17" s="23">
        <v>0.05</v>
      </c>
    </row>
    <row r="18" spans="1:4" x14ac:dyDescent="0.25">
      <c r="A18" s="22" t="str">
        <f t="shared" si="0"/>
        <v>Agressivo - FOFs</v>
      </c>
      <c r="B18" s="22" t="s">
        <v>18</v>
      </c>
      <c r="C18" s="22" t="s">
        <v>25</v>
      </c>
      <c r="D18" s="23">
        <v>0.05</v>
      </c>
    </row>
    <row r="19" spans="1:4" x14ac:dyDescent="0.25">
      <c r="A19" s="22" t="str">
        <f t="shared" si="0"/>
        <v>Agressivo - DESENVOLVIMENTO</v>
      </c>
      <c r="B19" s="22" t="s">
        <v>18</v>
      </c>
      <c r="C19" s="22" t="s">
        <v>26</v>
      </c>
      <c r="D19" s="23">
        <v>0.2</v>
      </c>
    </row>
    <row r="20" spans="1:4" ht="15.75" thickBot="1" x14ac:dyDescent="0.3">
      <c r="A20" s="24" t="str">
        <f t="shared" si="0"/>
        <v>Agressivo - HOTELARIAS</v>
      </c>
      <c r="B20" s="24" t="s">
        <v>18</v>
      </c>
      <c r="C20" s="24" t="s">
        <v>27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APP</vt:lpstr>
      <vt:lpstr>Planilha2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Moreira Tavares</dc:creator>
  <cp:lastModifiedBy>Andre Moreira Tavares</cp:lastModifiedBy>
  <dcterms:created xsi:type="dcterms:W3CDTF">2025-06-04T18:22:25Z</dcterms:created>
  <dcterms:modified xsi:type="dcterms:W3CDTF">2025-06-04T21:48:06Z</dcterms:modified>
</cp:coreProperties>
</file>