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kty GfK\"/>
    </mc:Choice>
  </mc:AlternateContent>
  <bookViews>
    <workbookView xWindow="480" yWindow="180" windowWidth="27795" windowHeight="12525"/>
  </bookViews>
  <sheets>
    <sheet name="Arkusz2" sheetId="2" r:id="rId1"/>
  </sheets>
  <calcPr calcId="162913"/>
</workbook>
</file>

<file path=xl/calcChain.xml><?xml version="1.0" encoding="utf-8"?>
<calcChain xmlns="http://schemas.openxmlformats.org/spreadsheetml/2006/main">
  <c r="C20" i="2" l="1"/>
  <c r="I47" i="2" l="1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46" i="2"/>
  <c r="I24" i="2"/>
  <c r="I25" i="2"/>
  <c r="I26" i="2"/>
  <c r="I28" i="2"/>
  <c r="I29" i="2"/>
  <c r="I30" i="2"/>
  <c r="I32" i="2"/>
  <c r="I33" i="2"/>
  <c r="I34" i="2"/>
  <c r="I38" i="2"/>
  <c r="I42" i="2"/>
  <c r="I23" i="2"/>
  <c r="H44" i="2"/>
  <c r="I44" i="2" s="1"/>
  <c r="H43" i="2"/>
  <c r="I43" i="2" s="1"/>
  <c r="H42" i="2"/>
  <c r="H41" i="2"/>
  <c r="I41" i="2" s="1"/>
  <c r="H40" i="2"/>
  <c r="I40" i="2" s="1"/>
  <c r="H39" i="2"/>
  <c r="I39" i="2" s="1"/>
  <c r="H38" i="2"/>
  <c r="H37" i="2"/>
  <c r="I37" i="2" s="1"/>
  <c r="H36" i="2"/>
  <c r="I36" i="2" s="1"/>
  <c r="H22" i="2"/>
  <c r="I27" i="2" s="1"/>
  <c r="E44" i="2"/>
  <c r="C44" i="2"/>
  <c r="E43" i="2"/>
  <c r="E42" i="2"/>
  <c r="E36" i="2"/>
  <c r="C36" i="2"/>
  <c r="E41" i="2"/>
  <c r="E40" i="2"/>
  <c r="E39" i="2"/>
  <c r="E38" i="2"/>
  <c r="E37" i="2"/>
  <c r="D24" i="2"/>
  <c r="D25" i="2"/>
  <c r="D26" i="2"/>
  <c r="D27" i="2"/>
  <c r="D28" i="2"/>
  <c r="D29" i="2"/>
  <c r="D30" i="2"/>
  <c r="D31" i="2"/>
  <c r="D32" i="2"/>
  <c r="D33" i="2"/>
  <c r="D34" i="2"/>
  <c r="D35" i="2"/>
  <c r="D39" i="2"/>
  <c r="D43" i="2"/>
  <c r="D23" i="2"/>
  <c r="C43" i="2"/>
  <c r="C22" i="2"/>
  <c r="C42" i="2"/>
  <c r="D42" i="2" s="1"/>
  <c r="C40" i="2"/>
  <c r="D40" i="2" s="1"/>
  <c r="C41" i="2"/>
  <c r="D41" i="2" s="1"/>
  <c r="C39" i="2"/>
  <c r="C38" i="2"/>
  <c r="D38" i="2" s="1"/>
  <c r="C37" i="2"/>
  <c r="D37" i="2" s="1"/>
  <c r="E28" i="2"/>
  <c r="D9" i="2"/>
  <c r="E9" i="2"/>
  <c r="E8" i="2"/>
  <c r="E21" i="2" l="1"/>
  <c r="I31" i="2"/>
  <c r="I35" i="2"/>
  <c r="D36" i="2"/>
  <c r="F17" i="2"/>
  <c r="D11" i="2"/>
  <c r="D7" i="2"/>
  <c r="D6" i="2"/>
  <c r="G4" i="2"/>
  <c r="G5" i="2"/>
  <c r="G6" i="2"/>
  <c r="G7" i="2"/>
  <c r="G8" i="2"/>
  <c r="G9" i="2"/>
  <c r="G10" i="2"/>
  <c r="G11" i="2"/>
  <c r="G12" i="2"/>
  <c r="G13" i="2"/>
  <c r="G14" i="2"/>
  <c r="G15" i="2"/>
  <c r="G3" i="2"/>
  <c r="C21" i="2" l="1"/>
  <c r="C5" i="2" l="1"/>
  <c r="D5" i="2" s="1"/>
  <c r="C2" i="2"/>
</calcChain>
</file>

<file path=xl/sharedStrings.xml><?xml version="1.0" encoding="utf-8"?>
<sst xmlns="http://schemas.openxmlformats.org/spreadsheetml/2006/main" count="99" uniqueCount="26">
  <si>
    <t>wszystkie różne</t>
  </si>
  <si>
    <t>jedna para</t>
  </si>
  <si>
    <t>dwie pary</t>
  </si>
  <si>
    <t>trzy pary</t>
  </si>
  <si>
    <t>cztery pary</t>
  </si>
  <si>
    <t>jedna trójka</t>
  </si>
  <si>
    <t>dwie trójki</t>
  </si>
  <si>
    <t>jedna czwórka</t>
  </si>
  <si>
    <t>dwie czwórki</t>
  </si>
  <si>
    <t>jedna piątka</t>
  </si>
  <si>
    <t>jedna szóstka</t>
  </si>
  <si>
    <t>jedna siódemka</t>
  </si>
  <si>
    <t>jedna ósemka</t>
  </si>
  <si>
    <t>TOTAL</t>
  </si>
  <si>
    <t>8-cyfrowy kod numeryczny (10 cyfr do dyspozycji)</t>
  </si>
  <si>
    <t>p-stwo wystąpienia w 8-cyfrowym kodzie numerycznym</t>
  </si>
  <si>
    <t>para+trójka</t>
  </si>
  <si>
    <t>para+czwórka</t>
  </si>
  <si>
    <t>para+piątka</t>
  </si>
  <si>
    <t>para+szóstka</t>
  </si>
  <si>
    <t>trójka+czwórka</t>
  </si>
  <si>
    <t>trójka+piątka</t>
  </si>
  <si>
    <t>para+para+trójka</t>
  </si>
  <si>
    <t>para+para+czwórka</t>
  </si>
  <si>
    <t>trójka+trójka+para</t>
  </si>
  <si>
    <t>w promilach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</si>
</sst>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Arkusz2!$J$2</c:f>
              <c:strCache>
                <c:ptCount val="1"/>
                <c:pt idx="0">
                  <c:v>p-stwo wystąpienia w 8-cyfrowym kodzie numerycznym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Arkusz2!$I$3:$I$15</c:f>
              <c:strCache>
                <c:ptCount val="13"/>
                <c:pt idx="0">
                  <c:v>wszystkie różne</c:v>
                </c:pt>
                <c:pt idx="1">
                  <c:v>jedna para</c:v>
                </c:pt>
                <c:pt idx="2">
                  <c:v>dwie pary</c:v>
                </c:pt>
                <c:pt idx="3">
                  <c:v>trzy pary</c:v>
                </c:pt>
                <c:pt idx="4">
                  <c:v>cztery pary</c:v>
                </c:pt>
                <c:pt idx="5">
                  <c:v>jedna trójka</c:v>
                </c:pt>
                <c:pt idx="6">
                  <c:v>dwie trójki</c:v>
                </c:pt>
                <c:pt idx="7">
                  <c:v>jedna czwórka</c:v>
                </c:pt>
                <c:pt idx="8">
                  <c:v>dwie czwórki</c:v>
                </c:pt>
                <c:pt idx="9">
                  <c:v>jedna piątka</c:v>
                </c:pt>
                <c:pt idx="10">
                  <c:v>jedna szóstka</c:v>
                </c:pt>
                <c:pt idx="11">
                  <c:v>jedna siódemka</c:v>
                </c:pt>
                <c:pt idx="12">
                  <c:v>jedna ósemka</c:v>
                </c:pt>
              </c:strCache>
            </c:strRef>
          </c:cat>
          <c:val>
            <c:numRef>
              <c:f>Arkusz2!$J$3:$J$15</c:f>
              <c:numCache>
                <c:formatCode>0.00%</c:formatCode>
                <c:ptCount val="13"/>
                <c:pt idx="0">
                  <c:v>1.8144E-2</c:v>
                </c:pt>
                <c:pt idx="1">
                  <c:v>0.16934399999999999</c:v>
                </c:pt>
                <c:pt idx="2">
                  <c:v>0.31752000000000002</c:v>
                </c:pt>
                <c:pt idx="3">
                  <c:v>0.12700800000000001</c:v>
                </c:pt>
                <c:pt idx="4">
                  <c:v>5.2919999999999998E-3</c:v>
                </c:pt>
                <c:pt idx="5">
                  <c:v>8.4671999999999997E-2</c:v>
                </c:pt>
                <c:pt idx="6">
                  <c:v>1.4112E-2</c:v>
                </c:pt>
                <c:pt idx="7">
                  <c:v>2.1167999999999999E-2</c:v>
                </c:pt>
                <c:pt idx="8">
                  <c:v>3.15E-5</c:v>
                </c:pt>
                <c:pt idx="9">
                  <c:v>2.8224000000000001E-3</c:v>
                </c:pt>
                <c:pt idx="10">
                  <c:v>2.0159999999999999E-4</c:v>
                </c:pt>
                <c:pt idx="11">
                  <c:v>7.1999999999999997E-6</c:v>
                </c:pt>
                <c:pt idx="12">
                  <c:v>9.9999999999999995E-8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473B-9B26-717576A0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58336"/>
        <c:axId val="34960128"/>
      </c:barChart>
      <c:catAx>
        <c:axId val="349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960128"/>
        <c:crosses val="autoZero"/>
        <c:auto val="1"/>
        <c:lblAlgn val="ctr"/>
        <c:lblOffset val="100"/>
        <c:noMultiLvlLbl val="0"/>
      </c:catAx>
      <c:valAx>
        <c:axId val="34960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%" sourceLinked="1"/>
        <c:majorTickMark val="out"/>
        <c:minorTickMark val="none"/>
        <c:tickLblPos val="nextTo"/>
        <c:crossAx val="3495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028615794753404"/>
          <c:y val="2.301684268467003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Arkusz2!$H$45</c:f>
              <c:strCache>
                <c:ptCount val="1"/>
                <c:pt idx="0">
                  <c:v>p-stwo wystąpienia w 8-cyfrowym kodzie numerycznym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Arkusz2!$G$46:$G$67</c:f>
              <c:strCache>
                <c:ptCount val="22"/>
                <c:pt idx="0">
                  <c:v>wszystkie różne</c:v>
                </c:pt>
                <c:pt idx="1">
                  <c:v>jedna para</c:v>
                </c:pt>
                <c:pt idx="2">
                  <c:v>dwie pary</c:v>
                </c:pt>
                <c:pt idx="3">
                  <c:v>trzy pary</c:v>
                </c:pt>
                <c:pt idx="4">
                  <c:v>cztery pary</c:v>
                </c:pt>
                <c:pt idx="5">
                  <c:v>jedna trójka</c:v>
                </c:pt>
                <c:pt idx="6">
                  <c:v>dwie trójki</c:v>
                </c:pt>
                <c:pt idx="7">
                  <c:v>jedna czwórka</c:v>
                </c:pt>
                <c:pt idx="8">
                  <c:v>dwie czwórki</c:v>
                </c:pt>
                <c:pt idx="9">
                  <c:v>jedna piątka</c:v>
                </c:pt>
                <c:pt idx="10">
                  <c:v>jedna szóstka</c:v>
                </c:pt>
                <c:pt idx="11">
                  <c:v>jedna siódemka</c:v>
                </c:pt>
                <c:pt idx="12">
                  <c:v>jedna ósemka</c:v>
                </c:pt>
                <c:pt idx="13">
                  <c:v>para+trójka</c:v>
                </c:pt>
                <c:pt idx="14">
                  <c:v>para+czwórka</c:v>
                </c:pt>
                <c:pt idx="15">
                  <c:v>para+piątka</c:v>
                </c:pt>
                <c:pt idx="16">
                  <c:v>para+szóstka</c:v>
                </c:pt>
                <c:pt idx="17">
                  <c:v>trójka+czwórka</c:v>
                </c:pt>
                <c:pt idx="18">
                  <c:v>trójka+piątka</c:v>
                </c:pt>
                <c:pt idx="19">
                  <c:v>para+para+trójka</c:v>
                </c:pt>
                <c:pt idx="20">
                  <c:v>para+para+czwórka</c:v>
                </c:pt>
                <c:pt idx="21">
                  <c:v>trójka+trójka+para</c:v>
                </c:pt>
              </c:strCache>
            </c:strRef>
          </c:cat>
          <c:val>
            <c:numRef>
              <c:f>Arkusz2!$H$46:$H$67</c:f>
              <c:numCache>
                <c:formatCode>0.00%</c:formatCode>
                <c:ptCount val="22"/>
                <c:pt idx="0">
                  <c:v>1.8144E-2</c:v>
                </c:pt>
                <c:pt idx="1">
                  <c:v>0.16934399999999999</c:v>
                </c:pt>
                <c:pt idx="2">
                  <c:v>0.31752000000000002</c:v>
                </c:pt>
                <c:pt idx="3">
                  <c:v>0.12700800000000001</c:v>
                </c:pt>
                <c:pt idx="4">
                  <c:v>5.2919999999999998E-3</c:v>
                </c:pt>
                <c:pt idx="5">
                  <c:v>8.4671999999999997E-2</c:v>
                </c:pt>
                <c:pt idx="6">
                  <c:v>1.4112E-2</c:v>
                </c:pt>
                <c:pt idx="7">
                  <c:v>2.1167999999999999E-2</c:v>
                </c:pt>
                <c:pt idx="8">
                  <c:v>3.15E-5</c:v>
                </c:pt>
                <c:pt idx="9">
                  <c:v>2.8224000000000001E-3</c:v>
                </c:pt>
                <c:pt idx="10">
                  <c:v>2.0159999999999999E-4</c:v>
                </c:pt>
                <c:pt idx="11">
                  <c:v>7.1999999999999997E-6</c:v>
                </c:pt>
                <c:pt idx="12">
                  <c:v>9.9999999999999995E-8</c:v>
                </c:pt>
                <c:pt idx="13">
                  <c:v>0.16934399999999999</c:v>
                </c:pt>
                <c:pt idx="14">
                  <c:v>2.1167999999999999E-2</c:v>
                </c:pt>
                <c:pt idx="15">
                  <c:v>1.2095999999999999E-3</c:v>
                </c:pt>
                <c:pt idx="16">
                  <c:v>2.5199999999999999E-5</c:v>
                </c:pt>
                <c:pt idx="17">
                  <c:v>2.016E-3</c:v>
                </c:pt>
                <c:pt idx="18">
                  <c:v>5.0399999999999999E-5</c:v>
                </c:pt>
                <c:pt idx="19">
                  <c:v>4.2335999999999999E-2</c:v>
                </c:pt>
                <c:pt idx="20">
                  <c:v>1.5120000000000001E-3</c:v>
                </c:pt>
                <c:pt idx="21">
                  <c:v>2.016E-3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E-4DDE-BCF4-D52327AA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70656"/>
        <c:axId val="36115200"/>
      </c:barChart>
      <c:catAx>
        <c:axId val="3567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15200"/>
        <c:crosses val="autoZero"/>
        <c:auto val="1"/>
        <c:lblAlgn val="ctr"/>
        <c:lblOffset val="100"/>
        <c:noMultiLvlLbl val="0"/>
      </c:catAx>
      <c:valAx>
        <c:axId val="36115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67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9</xdr:row>
      <xdr:rowOff>176211</xdr:rowOff>
    </xdr:from>
    <xdr:to>
      <xdr:col>22</xdr:col>
      <xdr:colOff>542924</xdr:colOff>
      <xdr:row>27</xdr:row>
      <xdr:rowOff>85724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533399</xdr:colOff>
      <xdr:row>45</xdr:row>
      <xdr:rowOff>61911</xdr:rowOff>
    </xdr:from>
    <xdr:to>
      <xdr:col>24</xdr:col>
      <xdr:colOff>485774</xdr:colOff>
      <xdr:row>65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D19" sqref="D19"/>
    </sheetView>
  </sheetViews>
  <sheetFormatPr defaultRowHeight="15" x14ac:dyDescent="0.25"/>
  <cols>
    <col min="2" max="2" width="18.140625" bestFit="1" customWidth="1"/>
    <col min="3" max="3" width="10" bestFit="1" customWidth="1"/>
    <col min="4" max="4" width="9.7109375" bestFit="1" customWidth="1"/>
    <col min="6" max="6" width="10" bestFit="1" customWidth="1"/>
    <col min="7" max="7" width="18.140625" bestFit="1" customWidth="1"/>
    <col min="8" max="8" width="11" customWidth="1"/>
    <col min="9" max="9" width="15.140625" bestFit="1" customWidth="1"/>
  </cols>
  <sheetData>
    <row r="1" spans="1:10" x14ac:dyDescent="0.25">
      <c r="A1" s="1" t="s">
        <v>14</v>
      </c>
    </row>
    <row r="2" spans="1:10" x14ac:dyDescent="0.25">
      <c r="B2" t="s">
        <v>13</v>
      </c>
      <c r="C2">
        <f>POWER(10,8)</f>
        <v>100000000</v>
      </c>
      <c r="F2">
        <v>100000000</v>
      </c>
      <c r="J2" s="5" t="s">
        <v>15</v>
      </c>
    </row>
    <row r="3" spans="1:10" x14ac:dyDescent="0.25">
      <c r="B3" t="s">
        <v>0</v>
      </c>
      <c r="C3">
        <v>1814400</v>
      </c>
      <c r="F3">
        <v>1814400</v>
      </c>
      <c r="G3" s="3">
        <f>F3/$F$2</f>
        <v>1.8144E-2</v>
      </c>
      <c r="I3" t="s">
        <v>0</v>
      </c>
      <c r="J3" s="4">
        <v>1.8144E-2</v>
      </c>
    </row>
    <row r="4" spans="1:10" x14ac:dyDescent="0.25">
      <c r="B4" t="s">
        <v>1</v>
      </c>
      <c r="C4">
        <v>16934400</v>
      </c>
      <c r="F4">
        <v>16934400</v>
      </c>
      <c r="G4" s="3">
        <f t="shared" ref="G4:G15" si="0">F4/$F$2</f>
        <v>0.16934399999999999</v>
      </c>
      <c r="I4" t="s">
        <v>1</v>
      </c>
      <c r="J4" s="4">
        <v>0.16934399999999999</v>
      </c>
    </row>
    <row r="5" spans="1:10" x14ac:dyDescent="0.25">
      <c r="B5" t="s">
        <v>2</v>
      </c>
      <c r="C5" s="2">
        <f>COMBIN(8,2)*COMBIN(6,2)*PRODUCT(10,9,8,7,6,5)</f>
        <v>63504000</v>
      </c>
      <c r="D5">
        <f>C5/FACT(2)</f>
        <v>31752000</v>
      </c>
      <c r="F5">
        <v>31752000</v>
      </c>
      <c r="G5" s="3">
        <f t="shared" si="0"/>
        <v>0.31752000000000002</v>
      </c>
      <c r="I5" t="s">
        <v>2</v>
      </c>
      <c r="J5" s="4">
        <v>0.31752000000000002</v>
      </c>
    </row>
    <row r="6" spans="1:10" x14ac:dyDescent="0.25">
      <c r="B6" t="s">
        <v>3</v>
      </c>
      <c r="C6" s="2">
        <v>76204800</v>
      </c>
      <c r="D6">
        <f>C6/FACT(3)</f>
        <v>12700800</v>
      </c>
      <c r="F6">
        <v>12700800</v>
      </c>
      <c r="G6" s="3">
        <f t="shared" si="0"/>
        <v>0.12700800000000001</v>
      </c>
      <c r="I6" t="s">
        <v>3</v>
      </c>
      <c r="J6" s="4">
        <v>0.12700800000000001</v>
      </c>
    </row>
    <row r="7" spans="1:10" x14ac:dyDescent="0.25">
      <c r="B7" t="s">
        <v>4</v>
      </c>
      <c r="C7" s="2">
        <v>12700800</v>
      </c>
      <c r="D7">
        <f>C7/FACT(4)</f>
        <v>529200</v>
      </c>
      <c r="F7">
        <v>529200</v>
      </c>
      <c r="G7" s="3">
        <f t="shared" si="0"/>
        <v>5.2919999999999998E-3</v>
      </c>
      <c r="I7" t="s">
        <v>4</v>
      </c>
      <c r="J7" s="4">
        <v>5.2919999999999998E-3</v>
      </c>
    </row>
    <row r="8" spans="1:10" x14ac:dyDescent="0.25">
      <c r="B8" t="s">
        <v>5</v>
      </c>
      <c r="C8">
        <v>8467200</v>
      </c>
      <c r="E8">
        <f>COMBIN(8,3)*PRODUCT(10,9,8,7,6,5)</f>
        <v>8467200</v>
      </c>
      <c r="F8">
        <v>8467200</v>
      </c>
      <c r="G8" s="3">
        <f t="shared" si="0"/>
        <v>8.4671999999999997E-2</v>
      </c>
      <c r="I8" t="s">
        <v>5</v>
      </c>
      <c r="J8" s="4">
        <v>8.4671999999999997E-2</v>
      </c>
    </row>
    <row r="9" spans="1:10" x14ac:dyDescent="0.25">
      <c r="B9" t="s">
        <v>6</v>
      </c>
      <c r="C9" s="2">
        <v>16934400</v>
      </c>
      <c r="D9">
        <f>C9/FACT(2)</f>
        <v>8467200</v>
      </c>
      <c r="E9">
        <f>COMBIN(8,3)*COMBIN(5,3)*PRODUCT(10,9,8,7)/FACT(2)</f>
        <v>1411200</v>
      </c>
      <c r="F9">
        <v>1411200</v>
      </c>
      <c r="G9" s="3">
        <f t="shared" si="0"/>
        <v>1.4112E-2</v>
      </c>
      <c r="I9" t="s">
        <v>6</v>
      </c>
      <c r="J9" s="4">
        <v>1.4112E-2</v>
      </c>
    </row>
    <row r="10" spans="1:10" x14ac:dyDescent="0.25">
      <c r="B10" t="s">
        <v>7</v>
      </c>
      <c r="C10">
        <v>2116800</v>
      </c>
      <c r="F10">
        <v>2116800</v>
      </c>
      <c r="G10" s="3">
        <f t="shared" si="0"/>
        <v>2.1167999999999999E-2</v>
      </c>
      <c r="I10" t="s">
        <v>7</v>
      </c>
      <c r="J10" s="4">
        <v>2.1167999999999999E-2</v>
      </c>
    </row>
    <row r="11" spans="1:10" x14ac:dyDescent="0.25">
      <c r="B11" t="s">
        <v>8</v>
      </c>
      <c r="C11" s="2">
        <v>6300</v>
      </c>
      <c r="D11">
        <f>C11/FACT(2)</f>
        <v>3150</v>
      </c>
      <c r="F11">
        <v>3150</v>
      </c>
      <c r="G11" s="3">
        <f t="shared" si="0"/>
        <v>3.15E-5</v>
      </c>
      <c r="I11" t="s">
        <v>8</v>
      </c>
      <c r="J11" s="4">
        <v>3.15E-5</v>
      </c>
    </row>
    <row r="12" spans="1:10" x14ac:dyDescent="0.25">
      <c r="B12" t="s">
        <v>9</v>
      </c>
      <c r="C12">
        <v>282240</v>
      </c>
      <c r="F12">
        <v>282240</v>
      </c>
      <c r="G12" s="3">
        <f t="shared" si="0"/>
        <v>2.8224000000000001E-3</v>
      </c>
      <c r="I12" t="s">
        <v>9</v>
      </c>
      <c r="J12" s="4">
        <v>2.8224000000000001E-3</v>
      </c>
    </row>
    <row r="13" spans="1:10" x14ac:dyDescent="0.25">
      <c r="B13" t="s">
        <v>10</v>
      </c>
      <c r="C13">
        <v>20160</v>
      </c>
      <c r="F13">
        <v>20160</v>
      </c>
      <c r="G13" s="3">
        <f t="shared" si="0"/>
        <v>2.0159999999999999E-4</v>
      </c>
      <c r="I13" t="s">
        <v>10</v>
      </c>
      <c r="J13" s="4">
        <v>2.0159999999999999E-4</v>
      </c>
    </row>
    <row r="14" spans="1:10" x14ac:dyDescent="0.25">
      <c r="B14" t="s">
        <v>11</v>
      </c>
      <c r="C14">
        <v>720</v>
      </c>
      <c r="F14">
        <v>720</v>
      </c>
      <c r="G14" s="3">
        <f t="shared" si="0"/>
        <v>7.1999999999999997E-6</v>
      </c>
      <c r="I14" t="s">
        <v>11</v>
      </c>
      <c r="J14" s="4">
        <v>7.1999999999999997E-6</v>
      </c>
    </row>
    <row r="15" spans="1:10" x14ac:dyDescent="0.25">
      <c r="B15" t="s">
        <v>12</v>
      </c>
      <c r="C15">
        <v>10</v>
      </c>
      <c r="F15">
        <v>10</v>
      </c>
      <c r="G15" s="3">
        <f t="shared" si="0"/>
        <v>9.9999999999999995E-8</v>
      </c>
      <c r="I15" t="s">
        <v>12</v>
      </c>
      <c r="J15" s="4">
        <v>9.9999999999999995E-8</v>
      </c>
    </row>
    <row r="17" spans="2:9" x14ac:dyDescent="0.25">
      <c r="F17">
        <f>F2-SUM(F3:F15)</f>
        <v>23967720</v>
      </c>
    </row>
    <row r="20" spans="2:9" x14ac:dyDescent="0.25">
      <c r="C20">
        <f>PRODUCT(3,4,5,6,10)</f>
        <v>3600</v>
      </c>
    </row>
    <row r="21" spans="2:9" x14ac:dyDescent="0.25">
      <c r="C21">
        <f>PRODUCT(4,5,5,6)</f>
        <v>600</v>
      </c>
      <c r="E21">
        <f>C22-SUM(C23:C55)</f>
        <v>12613860</v>
      </c>
    </row>
    <row r="22" spans="2:9" x14ac:dyDescent="0.25">
      <c r="B22" t="s">
        <v>13</v>
      </c>
      <c r="C22">
        <f>POWER(10,8)</f>
        <v>100000000</v>
      </c>
      <c r="G22" t="s">
        <v>13</v>
      </c>
      <c r="H22">
        <f>POWER(10,8)</f>
        <v>100000000</v>
      </c>
    </row>
    <row r="23" spans="2:9" x14ac:dyDescent="0.25">
      <c r="B23" t="s">
        <v>0</v>
      </c>
      <c r="C23">
        <v>1814400</v>
      </c>
      <c r="D23" s="3">
        <f>C23/$F$2</f>
        <v>1.8144E-2</v>
      </c>
      <c r="G23" t="s">
        <v>0</v>
      </c>
      <c r="H23">
        <v>1814400</v>
      </c>
      <c r="I23" s="3">
        <f>H23/$H$22</f>
        <v>1.8144E-2</v>
      </c>
    </row>
    <row r="24" spans="2:9" x14ac:dyDescent="0.25">
      <c r="B24" t="s">
        <v>1</v>
      </c>
      <c r="C24">
        <v>16934400</v>
      </c>
      <c r="D24" s="3">
        <f t="shared" ref="D24:D43" si="1">C24/$F$2</f>
        <v>0.16934399999999999</v>
      </c>
      <c r="G24" t="s">
        <v>1</v>
      </c>
      <c r="H24">
        <v>16934400</v>
      </c>
      <c r="I24" s="3">
        <f t="shared" ref="I24:I44" si="2">H24/$H$22</f>
        <v>0.16934399999999999</v>
      </c>
    </row>
    <row r="25" spans="2:9" x14ac:dyDescent="0.25">
      <c r="B25" t="s">
        <v>2</v>
      </c>
      <c r="C25">
        <v>31752000</v>
      </c>
      <c r="D25" s="3">
        <f t="shared" si="1"/>
        <v>0.31752000000000002</v>
      </c>
      <c r="G25" t="s">
        <v>2</v>
      </c>
      <c r="H25">
        <v>31752000</v>
      </c>
      <c r="I25" s="3">
        <f t="shared" si="2"/>
        <v>0.31752000000000002</v>
      </c>
    </row>
    <row r="26" spans="2:9" x14ac:dyDescent="0.25">
      <c r="B26" t="s">
        <v>3</v>
      </c>
      <c r="C26">
        <v>12700800</v>
      </c>
      <c r="D26" s="3">
        <f t="shared" si="1"/>
        <v>0.12700800000000001</v>
      </c>
      <c r="G26" t="s">
        <v>3</v>
      </c>
      <c r="H26">
        <v>12700800</v>
      </c>
      <c r="I26" s="3">
        <f t="shared" si="2"/>
        <v>0.12700800000000001</v>
      </c>
    </row>
    <row r="27" spans="2:9" x14ac:dyDescent="0.25">
      <c r="B27" t="s">
        <v>4</v>
      </c>
      <c r="C27">
        <v>529200</v>
      </c>
      <c r="D27" s="3">
        <f t="shared" si="1"/>
        <v>5.2919999999999998E-3</v>
      </c>
      <c r="G27" t="s">
        <v>4</v>
      </c>
      <c r="H27">
        <v>529200</v>
      </c>
      <c r="I27" s="3">
        <f t="shared" si="2"/>
        <v>5.2919999999999998E-3</v>
      </c>
    </row>
    <row r="28" spans="2:9" x14ac:dyDescent="0.25">
      <c r="B28" t="s">
        <v>5</v>
      </c>
      <c r="C28">
        <v>8467200</v>
      </c>
      <c r="D28" s="3">
        <f t="shared" si="1"/>
        <v>8.4671999999999997E-2</v>
      </c>
      <c r="E28">
        <f>COMBIN(8,3)*PRODUCT(10,9,8,7,6,5)</f>
        <v>8467200</v>
      </c>
      <c r="G28" t="s">
        <v>5</v>
      </c>
      <c r="H28">
        <v>8467200</v>
      </c>
      <c r="I28" s="3">
        <f t="shared" si="2"/>
        <v>8.4671999999999997E-2</v>
      </c>
    </row>
    <row r="29" spans="2:9" x14ac:dyDescent="0.25">
      <c r="B29" t="s">
        <v>6</v>
      </c>
      <c r="C29">
        <v>1411200</v>
      </c>
      <c r="D29" s="3">
        <f t="shared" si="1"/>
        <v>1.4112E-2</v>
      </c>
      <c r="G29" t="s">
        <v>6</v>
      </c>
      <c r="H29">
        <v>1411200</v>
      </c>
      <c r="I29" s="3">
        <f t="shared" si="2"/>
        <v>1.4112E-2</v>
      </c>
    </row>
    <row r="30" spans="2:9" x14ac:dyDescent="0.25">
      <c r="B30" t="s">
        <v>7</v>
      </c>
      <c r="C30">
        <v>2116800</v>
      </c>
      <c r="D30" s="3">
        <f t="shared" si="1"/>
        <v>2.1167999999999999E-2</v>
      </c>
      <c r="G30" t="s">
        <v>7</v>
      </c>
      <c r="H30">
        <v>2116800</v>
      </c>
      <c r="I30" s="3">
        <f t="shared" si="2"/>
        <v>2.1167999999999999E-2</v>
      </c>
    </row>
    <row r="31" spans="2:9" x14ac:dyDescent="0.25">
      <c r="B31" t="s">
        <v>8</v>
      </c>
      <c r="C31">
        <v>3150</v>
      </c>
      <c r="D31" s="3">
        <f t="shared" si="1"/>
        <v>3.15E-5</v>
      </c>
      <c r="G31" t="s">
        <v>8</v>
      </c>
      <c r="H31">
        <v>3150</v>
      </c>
      <c r="I31" s="3">
        <f t="shared" si="2"/>
        <v>3.15E-5</v>
      </c>
    </row>
    <row r="32" spans="2:9" x14ac:dyDescent="0.25">
      <c r="B32" t="s">
        <v>9</v>
      </c>
      <c r="C32">
        <v>282240</v>
      </c>
      <c r="D32" s="3">
        <f t="shared" si="1"/>
        <v>2.8224000000000001E-3</v>
      </c>
      <c r="G32" t="s">
        <v>9</v>
      </c>
      <c r="H32">
        <v>282240</v>
      </c>
      <c r="I32" s="3">
        <f t="shared" si="2"/>
        <v>2.8224000000000001E-3</v>
      </c>
    </row>
    <row r="33" spans="2:9" x14ac:dyDescent="0.25">
      <c r="B33" t="s">
        <v>10</v>
      </c>
      <c r="C33">
        <v>20160</v>
      </c>
      <c r="D33" s="3">
        <f t="shared" si="1"/>
        <v>2.0159999999999999E-4</v>
      </c>
      <c r="G33" t="s">
        <v>10</v>
      </c>
      <c r="H33">
        <v>20160</v>
      </c>
      <c r="I33" s="3">
        <f t="shared" si="2"/>
        <v>2.0159999999999999E-4</v>
      </c>
    </row>
    <row r="34" spans="2:9" x14ac:dyDescent="0.25">
      <c r="B34" t="s">
        <v>11</v>
      </c>
      <c r="C34">
        <v>720</v>
      </c>
      <c r="D34" s="3">
        <f t="shared" si="1"/>
        <v>7.1999999999999997E-6</v>
      </c>
      <c r="G34" t="s">
        <v>11</v>
      </c>
      <c r="H34">
        <v>720</v>
      </c>
      <c r="I34" s="3">
        <f t="shared" si="2"/>
        <v>7.1999999999999997E-6</v>
      </c>
    </row>
    <row r="35" spans="2:9" x14ac:dyDescent="0.25">
      <c r="B35" t="s">
        <v>12</v>
      </c>
      <c r="C35">
        <v>10</v>
      </c>
      <c r="D35" s="3">
        <f t="shared" si="1"/>
        <v>9.9999999999999995E-8</v>
      </c>
      <c r="G35" t="s">
        <v>12</v>
      </c>
      <c r="H35">
        <v>10</v>
      </c>
      <c r="I35" s="3">
        <f t="shared" si="2"/>
        <v>9.9999999999999995E-8</v>
      </c>
    </row>
    <row r="36" spans="2:9" x14ac:dyDescent="0.25">
      <c r="B36" t="s">
        <v>16</v>
      </c>
      <c r="C36">
        <f>COMBIN(8,2)*COMBIN(6,3)*PRODUCT(10,9,8,7,6)/FACT(2)</f>
        <v>8467200</v>
      </c>
      <c r="D36" s="3">
        <f t="shared" si="1"/>
        <v>8.4671999999999997E-2</v>
      </c>
      <c r="E36">
        <f>COMBIN(8,2)*COMBIN(6,3)*PRODUCT(10,9,8,7,6)</f>
        <v>16934400</v>
      </c>
      <c r="G36" t="s">
        <v>16</v>
      </c>
      <c r="H36">
        <f>COMBIN(8,2)*COMBIN(6,3)*PRODUCT(10,9,8,7,6)</f>
        <v>16934400</v>
      </c>
      <c r="I36" s="3">
        <f t="shared" si="2"/>
        <v>0.16934399999999999</v>
      </c>
    </row>
    <row r="37" spans="2:9" x14ac:dyDescent="0.25">
      <c r="B37" t="s">
        <v>17</v>
      </c>
      <c r="C37">
        <f>COMBIN(8,2)*COMBIN(6,4)*PRODUCT(10,9,8,7)/FACT(2)</f>
        <v>1058400</v>
      </c>
      <c r="D37" s="3">
        <f t="shared" si="1"/>
        <v>1.0584E-2</v>
      </c>
      <c r="E37">
        <f>COMBIN(8,2)*COMBIN(6,4)*PRODUCT(10,9,8,7)</f>
        <v>2116800</v>
      </c>
      <c r="G37" t="s">
        <v>17</v>
      </c>
      <c r="H37">
        <f>COMBIN(8,2)*COMBIN(6,4)*PRODUCT(10,9,8,7)</f>
        <v>2116800</v>
      </c>
      <c r="I37" s="3">
        <f t="shared" si="2"/>
        <v>2.1167999999999999E-2</v>
      </c>
    </row>
    <row r="38" spans="2:9" x14ac:dyDescent="0.25">
      <c r="B38" t="s">
        <v>18</v>
      </c>
      <c r="C38">
        <f>COMBIN(8,2)*COMBIN(6,5)*PRODUCT(10,9,8)/FACT(2)</f>
        <v>60480</v>
      </c>
      <c r="D38" s="3">
        <f t="shared" si="1"/>
        <v>6.0479999999999996E-4</v>
      </c>
      <c r="E38">
        <f>COMBIN(8,2)*COMBIN(6,5)*PRODUCT(10,9,8)</f>
        <v>120960</v>
      </c>
      <c r="G38" t="s">
        <v>18</v>
      </c>
      <c r="H38">
        <f>COMBIN(8,2)*COMBIN(6,5)*PRODUCT(10,9,8)</f>
        <v>120960</v>
      </c>
      <c r="I38" s="3">
        <f t="shared" si="2"/>
        <v>1.2095999999999999E-3</v>
      </c>
    </row>
    <row r="39" spans="2:9" x14ac:dyDescent="0.25">
      <c r="B39" t="s">
        <v>19</v>
      </c>
      <c r="C39">
        <f>COMBIN(8,2)*COMBIN(6,6)*PRODUCT(10,9)/FACT(2)</f>
        <v>1260</v>
      </c>
      <c r="D39" s="3">
        <f t="shared" si="1"/>
        <v>1.26E-5</v>
      </c>
      <c r="E39">
        <f>COMBIN(8,2)*COMBIN(6,6)*PRODUCT(10,9)</f>
        <v>2520</v>
      </c>
      <c r="G39" t="s">
        <v>19</v>
      </c>
      <c r="H39">
        <f>COMBIN(8,2)*COMBIN(6,6)*PRODUCT(10,9)</f>
        <v>2520</v>
      </c>
      <c r="I39" s="3">
        <f t="shared" si="2"/>
        <v>2.5199999999999999E-5</v>
      </c>
    </row>
    <row r="40" spans="2:9" x14ac:dyDescent="0.25">
      <c r="B40" t="s">
        <v>20</v>
      </c>
      <c r="C40">
        <f>COMBIN(8,3)*COMBIN(5,4)*PRODUCT(10,9,8)/FACT(2)</f>
        <v>100800</v>
      </c>
      <c r="D40" s="3">
        <f t="shared" si="1"/>
        <v>1.008E-3</v>
      </c>
      <c r="E40">
        <f>COMBIN(8,3)*COMBIN(5,4)*PRODUCT(10,9,8)</f>
        <v>201600</v>
      </c>
      <c r="G40" t="s">
        <v>20</v>
      </c>
      <c r="H40">
        <f>COMBIN(8,3)*COMBIN(5,4)*PRODUCT(10,9,8)</f>
        <v>201600</v>
      </c>
      <c r="I40" s="3">
        <f t="shared" si="2"/>
        <v>2.016E-3</v>
      </c>
    </row>
    <row r="41" spans="2:9" x14ac:dyDescent="0.25">
      <c r="B41" t="s">
        <v>21</v>
      </c>
      <c r="C41">
        <f>COMBIN(8,3)*COMBIN(5,5)*PRODUCT(10,9)/FACT(2)</f>
        <v>2520</v>
      </c>
      <c r="D41" s="3">
        <f t="shared" si="1"/>
        <v>2.5199999999999999E-5</v>
      </c>
      <c r="E41">
        <f>COMBIN(8,3)*COMBIN(5,5)*PRODUCT(10,9)</f>
        <v>5040</v>
      </c>
      <c r="G41" t="s">
        <v>21</v>
      </c>
      <c r="H41">
        <f>COMBIN(8,3)*COMBIN(5,5)*PRODUCT(10,9)</f>
        <v>5040</v>
      </c>
      <c r="I41" s="3">
        <f t="shared" si="2"/>
        <v>5.0399999999999999E-5</v>
      </c>
    </row>
    <row r="42" spans="2:9" x14ac:dyDescent="0.25">
      <c r="B42" t="s">
        <v>22</v>
      </c>
      <c r="C42">
        <f>COMBIN(8,2)*COMBIN(6,2)*COMBIN(4,3)*PRODUCT(10,9,8,7)/FACT(3)</f>
        <v>1411200</v>
      </c>
      <c r="D42" s="3">
        <f t="shared" si="1"/>
        <v>1.4112E-2</v>
      </c>
      <c r="E42">
        <f>COMBIN(8,2)*COMBIN(6,2)*COMBIN(4,3)*PRODUCT(10,9,8,7)/FACT(2)</f>
        <v>4233600</v>
      </c>
      <c r="G42" t="s">
        <v>22</v>
      </c>
      <c r="H42">
        <f>COMBIN(8,2)*COMBIN(6,2)*COMBIN(4,3)*PRODUCT(10,9,8,7)/FACT(2)</f>
        <v>4233600</v>
      </c>
      <c r="I42" s="3">
        <f t="shared" si="2"/>
        <v>4.2335999999999999E-2</v>
      </c>
    </row>
    <row r="43" spans="2:9" x14ac:dyDescent="0.25">
      <c r="B43" t="s">
        <v>23</v>
      </c>
      <c r="C43">
        <f>COMBIN(8,2)*COMBIN(6,2)*COMBIN(4,4)*PRODUCT(10,9,8)/FACT(3)</f>
        <v>50400</v>
      </c>
      <c r="D43" s="3">
        <f t="shared" si="1"/>
        <v>5.04E-4</v>
      </c>
      <c r="E43">
        <f>COMBIN(8,2)*COMBIN(6,2)*COMBIN(4,4)*PRODUCT(10,9,8)/FACT(2)</f>
        <v>151200</v>
      </c>
      <c r="G43" t="s">
        <v>23</v>
      </c>
      <c r="H43">
        <f>COMBIN(8,2)*COMBIN(6,2)*COMBIN(4,4)*PRODUCT(10,9,8)/FACT(2)</f>
        <v>151200</v>
      </c>
      <c r="I43" s="3">
        <f t="shared" si="2"/>
        <v>1.5120000000000001E-3</v>
      </c>
    </row>
    <row r="44" spans="2:9" x14ac:dyDescent="0.25">
      <c r="B44" t="s">
        <v>24</v>
      </c>
      <c r="C44">
        <f>COMBIN(8,3)*COMBIN(5,3)*COMBIN(2,2)*PRODUCT(10,9,8)/FACT(2)</f>
        <v>201600</v>
      </c>
      <c r="E44">
        <f>COMBIN(8,3)*COMBIN(5,3)*COMBIN(2,2)*PRODUCT(10,9,8)/FACT(2)</f>
        <v>201600</v>
      </c>
      <c r="G44" t="s">
        <v>24</v>
      </c>
      <c r="H44">
        <f>COMBIN(8,3)*COMBIN(5,3)*COMBIN(2,2)*PRODUCT(10,9,8)/FACT(2)</f>
        <v>201600</v>
      </c>
      <c r="I44" s="3">
        <f t="shared" si="2"/>
        <v>2.016E-3</v>
      </c>
    </row>
    <row r="45" spans="2:9" x14ac:dyDescent="0.25">
      <c r="H45" s="5" t="s">
        <v>15</v>
      </c>
      <c r="I45" t="s">
        <v>25</v>
      </c>
    </row>
    <row r="46" spans="2:9" x14ac:dyDescent="0.25">
      <c r="G46" t="s">
        <v>0</v>
      </c>
      <c r="H46" s="4">
        <v>1.8144E-2</v>
      </c>
      <c r="I46" s="6">
        <f>H46*1000</f>
        <v>18.144000000000002</v>
      </c>
    </row>
    <row r="47" spans="2:9" x14ac:dyDescent="0.25">
      <c r="G47" t="s">
        <v>1</v>
      </c>
      <c r="H47" s="4">
        <v>0.16934399999999999</v>
      </c>
      <c r="I47" s="6">
        <f t="shared" ref="I47:I67" si="3">H47*1000</f>
        <v>169.34399999999999</v>
      </c>
    </row>
    <row r="48" spans="2:9" x14ac:dyDescent="0.25">
      <c r="G48" t="s">
        <v>2</v>
      </c>
      <c r="H48" s="4">
        <v>0.31752000000000002</v>
      </c>
      <c r="I48" s="6">
        <f t="shared" si="3"/>
        <v>317.52000000000004</v>
      </c>
    </row>
    <row r="49" spans="7:9" x14ac:dyDescent="0.25">
      <c r="G49" t="s">
        <v>3</v>
      </c>
      <c r="H49" s="4">
        <v>0.12700800000000001</v>
      </c>
      <c r="I49" s="6">
        <f t="shared" si="3"/>
        <v>127.00800000000001</v>
      </c>
    </row>
    <row r="50" spans="7:9" x14ac:dyDescent="0.25">
      <c r="G50" t="s">
        <v>4</v>
      </c>
      <c r="H50" s="4">
        <v>5.2919999999999998E-3</v>
      </c>
      <c r="I50" s="6">
        <f t="shared" si="3"/>
        <v>5.2919999999999998</v>
      </c>
    </row>
    <row r="51" spans="7:9" x14ac:dyDescent="0.25">
      <c r="G51" t="s">
        <v>5</v>
      </c>
      <c r="H51" s="4">
        <v>8.4671999999999997E-2</v>
      </c>
      <c r="I51" s="6">
        <f t="shared" si="3"/>
        <v>84.671999999999997</v>
      </c>
    </row>
    <row r="52" spans="7:9" x14ac:dyDescent="0.25">
      <c r="G52" t="s">
        <v>6</v>
      </c>
      <c r="H52" s="4">
        <v>1.4112E-2</v>
      </c>
      <c r="I52" s="6">
        <f t="shared" si="3"/>
        <v>14.112</v>
      </c>
    </row>
    <row r="53" spans="7:9" x14ac:dyDescent="0.25">
      <c r="G53" t="s">
        <v>7</v>
      </c>
      <c r="H53" s="4">
        <v>2.1167999999999999E-2</v>
      </c>
      <c r="I53" s="6">
        <f t="shared" si="3"/>
        <v>21.167999999999999</v>
      </c>
    </row>
    <row r="54" spans="7:9" x14ac:dyDescent="0.25">
      <c r="G54" t="s">
        <v>8</v>
      </c>
      <c r="H54" s="4">
        <v>3.15E-5</v>
      </c>
      <c r="I54" s="6">
        <f t="shared" si="3"/>
        <v>3.15E-2</v>
      </c>
    </row>
    <row r="55" spans="7:9" x14ac:dyDescent="0.25">
      <c r="G55" t="s">
        <v>9</v>
      </c>
      <c r="H55" s="4">
        <v>2.8224000000000001E-3</v>
      </c>
      <c r="I55" s="6">
        <f t="shared" si="3"/>
        <v>2.8224</v>
      </c>
    </row>
    <row r="56" spans="7:9" x14ac:dyDescent="0.25">
      <c r="G56" t="s">
        <v>10</v>
      </c>
      <c r="H56" s="4">
        <v>2.0159999999999999E-4</v>
      </c>
      <c r="I56" s="6">
        <f t="shared" si="3"/>
        <v>0.2016</v>
      </c>
    </row>
    <row r="57" spans="7:9" x14ac:dyDescent="0.25">
      <c r="G57" t="s">
        <v>11</v>
      </c>
      <c r="H57" s="4">
        <v>7.1999999999999997E-6</v>
      </c>
      <c r="I57" s="6">
        <f t="shared" si="3"/>
        <v>7.1999999999999998E-3</v>
      </c>
    </row>
    <row r="58" spans="7:9" x14ac:dyDescent="0.25">
      <c r="G58" t="s">
        <v>12</v>
      </c>
      <c r="H58" s="4">
        <v>9.9999999999999995E-8</v>
      </c>
      <c r="I58" s="6">
        <f t="shared" si="3"/>
        <v>9.9999999999999991E-5</v>
      </c>
    </row>
    <row r="59" spans="7:9" x14ac:dyDescent="0.25">
      <c r="G59" t="s">
        <v>16</v>
      </c>
      <c r="H59" s="4">
        <v>0.16934399999999999</v>
      </c>
      <c r="I59" s="6">
        <f t="shared" si="3"/>
        <v>169.34399999999999</v>
      </c>
    </row>
    <row r="60" spans="7:9" x14ac:dyDescent="0.25">
      <c r="G60" t="s">
        <v>17</v>
      </c>
      <c r="H60" s="4">
        <v>2.1167999999999999E-2</v>
      </c>
      <c r="I60" s="6">
        <f t="shared" si="3"/>
        <v>21.167999999999999</v>
      </c>
    </row>
    <row r="61" spans="7:9" x14ac:dyDescent="0.25">
      <c r="G61" t="s">
        <v>18</v>
      </c>
      <c r="H61" s="4">
        <v>1.2095999999999999E-3</v>
      </c>
      <c r="I61" s="6">
        <f t="shared" si="3"/>
        <v>1.2096</v>
      </c>
    </row>
    <row r="62" spans="7:9" x14ac:dyDescent="0.25">
      <c r="G62" t="s">
        <v>19</v>
      </c>
      <c r="H62" s="4">
        <v>2.5199999999999999E-5</v>
      </c>
      <c r="I62" s="6">
        <f t="shared" si="3"/>
        <v>2.52E-2</v>
      </c>
    </row>
    <row r="63" spans="7:9" x14ac:dyDescent="0.25">
      <c r="G63" t="s">
        <v>20</v>
      </c>
      <c r="H63" s="4">
        <v>2.016E-3</v>
      </c>
      <c r="I63" s="6">
        <f t="shared" si="3"/>
        <v>2.016</v>
      </c>
    </row>
    <row r="64" spans="7:9" x14ac:dyDescent="0.25">
      <c r="G64" t="s">
        <v>21</v>
      </c>
      <c r="H64" s="4">
        <v>5.0399999999999999E-5</v>
      </c>
      <c r="I64" s="6">
        <f t="shared" si="3"/>
        <v>5.04E-2</v>
      </c>
    </row>
    <row r="65" spans="7:9" x14ac:dyDescent="0.25">
      <c r="G65" t="s">
        <v>22</v>
      </c>
      <c r="H65" s="4">
        <v>4.2335999999999999E-2</v>
      </c>
      <c r="I65" s="6">
        <f t="shared" si="3"/>
        <v>42.335999999999999</v>
      </c>
    </row>
    <row r="66" spans="7:9" x14ac:dyDescent="0.25">
      <c r="G66" t="s">
        <v>23</v>
      </c>
      <c r="H66" s="4">
        <v>1.5120000000000001E-3</v>
      </c>
      <c r="I66" s="6">
        <f t="shared" si="3"/>
        <v>1.512</v>
      </c>
    </row>
    <row r="67" spans="7:9" x14ac:dyDescent="0.25">
      <c r="G67" t="s">
        <v>24</v>
      </c>
      <c r="H67" s="4">
        <v>2.016E-3</v>
      </c>
      <c r="I67" s="6">
        <f t="shared" si="3"/>
        <v>2.016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Surma, Andrzej (GfK Polonia)</dc:creator>
  <cp:lastModifiedBy>Surma, Andrzej (GfK)</cp:lastModifiedBy>
  <dcterms:created xsi:type="dcterms:W3CDTF">2012-10-22T10:24:58Z</dcterms:created>
  <dcterms:modified xsi:type="dcterms:W3CDTF">2019-01-22T10:16:34Z</dcterms:modified>
</cp:coreProperties>
</file>