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n\work\MURI_Nozzle_Design\"/>
    </mc:Choice>
  </mc:AlternateContent>
  <xr:revisionPtr revIDLastSave="0" documentId="8_{40BE69C7-093E-4C49-BB4E-9951EB9287B5}" xr6:coauthVersionLast="45" xr6:coauthVersionMax="45" xr10:uidLastSave="{00000000-0000-0000-0000-000000000000}"/>
  <bookViews>
    <workbookView xWindow="-96" yWindow="-96" windowWidth="23232" windowHeight="12552" activeTab="1" xr2:uid="{EF326D33-EF58-45D4-98EA-30EAB402C0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2" l="1"/>
  <c r="F19" i="2"/>
  <c r="F20" i="2"/>
  <c r="F21" i="2"/>
  <c r="F22" i="2"/>
  <c r="F17" i="2"/>
  <c r="E18" i="2"/>
  <c r="E19" i="2"/>
  <c r="E20" i="2"/>
  <c r="E21" i="2"/>
  <c r="E22" i="2"/>
  <c r="E17" i="2"/>
  <c r="C17" i="2"/>
  <c r="B23" i="2"/>
  <c r="G5" i="2"/>
  <c r="G6" i="2"/>
  <c r="G7" i="2"/>
  <c r="G8" i="2"/>
  <c r="G9" i="2"/>
  <c r="G4" i="2"/>
  <c r="F5" i="2"/>
  <c r="F6" i="2"/>
  <c r="F7" i="2"/>
  <c r="F8" i="2"/>
  <c r="F9" i="2"/>
  <c r="F4" i="2"/>
  <c r="B22" i="2"/>
  <c r="B21" i="2"/>
  <c r="B19" i="2"/>
  <c r="D5" i="2"/>
  <c r="D6" i="2"/>
  <c r="D7" i="2"/>
  <c r="D8" i="2"/>
  <c r="D9" i="2"/>
  <c r="D4" i="2"/>
  <c r="C5" i="2"/>
  <c r="C6" i="2"/>
  <c r="C7" i="2"/>
  <c r="C8" i="2"/>
  <c r="C9" i="2"/>
  <c r="C4" i="2"/>
  <c r="B5" i="2"/>
  <c r="B6" i="2"/>
  <c r="B7" i="2"/>
  <c r="B8" i="2"/>
  <c r="B9" i="2"/>
  <c r="B4" i="2"/>
  <c r="E5" i="1"/>
  <c r="E4" i="1"/>
  <c r="E3" i="1"/>
  <c r="E2" i="1"/>
  <c r="E1" i="1"/>
</calcChain>
</file>

<file path=xl/sharedStrings.xml><?xml version="1.0" encoding="utf-8"?>
<sst xmlns="http://schemas.openxmlformats.org/spreadsheetml/2006/main" count="23" uniqueCount="22">
  <si>
    <t>He a at stp [m/s]</t>
  </si>
  <si>
    <t>Diameter [mm]</t>
  </si>
  <si>
    <t>Area [m^2]</t>
  </si>
  <si>
    <t>Estimate Flow Rate [m^3/s]</t>
  </si>
  <si>
    <t>Estimate Flow Rate [L/min]</t>
  </si>
  <si>
    <t>mm^2 to m^2</t>
  </si>
  <si>
    <t>m^3/s to L/min</t>
  </si>
  <si>
    <t>Calculated Flow Rate [L/min]</t>
  </si>
  <si>
    <t>Cylinder Calcs</t>
  </si>
  <si>
    <t>He Vol [ft^3]</t>
  </si>
  <si>
    <t>Pressure [psi]</t>
  </si>
  <si>
    <t>He Z</t>
  </si>
  <si>
    <t>Pressure [Mpa]</t>
  </si>
  <si>
    <t>Out Pressure</t>
  </si>
  <si>
    <t>Vol [ft^3]</t>
  </si>
  <si>
    <t>Cylinders per hour Estimate</t>
  </si>
  <si>
    <t>Cylinders per hour Calculated</t>
  </si>
  <si>
    <t>Cylinders per hour Calculated (MatLab)</t>
  </si>
  <si>
    <t>vol [L]</t>
  </si>
  <si>
    <t>Run Time [min]</t>
  </si>
  <si>
    <t>Run Time [Hour]</t>
  </si>
  <si>
    <t>He Vol [L]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</si>
</sst>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Sheet1!$D$1:$D$5</c:f>
              <c:numCache>
                <c:formatCode>General</c:formatCode>
                <c:ptCount val="5"/>
                <c:pt idx="0">
                  <c:v>300</c:v>
                </c:pt>
                <c:pt idx="1">
                  <c:v>1000</c:v>
                </c:pt>
                <c:pt idx="2">
                  <c:v>400</c:v>
                </c:pt>
                <c:pt idx="3">
                  <c:v>200</c:v>
                </c:pt>
                <c:pt idx="4">
                  <c:v>3600</c:v>
                </c:pt>
              </c:numCache>
            </c:numRef>
          </c:xVal>
          <c:yVal>
            <c:numRef>
              <c:f>Sheet1!$E$1:$E$5</c:f>
              <c:numCache>
                <c:formatCode>General</c:formatCode>
                <c:ptCount val="5"/>
                <c:pt idx="0">
                  <c:v>175</c:v>
                </c:pt>
                <c:pt idx="1">
                  <c:v>321</c:v>
                </c:pt>
                <c:pt idx="2">
                  <c:v>197</c:v>
                </c:pt>
                <c:pt idx="3">
                  <c:v>133</c:v>
                </c:pt>
                <c:pt idx="4">
                  <c:v>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D-48DD-9BF8-49D6B994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627576"/>
        <c:axId val="387623968"/>
      </c:scatterChart>
      <c:valAx>
        <c:axId val="38762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23968"/>
        <c:crosses val="autoZero"/>
        <c:crossBetween val="midCat"/>
      </c:valAx>
      <c:valAx>
        <c:axId val="3876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2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180</c:v>
                </c:pt>
                <c:pt idx="1">
                  <c:v>172</c:v>
                </c:pt>
                <c:pt idx="2">
                  <c:v>173</c:v>
                </c:pt>
                <c:pt idx="3">
                  <c:v>313</c:v>
                </c:pt>
                <c:pt idx="4">
                  <c:v>331</c:v>
                </c:pt>
                <c:pt idx="5">
                  <c:v>319</c:v>
                </c:pt>
                <c:pt idx="6">
                  <c:v>198</c:v>
                </c:pt>
                <c:pt idx="7">
                  <c:v>203</c:v>
                </c:pt>
                <c:pt idx="8">
                  <c:v>190</c:v>
                </c:pt>
                <c:pt idx="9">
                  <c:v>127</c:v>
                </c:pt>
                <c:pt idx="10">
                  <c:v>142</c:v>
                </c:pt>
                <c:pt idx="11">
                  <c:v>130</c:v>
                </c:pt>
                <c:pt idx="12">
                  <c:v>590</c:v>
                </c:pt>
                <c:pt idx="13">
                  <c:v>613</c:v>
                </c:pt>
                <c:pt idx="14">
                  <c:v>600</c:v>
                </c:pt>
                <c:pt idx="15">
                  <c:v>445</c:v>
                </c:pt>
                <c:pt idx="16">
                  <c:v>431</c:v>
                </c:pt>
                <c:pt idx="17">
                  <c:v>438</c:v>
                </c:pt>
                <c:pt idx="18">
                  <c:v>377</c:v>
                </c:pt>
                <c:pt idx="19">
                  <c:v>378</c:v>
                </c:pt>
                <c:pt idx="20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C-4F41-A9B0-AF53F26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707072"/>
        <c:axId val="525708712"/>
      </c:scatterChart>
      <c:valAx>
        <c:axId val="5257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8712"/>
        <c:crosses val="autoZero"/>
        <c:crossBetween val="midCat"/>
      </c:valAx>
      <c:valAx>
        <c:axId val="52570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A2150-3647-4D9B-B205-6F7C07DBC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249555</xdr:colOff>
      <xdr:row>7</xdr:row>
      <xdr:rowOff>17145</xdr:rowOff>
    </xdr:from>
    <xdr:to>
      <xdr:col>12</xdr:col>
      <xdr:colOff>340995</xdr:colOff>
      <xdr:row>22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8B545-8E37-4D6F-A574-1DE4FE5F6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BC45-FDC3-4FC9-9BD3-2377DDAE624B}">
  <dimension ref="A1:E21"/>
  <sheetViews>
    <sheetView workbookViewId="0">
      <selection sqref="A1:B21"/>
    </sheetView>
  </sheetViews>
  <sheetFormatPr defaultRowHeight="14.4" x14ac:dyDescent="0.55000000000000004"/>
  <sheetData>
    <row r="1" spans="1:5" x14ac:dyDescent="0.55000000000000004">
      <c r="A1">
        <v>300</v>
      </c>
      <c r="B1">
        <v>180</v>
      </c>
      <c r="D1">
        <v>300</v>
      </c>
      <c r="E1">
        <f>AVERAGE(B1:B3)</f>
        <v>175</v>
      </c>
    </row>
    <row r="2" spans="1:5" x14ac:dyDescent="0.55000000000000004">
      <c r="A2">
        <v>300</v>
      </c>
      <c r="B2">
        <v>172</v>
      </c>
      <c r="D2">
        <v>1000</v>
      </c>
      <c r="E2">
        <f>AVERAGE(B4:B6)</f>
        <v>321</v>
      </c>
    </row>
    <row r="3" spans="1:5" x14ac:dyDescent="0.55000000000000004">
      <c r="A3">
        <v>300</v>
      </c>
      <c r="B3">
        <v>173</v>
      </c>
      <c r="D3">
        <v>400</v>
      </c>
      <c r="E3">
        <f>AVERAGE(B7:B9)</f>
        <v>197</v>
      </c>
    </row>
    <row r="4" spans="1:5" x14ac:dyDescent="0.55000000000000004">
      <c r="A4">
        <v>1000</v>
      </c>
      <c r="B4">
        <v>313</v>
      </c>
      <c r="D4">
        <v>200</v>
      </c>
      <c r="E4">
        <f>AVERAGE(B10:B12)</f>
        <v>133</v>
      </c>
    </row>
    <row r="5" spans="1:5" x14ac:dyDescent="0.55000000000000004">
      <c r="A5">
        <v>1000</v>
      </c>
      <c r="B5">
        <v>331</v>
      </c>
      <c r="D5">
        <v>3600</v>
      </c>
      <c r="E5">
        <f>AVERAGE(B13:B15)</f>
        <v>601</v>
      </c>
    </row>
    <row r="6" spans="1:5" x14ac:dyDescent="0.55000000000000004">
      <c r="A6">
        <v>1000</v>
      </c>
      <c r="B6">
        <v>319</v>
      </c>
      <c r="D6">
        <v>2000</v>
      </c>
    </row>
    <row r="7" spans="1:5" x14ac:dyDescent="0.55000000000000004">
      <c r="A7">
        <v>400</v>
      </c>
      <c r="B7">
        <v>198</v>
      </c>
      <c r="D7">
        <v>1500</v>
      </c>
    </row>
    <row r="8" spans="1:5" x14ac:dyDescent="0.55000000000000004">
      <c r="A8">
        <v>400</v>
      </c>
      <c r="B8">
        <v>203</v>
      </c>
    </row>
    <row r="9" spans="1:5" x14ac:dyDescent="0.55000000000000004">
      <c r="A9">
        <v>400</v>
      </c>
      <c r="B9">
        <v>190</v>
      </c>
    </row>
    <row r="10" spans="1:5" x14ac:dyDescent="0.55000000000000004">
      <c r="A10">
        <v>200</v>
      </c>
      <c r="B10">
        <v>127</v>
      </c>
    </row>
    <row r="11" spans="1:5" x14ac:dyDescent="0.55000000000000004">
      <c r="A11">
        <v>200</v>
      </c>
      <c r="B11">
        <v>142</v>
      </c>
    </row>
    <row r="12" spans="1:5" x14ac:dyDescent="0.55000000000000004">
      <c r="A12">
        <v>200</v>
      </c>
      <c r="B12">
        <v>130</v>
      </c>
    </row>
    <row r="13" spans="1:5" x14ac:dyDescent="0.55000000000000004">
      <c r="A13">
        <v>3600</v>
      </c>
      <c r="B13">
        <v>590</v>
      </c>
    </row>
    <row r="14" spans="1:5" x14ac:dyDescent="0.55000000000000004">
      <c r="A14">
        <v>3600</v>
      </c>
      <c r="B14">
        <v>613</v>
      </c>
    </row>
    <row r="15" spans="1:5" x14ac:dyDescent="0.55000000000000004">
      <c r="A15">
        <v>3600</v>
      </c>
      <c r="B15">
        <v>600</v>
      </c>
    </row>
    <row r="16" spans="1:5" x14ac:dyDescent="0.55000000000000004">
      <c r="A16">
        <v>2000</v>
      </c>
      <c r="B16">
        <v>445</v>
      </c>
    </row>
    <row r="17" spans="1:2" x14ac:dyDescent="0.55000000000000004">
      <c r="A17">
        <v>2000</v>
      </c>
      <c r="B17">
        <v>431</v>
      </c>
    </row>
    <row r="18" spans="1:2" x14ac:dyDescent="0.55000000000000004">
      <c r="A18">
        <v>2000</v>
      </c>
      <c r="B18">
        <v>438</v>
      </c>
    </row>
    <row r="19" spans="1:2" x14ac:dyDescent="0.55000000000000004">
      <c r="A19">
        <v>1500</v>
      </c>
      <c r="B19">
        <v>377</v>
      </c>
    </row>
    <row r="20" spans="1:2" x14ac:dyDescent="0.55000000000000004">
      <c r="A20">
        <v>1500</v>
      </c>
      <c r="B20">
        <v>378</v>
      </c>
    </row>
    <row r="21" spans="1:2" x14ac:dyDescent="0.55000000000000004">
      <c r="A21">
        <v>1500</v>
      </c>
      <c r="B21">
        <v>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EFC4-F0B2-46DB-9092-0588A59A880F}">
  <dimension ref="A1:H23"/>
  <sheetViews>
    <sheetView tabSelected="1" workbookViewId="0">
      <selection activeCell="F18" sqref="F18"/>
    </sheetView>
  </sheetViews>
  <sheetFormatPr defaultRowHeight="14.4" x14ac:dyDescent="0.55000000000000004"/>
  <cols>
    <col min="1" max="1" width="13.734375" customWidth="1"/>
    <col min="2" max="2" width="10.7890625" customWidth="1"/>
    <col min="3" max="3" width="23.26171875" customWidth="1"/>
    <col min="4" max="4" width="23.41796875" customWidth="1"/>
    <col min="5" max="5" width="24.05078125" customWidth="1"/>
    <col min="6" max="6" width="23.5234375" customWidth="1"/>
    <col min="7" max="7" width="25.26171875" customWidth="1"/>
  </cols>
  <sheetData>
    <row r="1" spans="1:8" x14ac:dyDescent="0.55000000000000004">
      <c r="A1" t="s">
        <v>0</v>
      </c>
      <c r="B1">
        <v>1007</v>
      </c>
      <c r="C1" t="s">
        <v>5</v>
      </c>
      <c r="D1" s="1">
        <v>9.9999999999999995E-7</v>
      </c>
      <c r="E1" t="s">
        <v>6</v>
      </c>
      <c r="F1">
        <v>60000</v>
      </c>
    </row>
    <row r="3" spans="1:8" x14ac:dyDescent="0.55000000000000004">
      <c r="A3" t="s">
        <v>1</v>
      </c>
      <c r="B3" t="s">
        <v>2</v>
      </c>
      <c r="C3" t="s">
        <v>3</v>
      </c>
      <c r="D3" t="s">
        <v>4</v>
      </c>
      <c r="E3" t="s">
        <v>7</v>
      </c>
      <c r="F3" t="s">
        <v>15</v>
      </c>
      <c r="G3" t="s">
        <v>16</v>
      </c>
      <c r="H3" t="s">
        <v>17</v>
      </c>
    </row>
    <row r="4" spans="1:8" x14ac:dyDescent="0.55000000000000004">
      <c r="A4">
        <v>0.5</v>
      </c>
      <c r="B4" s="1">
        <f>PI()*(A4/2)^2*D$1</f>
        <v>1.9634954084936206E-7</v>
      </c>
      <c r="C4" s="1">
        <f>B4*B$1</f>
        <v>1.9772398763530759E-4</v>
      </c>
      <c r="D4" s="2">
        <f>C4*F$1</f>
        <v>11.863439258118456</v>
      </c>
      <c r="E4">
        <v>8.8369999999999997</v>
      </c>
      <c r="F4">
        <f>D4/B$23/60</f>
        <v>1.8141125024418053E-7</v>
      </c>
      <c r="G4">
        <f>E4/B$23/60</f>
        <v>1.3513207962107274E-7</v>
      </c>
    </row>
    <row r="5" spans="1:8" x14ac:dyDescent="0.55000000000000004">
      <c r="A5">
        <v>1</v>
      </c>
      <c r="B5" s="1">
        <f t="shared" ref="B5:B9" si="0">PI()*(A5/2)^2*D$1</f>
        <v>7.8539816339744823E-7</v>
      </c>
      <c r="C5" s="1">
        <f t="shared" ref="C5:C9" si="1">B5*B$1</f>
        <v>7.9089595054123037E-4</v>
      </c>
      <c r="D5" s="2">
        <f t="shared" ref="D5:D9" si="2">C5*F$1</f>
        <v>47.453757032473824</v>
      </c>
      <c r="E5">
        <v>35.347799999999999</v>
      </c>
      <c r="F5">
        <f t="shared" ref="F5:F9" si="3">D5/B$23/60</f>
        <v>7.2564500097672212E-7</v>
      </c>
      <c r="G5">
        <f t="shared" ref="G5:G9" si="4">E5/B$23/60</f>
        <v>5.405252601595287E-7</v>
      </c>
    </row>
    <row r="6" spans="1:8" x14ac:dyDescent="0.55000000000000004">
      <c r="A6">
        <v>1.5</v>
      </c>
      <c r="B6" s="1">
        <f t="shared" si="0"/>
        <v>1.7671458676442586E-6</v>
      </c>
      <c r="C6" s="1">
        <f t="shared" si="1"/>
        <v>1.7795158887177684E-3</v>
      </c>
      <c r="D6" s="2">
        <f t="shared" si="2"/>
        <v>106.77095332306611</v>
      </c>
      <c r="E6">
        <v>79.532600000000002</v>
      </c>
      <c r="F6">
        <f t="shared" si="3"/>
        <v>1.6327012521976248E-6</v>
      </c>
      <c r="G6">
        <f t="shared" si="4"/>
        <v>1.2161825999401301E-6</v>
      </c>
    </row>
    <row r="7" spans="1:8" x14ac:dyDescent="0.55000000000000004">
      <c r="A7">
        <v>2</v>
      </c>
      <c r="B7" s="1">
        <f t="shared" si="0"/>
        <v>3.1415926535897929E-6</v>
      </c>
      <c r="C7" s="1">
        <f t="shared" si="1"/>
        <v>3.1635838021649215E-3</v>
      </c>
      <c r="D7" s="2">
        <f t="shared" si="2"/>
        <v>189.8150281298953</v>
      </c>
      <c r="E7">
        <v>141.3914</v>
      </c>
      <c r="F7">
        <f t="shared" si="3"/>
        <v>2.9025800039068885E-6</v>
      </c>
      <c r="G7">
        <f t="shared" si="4"/>
        <v>2.1621040989628773E-6</v>
      </c>
    </row>
    <row r="8" spans="1:8" x14ac:dyDescent="0.55000000000000004">
      <c r="A8">
        <v>2.5</v>
      </c>
      <c r="B8" s="1">
        <f t="shared" si="0"/>
        <v>4.9087385212340517E-6</v>
      </c>
      <c r="C8" s="1">
        <f t="shared" si="1"/>
        <v>4.9430996908826899E-3</v>
      </c>
      <c r="D8" s="2">
        <f t="shared" si="2"/>
        <v>296.58598145296139</v>
      </c>
      <c r="E8">
        <v>220.92400000000001</v>
      </c>
      <c r="F8">
        <f t="shared" si="3"/>
        <v>4.5352812561045139E-6</v>
      </c>
      <c r="G8">
        <f t="shared" si="4"/>
        <v>3.3782866989030076E-6</v>
      </c>
      <c r="H8" s="1">
        <v>8.9700000000000003E-8</v>
      </c>
    </row>
    <row r="9" spans="1:8" x14ac:dyDescent="0.55000000000000004">
      <c r="A9">
        <v>3</v>
      </c>
      <c r="B9" s="1">
        <f t="shared" si="0"/>
        <v>7.0685834705770344E-6</v>
      </c>
      <c r="C9" s="1">
        <f t="shared" si="1"/>
        <v>7.1180635548710736E-3</v>
      </c>
      <c r="D9" s="2">
        <f t="shared" si="2"/>
        <v>427.08381329226444</v>
      </c>
      <c r="E9">
        <v>318.13049999999998</v>
      </c>
      <c r="F9">
        <f t="shared" si="3"/>
        <v>6.5308050087904992E-6</v>
      </c>
      <c r="G9">
        <f t="shared" si="4"/>
        <v>4.8647319289229017E-6</v>
      </c>
      <c r="H9" s="1">
        <v>1.2917000000000001E-7</v>
      </c>
    </row>
    <row r="16" spans="1:8" x14ac:dyDescent="0.55000000000000004">
      <c r="A16" t="s">
        <v>8</v>
      </c>
      <c r="C16" t="s">
        <v>21</v>
      </c>
      <c r="D16" t="s">
        <v>1</v>
      </c>
      <c r="E16" t="s">
        <v>19</v>
      </c>
      <c r="F16" t="s">
        <v>20</v>
      </c>
    </row>
    <row r="17" spans="1:6" x14ac:dyDescent="0.55000000000000004">
      <c r="A17" t="s">
        <v>9</v>
      </c>
      <c r="B17">
        <v>217</v>
      </c>
      <c r="C17">
        <f>B17*28.8</f>
        <v>6249.6</v>
      </c>
      <c r="D17">
        <v>0.5</v>
      </c>
      <c r="E17">
        <f>C$17/E4</f>
        <v>707.20832861830945</v>
      </c>
      <c r="F17">
        <f>E17/60</f>
        <v>11.786805476971825</v>
      </c>
    </row>
    <row r="18" spans="1:6" x14ac:dyDescent="0.55000000000000004">
      <c r="A18" t="s">
        <v>10</v>
      </c>
      <c r="B18">
        <v>2900</v>
      </c>
      <c r="D18">
        <v>1</v>
      </c>
      <c r="E18">
        <f>C$17/E5</f>
        <v>176.80308251150001</v>
      </c>
      <c r="F18">
        <f t="shared" ref="F18:F22" si="5">E18/60</f>
        <v>2.9467180418583334</v>
      </c>
    </row>
    <row r="19" spans="1:6" x14ac:dyDescent="0.55000000000000004">
      <c r="A19" t="s">
        <v>12</v>
      </c>
      <c r="B19">
        <f>B18*0.00689476</f>
        <v>19.994803999999998</v>
      </c>
      <c r="D19">
        <v>1.5</v>
      </c>
      <c r="E19">
        <f>C$17/E6</f>
        <v>78.579098382298582</v>
      </c>
      <c r="F19">
        <f t="shared" si="5"/>
        <v>1.3096516397049764</v>
      </c>
    </row>
    <row r="20" spans="1:6" x14ac:dyDescent="0.55000000000000004">
      <c r="A20" t="s">
        <v>13</v>
      </c>
      <c r="B20">
        <v>0.103421</v>
      </c>
      <c r="D20">
        <v>2</v>
      </c>
      <c r="E20">
        <f>C$17/E7</f>
        <v>44.20070810530202</v>
      </c>
      <c r="F20">
        <f t="shared" si="5"/>
        <v>0.73667846842170037</v>
      </c>
    </row>
    <row r="21" spans="1:6" x14ac:dyDescent="0.55000000000000004">
      <c r="A21" t="s">
        <v>11</v>
      </c>
      <c r="B21">
        <f>1 + 0.0045*B19</f>
        <v>1.0899766179999999</v>
      </c>
      <c r="D21">
        <v>2.5</v>
      </c>
      <c r="E21">
        <f>C$17/E8</f>
        <v>28.28846119027358</v>
      </c>
      <c r="F21">
        <f t="shared" si="5"/>
        <v>0.47147435317122632</v>
      </c>
    </row>
    <row r="22" spans="1:6" x14ac:dyDescent="0.55000000000000004">
      <c r="A22" t="s">
        <v>14</v>
      </c>
      <c r="B22">
        <f>(B19*B17)/(B21*B20)</f>
        <v>38490.271169901425</v>
      </c>
      <c r="D22">
        <v>3</v>
      </c>
      <c r="E22">
        <f>C$17/E9</f>
        <v>19.644768420506679</v>
      </c>
      <c r="F22">
        <f t="shared" si="5"/>
        <v>0.32741280700844466</v>
      </c>
    </row>
    <row r="23" spans="1:6" x14ac:dyDescent="0.55000000000000004">
      <c r="A23" t="s">
        <v>18</v>
      </c>
      <c r="B23">
        <f>B22*28.3168</f>
        <v>1089921.3106638647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mcgee</dc:creator>
  <cp:lastModifiedBy>devin mcgee</cp:lastModifiedBy>
  <dcterms:created xsi:type="dcterms:W3CDTF">2020-09-15T16:23:48Z</dcterms:created>
  <dcterms:modified xsi:type="dcterms:W3CDTF">2020-09-16T12:58:39Z</dcterms:modified>
</cp:coreProperties>
</file>