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"/>
    </mc:Choice>
  </mc:AlternateContent>
  <xr:revisionPtr revIDLastSave="0" documentId="13_ncr:1_{99299AF3-E061-4728-B1AE-BA9A4A01E278}" xr6:coauthVersionLast="45" xr6:coauthVersionMax="45" xr10:uidLastSave="{00000000-0000-0000-0000-000000000000}"/>
  <bookViews>
    <workbookView xWindow="-120" yWindow="-120" windowWidth="20730" windowHeight="11160" xr2:uid="{07A1BB12-99C3-4ED4-961A-9C761645AF24}"/>
  </bookViews>
  <sheets>
    <sheet name="lab6 siste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" i="1" l="1"/>
  <c r="J13" i="1"/>
  <c r="I13" i="1"/>
  <c r="H14" i="1"/>
  <c r="H13" i="1"/>
  <c r="F14" i="1"/>
  <c r="F13" i="1"/>
  <c r="K8" i="1"/>
  <c r="G9" i="1"/>
  <c r="B4" i="1"/>
  <c r="E4" i="1" s="1"/>
  <c r="B5" i="1"/>
  <c r="E5" i="1" s="1"/>
  <c r="F5" i="1"/>
  <c r="F4" i="1"/>
  <c r="N5" i="1"/>
  <c r="N6" i="1"/>
  <c r="Q5" i="1"/>
  <c r="Q6" i="1"/>
  <c r="Q7" i="1"/>
  <c r="Q8" i="1"/>
  <c r="G5" i="1" l="1"/>
  <c r="G4" i="1"/>
  <c r="I4" i="1" l="1"/>
  <c r="E9" i="1" l="1"/>
  <c r="I8" i="1" s="1"/>
</calcChain>
</file>

<file path=xl/sharedStrings.xml><?xml version="1.0" encoding="utf-8"?>
<sst xmlns="http://schemas.openxmlformats.org/spreadsheetml/2006/main" count="29" uniqueCount="26">
  <si>
    <t xml:space="preserve">cs </t>
  </si>
  <si>
    <t>wn</t>
  </si>
  <si>
    <t>m</t>
  </si>
  <si>
    <t>b</t>
  </si>
  <si>
    <t>x</t>
  </si>
  <si>
    <t>T (s)</t>
  </si>
  <si>
    <t>k</t>
  </si>
  <si>
    <t>wd</t>
  </si>
  <si>
    <t>sigma</t>
  </si>
  <si>
    <t>x(i)</t>
  </si>
  <si>
    <t>y(i)</t>
  </si>
  <si>
    <t>200g</t>
  </si>
  <si>
    <t>300g</t>
  </si>
  <si>
    <t>ma</t>
  </si>
  <si>
    <t>sem ma</t>
  </si>
  <si>
    <t>com ma</t>
  </si>
  <si>
    <t>m1</t>
  </si>
  <si>
    <t>m1+ma</t>
  </si>
  <si>
    <t>k(teo)</t>
  </si>
  <si>
    <t>k(sim)</t>
  </si>
  <si>
    <t>b(sim)</t>
  </si>
  <si>
    <t>b(teo)</t>
  </si>
  <si>
    <t>erro</t>
  </si>
  <si>
    <t>wr,mp</t>
  </si>
  <si>
    <t>y(db)</t>
  </si>
  <si>
    <t>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</si>
</sst>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DFC3-DFCB-4413-AC27-C24290BC3029}">
  <dimension ref="A3:R14"/>
  <sheetViews>
    <sheetView tabSelected="1" workbookViewId="0">
      <selection activeCell="D13" sqref="D13"/>
    </sheetView>
  </sheetViews>
  <sheetFormatPr defaultRowHeight="15" x14ac:dyDescent="0.25"/>
  <cols>
    <col min="6" max="6" width="12" bestFit="1" customWidth="1"/>
  </cols>
  <sheetData>
    <row r="3" spans="1:18" x14ac:dyDescent="0.25">
      <c r="A3" s="1"/>
      <c r="B3" s="1" t="s">
        <v>5</v>
      </c>
      <c r="C3" s="1"/>
      <c r="D3" s="1"/>
      <c r="E3" s="1" t="s">
        <v>7</v>
      </c>
      <c r="F3" s="1" t="s">
        <v>0</v>
      </c>
      <c r="G3" s="1" t="s">
        <v>1</v>
      </c>
      <c r="H3" s="1"/>
      <c r="I3" s="1" t="s">
        <v>2</v>
      </c>
      <c r="J3" s="1" t="s">
        <v>13</v>
      </c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16</v>
      </c>
      <c r="B4" s="1">
        <f>P6-P5</f>
        <v>0.2</v>
      </c>
      <c r="C4" s="1"/>
      <c r="D4" s="1"/>
      <c r="E4" s="1">
        <f>2*PI()/B4</f>
        <v>31.415926535897931</v>
      </c>
      <c r="F4" s="1">
        <f>SQRT(N5^2/(1+N5^2))</f>
        <v>0.23888715522770851</v>
      </c>
      <c r="G4" s="1">
        <f>E4/SQRT(1-F4^2)</f>
        <v>32.352621133163559</v>
      </c>
      <c r="H4" s="1"/>
      <c r="I4" s="1">
        <f>J4*G5^2/(G4^2-G5^2)</f>
        <v>0.21469886259064855</v>
      </c>
      <c r="J4" s="1">
        <v>0.1</v>
      </c>
      <c r="K4" s="1"/>
      <c r="L4" s="1"/>
      <c r="M4" s="1"/>
      <c r="N4" s="1" t="s">
        <v>8</v>
      </c>
      <c r="O4" s="1"/>
      <c r="P4" s="1" t="s">
        <v>9</v>
      </c>
      <c r="Q4" s="1" t="s">
        <v>10</v>
      </c>
      <c r="R4" s="1"/>
    </row>
    <row r="5" spans="1:18" x14ac:dyDescent="0.25">
      <c r="A5" s="1" t="s">
        <v>17</v>
      </c>
      <c r="B5" s="1">
        <f>P8-P7</f>
        <v>0.23999999999999996</v>
      </c>
      <c r="C5" s="1"/>
      <c r="D5" s="1"/>
      <c r="E5" s="1">
        <f>2*PI()/B5</f>
        <v>26.179938779914945</v>
      </c>
      <c r="F5" s="1">
        <f>SQRT(N6^2/(1+N6^2))</f>
        <v>0.2004828784474193</v>
      </c>
      <c r="G5" s="1">
        <f>E5/SQRT(1-F5^2)</f>
        <v>26.722479782027271</v>
      </c>
      <c r="H5" s="1"/>
      <c r="I5" s="1"/>
      <c r="J5" s="1"/>
      <c r="K5" s="1"/>
      <c r="L5" s="1"/>
      <c r="M5" s="1"/>
      <c r="N5" s="1">
        <f xml:space="preserve"> LN(Q5/Q6)/(2*PI())</f>
        <v>0.24600979435796816</v>
      </c>
      <c r="O5" s="2" t="s">
        <v>14</v>
      </c>
      <c r="P5" s="1">
        <v>0.13</v>
      </c>
      <c r="Q5" s="1">
        <f>0.093333-0.036239</f>
        <v>5.7093999999999999E-2</v>
      </c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f xml:space="preserve"> LN(Q7/Q8)/(2*PI())</f>
        <v>0.20463759334929957</v>
      </c>
      <c r="O6" s="3"/>
      <c r="P6" s="1">
        <v>0.33</v>
      </c>
      <c r="Q6" s="1">
        <f>0.048409-0.036239</f>
        <v>1.217E-2</v>
      </c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 t="s">
        <v>20</v>
      </c>
      <c r="J7" s="1" t="s">
        <v>21</v>
      </c>
      <c r="K7" s="1" t="s">
        <v>22</v>
      </c>
      <c r="L7" s="1"/>
      <c r="M7" s="1"/>
      <c r="N7" s="1"/>
      <c r="O7" s="1" t="s">
        <v>15</v>
      </c>
      <c r="P7" s="1">
        <v>0.17</v>
      </c>
      <c r="Q7" s="1">
        <f>0.080934-0.024458</f>
        <v>5.6476000000000005E-2</v>
      </c>
      <c r="R7" s="1"/>
    </row>
    <row r="8" spans="1:18" x14ac:dyDescent="0.25">
      <c r="A8" s="1"/>
      <c r="B8" s="1"/>
      <c r="C8" s="1"/>
      <c r="D8" s="1"/>
      <c r="E8" s="1" t="s">
        <v>19</v>
      </c>
      <c r="F8" s="1" t="s">
        <v>18</v>
      </c>
      <c r="G8" s="1" t="s">
        <v>22</v>
      </c>
      <c r="H8" s="1"/>
      <c r="I8" s="1">
        <f>2*F4* SQRT(I4*E9)</f>
        <v>3.3186542628662332</v>
      </c>
      <c r="J8" s="1">
        <v>3</v>
      </c>
      <c r="K8" s="5">
        <f>(I8-J8)/I8</f>
        <v>9.6019120289746615E-2</v>
      </c>
      <c r="L8" s="1"/>
      <c r="M8" s="1"/>
      <c r="N8" s="1"/>
      <c r="O8" s="1"/>
      <c r="P8" s="1">
        <v>0.41</v>
      </c>
      <c r="Q8" s="1">
        <f>0.04007-0.024458</f>
        <v>1.5612000000000001E-2</v>
      </c>
      <c r="R8" s="1"/>
    </row>
    <row r="9" spans="1:18" x14ac:dyDescent="0.25">
      <c r="A9" s="1"/>
      <c r="B9" s="1"/>
      <c r="C9" s="1"/>
      <c r="D9" s="1"/>
      <c r="E9" s="1">
        <f>G5^2*(I4+J4)</f>
        <v>224.72360210436278</v>
      </c>
      <c r="F9" s="1">
        <v>203</v>
      </c>
      <c r="G9" s="5">
        <f>(E9-F9)/E9</f>
        <v>9.6668093163949156E-2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4" t="s">
        <v>23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 t="s">
        <v>4</v>
      </c>
      <c r="F12" s="1" t="s">
        <v>24</v>
      </c>
      <c r="G12" s="1" t="s">
        <v>25</v>
      </c>
      <c r="H12" s="1" t="s">
        <v>1</v>
      </c>
      <c r="I12" s="1" t="s">
        <v>2</v>
      </c>
      <c r="J12" s="1" t="s">
        <v>6</v>
      </c>
      <c r="K12" s="1" t="s">
        <v>3</v>
      </c>
      <c r="L12" s="1"/>
      <c r="M12" s="1"/>
      <c r="N12" s="1"/>
      <c r="O12" s="1"/>
      <c r="P12" s="1"/>
      <c r="Q12" s="1"/>
      <c r="R12" s="1"/>
    </row>
    <row r="13" spans="1:18" x14ac:dyDescent="0.25">
      <c r="D13" t="s">
        <v>11</v>
      </c>
      <c r="E13">
        <v>30.5</v>
      </c>
      <c r="F13">
        <f>0.010561/0.0049</f>
        <v>2.1553061224489793</v>
      </c>
      <c r="G13">
        <v>0.23851</v>
      </c>
      <c r="H13">
        <f>E13/SQRT(1-2*G13^2)</f>
        <v>32.398701578010687</v>
      </c>
      <c r="I13">
        <f>(J4*H14^2)/(H13^2-H14^2)</f>
        <v>0.20283089719600761</v>
      </c>
      <c r="J13">
        <f>H13^2*I13</f>
        <v>212.90669724814586</v>
      </c>
      <c r="K13">
        <f>2*G13*SQRT(I13*J13)</f>
        <v>3.1347167563727552</v>
      </c>
    </row>
    <row r="14" spans="1:18" x14ac:dyDescent="0.25">
      <c r="D14" t="s">
        <v>12</v>
      </c>
      <c r="E14">
        <v>25.5</v>
      </c>
      <c r="F14">
        <f>0.012879/0.0049</f>
        <v>2.6283673469387754</v>
      </c>
      <c r="G14">
        <v>0.19378799999999999</v>
      </c>
      <c r="H14">
        <f>E14/SQRT(1-2*G14^2)</f>
        <v>26.515179398487337</v>
      </c>
    </row>
  </sheetData>
  <mergeCells count="1">
    <mergeCell ref="E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lab6 sistemas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.M.O</dc:creator>
  <cp:lastModifiedBy>Pedro .M.O</cp:lastModifiedBy>
  <dcterms:created xsi:type="dcterms:W3CDTF">2019-11-22T17:15:55Z</dcterms:created>
  <dcterms:modified xsi:type="dcterms:W3CDTF">2019-11-22T19:07:27Z</dcterms:modified>
</cp:coreProperties>
</file>