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OD22_G12\"/>
    </mc:Choice>
  </mc:AlternateContent>
  <xr:revisionPtr revIDLastSave="0" documentId="13_ncr:1_{EB51FEB9-64B3-46F1-9726-AAB410F1956E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Sheet1!$C$17:$C$18</definedName>
    <definedName name="profits" localSheetId="0">Sheet1!$E$3:$E$12</definedName>
    <definedName name="qtd">Sheet1!$C$3:$C$12</definedName>
    <definedName name="solver_adj" localSheetId="0" hidden="1">Sheet1!$F$3:$F$12,Sheet1!$G$3:$G$12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Sheet1!$E$17:$E$18</definedName>
    <definedName name="solver_lhs2" localSheetId="0" hidden="1">Sheet1!$H$3:$H$12</definedName>
    <definedName name="solver_lhs3" localSheetId="0" hidden="1">Sheet1!$F$3:$F$12</definedName>
    <definedName name="solver_lhs4" localSheetId="0" hidden="1">Sheet1!$F$3:$F$12</definedName>
    <definedName name="solver_lhs5" localSheetId="0" hidden="1">Sheet1!$G$3:$G$12</definedName>
    <definedName name="solver_lhs6" localSheetId="0" hidden="1">Sheet1!$G$3:$G$12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Sheet1!$F$20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hs1" localSheetId="0" hidden="1">Capacity</definedName>
    <definedName name="solver_rhs2" localSheetId="0" hidden="1">qtd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Sheet1!$F$17:$F$18</definedName>
    <definedName name="stored_weights">Sheet1!$E$17:$E$18</definedName>
    <definedName name="Total_Profit">Sheet1!$F$20</definedName>
    <definedName name="Total_Weight">Sheet1!$E$20</definedName>
    <definedName name="used">Sheet1!$H$3:$H$12</definedName>
    <definedName name="used1">Sheet1!$F$3:$F$12</definedName>
    <definedName name="used2">Sheet1!$G$3:$G$12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20" i="1" s="1"/>
  <c r="J18" i="1"/>
  <c r="K17" i="1"/>
  <c r="J17" i="1"/>
  <c r="C20" i="1"/>
  <c r="J20" i="1" l="1"/>
  <c r="E17" i="1"/>
  <c r="F18" i="1"/>
  <c r="H3" i="1"/>
  <c r="H4" i="1"/>
  <c r="H5" i="1"/>
  <c r="H6" i="1"/>
  <c r="H7" i="1"/>
  <c r="H8" i="1"/>
  <c r="H9" i="1"/>
  <c r="H10" i="1"/>
  <c r="H11" i="1"/>
  <c r="H12" i="1"/>
  <c r="F17" i="1"/>
  <c r="E18" i="1"/>
  <c r="F20" i="1" l="1"/>
  <c r="E20" i="1"/>
</calcChain>
</file>

<file path=xl/sharedStrings.xml><?xml version="1.0" encoding="utf-8"?>
<sst xmlns="http://schemas.openxmlformats.org/spreadsheetml/2006/main" count="16" uniqueCount="14">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</sst>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2:K20"/>
  <sheetViews>
    <sheetView tabSelected="1" workbookViewId="0">
      <selection activeCell="K19" sqref="K19"/>
    </sheetView>
  </sheetViews>
  <sheetFormatPr defaultRowHeight="14.4"/>
  <cols>
    <col min="2" max="2" width="10.21875" bestFit="1" customWidth="1"/>
    <col min="12" max="12" width="10.44140625" customWidth="1"/>
  </cols>
  <sheetData>
    <row r="2" spans="2:11">
      <c r="B2" t="s">
        <v>9</v>
      </c>
      <c r="C2" t="s">
        <v>8</v>
      </c>
      <c r="D2" t="s">
        <v>7</v>
      </c>
      <c r="E2" t="s">
        <v>6</v>
      </c>
      <c r="F2" s="2" t="s">
        <v>5</v>
      </c>
      <c r="G2" s="2" t="s">
        <v>4</v>
      </c>
      <c r="H2" s="2" t="s">
        <v>3</v>
      </c>
      <c r="J2" s="2" t="s">
        <v>13</v>
      </c>
    </row>
    <row r="3" spans="2:11">
      <c r="B3">
        <v>1</v>
      </c>
      <c r="C3">
        <v>1</v>
      </c>
      <c r="D3" s="1">
        <v>23</v>
      </c>
      <c r="E3" s="1">
        <v>92</v>
      </c>
      <c r="F3">
        <v>1</v>
      </c>
      <c r="G3">
        <v>0</v>
      </c>
      <c r="H3">
        <f t="shared" ref="H3:H12" si="0">F3+G3</f>
        <v>1</v>
      </c>
      <c r="J3">
        <v>1</v>
      </c>
      <c r="K3">
        <v>0</v>
      </c>
    </row>
    <row r="4" spans="2:11">
      <c r="B4">
        <v>2</v>
      </c>
      <c r="C4">
        <v>1</v>
      </c>
      <c r="D4" s="1">
        <v>31</v>
      </c>
      <c r="E4" s="1">
        <v>57</v>
      </c>
      <c r="F4">
        <v>0</v>
      </c>
      <c r="G4">
        <v>1</v>
      </c>
      <c r="H4">
        <f t="shared" si="0"/>
        <v>1</v>
      </c>
      <c r="J4">
        <v>0</v>
      </c>
      <c r="K4">
        <v>1</v>
      </c>
    </row>
    <row r="5" spans="2:11">
      <c r="B5">
        <v>3</v>
      </c>
      <c r="C5">
        <v>1</v>
      </c>
      <c r="D5" s="1">
        <v>29</v>
      </c>
      <c r="E5" s="1">
        <v>49</v>
      </c>
      <c r="F5">
        <v>0</v>
      </c>
      <c r="G5">
        <v>1</v>
      </c>
      <c r="H5">
        <f t="shared" si="0"/>
        <v>1</v>
      </c>
      <c r="J5">
        <v>0</v>
      </c>
      <c r="K5">
        <v>1</v>
      </c>
    </row>
    <row r="6" spans="2:11">
      <c r="B6">
        <v>4</v>
      </c>
      <c r="C6">
        <v>1</v>
      </c>
      <c r="D6" s="1">
        <v>44</v>
      </c>
      <c r="E6" s="1">
        <v>68</v>
      </c>
      <c r="F6">
        <v>1</v>
      </c>
      <c r="G6">
        <v>0</v>
      </c>
      <c r="H6">
        <f t="shared" si="0"/>
        <v>1</v>
      </c>
      <c r="J6">
        <v>1</v>
      </c>
      <c r="K6">
        <v>0</v>
      </c>
    </row>
    <row r="7" spans="2:11">
      <c r="B7">
        <v>5</v>
      </c>
      <c r="C7">
        <v>1</v>
      </c>
      <c r="D7" s="1">
        <v>53</v>
      </c>
      <c r="E7" s="1">
        <v>60</v>
      </c>
      <c r="F7">
        <v>0</v>
      </c>
      <c r="G7">
        <v>0</v>
      </c>
      <c r="H7">
        <f t="shared" si="0"/>
        <v>0</v>
      </c>
      <c r="J7">
        <v>0</v>
      </c>
      <c r="K7">
        <v>0</v>
      </c>
    </row>
    <row r="8" spans="2:11">
      <c r="B8">
        <v>6</v>
      </c>
      <c r="C8">
        <v>1</v>
      </c>
      <c r="D8" s="1">
        <v>38</v>
      </c>
      <c r="E8" s="1">
        <v>43</v>
      </c>
      <c r="F8">
        <v>0</v>
      </c>
      <c r="G8">
        <v>0</v>
      </c>
      <c r="H8">
        <f t="shared" si="0"/>
        <v>0</v>
      </c>
      <c r="J8">
        <v>0</v>
      </c>
      <c r="K8">
        <v>0</v>
      </c>
    </row>
    <row r="9" spans="2:11">
      <c r="B9">
        <v>7</v>
      </c>
      <c r="C9">
        <v>1</v>
      </c>
      <c r="D9" s="1">
        <v>63</v>
      </c>
      <c r="E9" s="1">
        <v>67</v>
      </c>
      <c r="F9">
        <v>0</v>
      </c>
      <c r="G9">
        <v>1</v>
      </c>
      <c r="H9">
        <f t="shared" si="0"/>
        <v>1</v>
      </c>
      <c r="J9">
        <v>0</v>
      </c>
      <c r="K9">
        <v>1</v>
      </c>
    </row>
    <row r="10" spans="2:11">
      <c r="B10">
        <v>8</v>
      </c>
      <c r="C10">
        <v>1</v>
      </c>
      <c r="D10" s="1">
        <v>85</v>
      </c>
      <c r="E10" s="1">
        <v>84</v>
      </c>
      <c r="F10">
        <v>0</v>
      </c>
      <c r="G10">
        <v>0</v>
      </c>
      <c r="H10">
        <f t="shared" si="0"/>
        <v>0</v>
      </c>
      <c r="J10">
        <v>0</v>
      </c>
      <c r="K10">
        <v>0</v>
      </c>
    </row>
    <row r="11" spans="2:11">
      <c r="B11">
        <v>9</v>
      </c>
      <c r="C11">
        <v>1</v>
      </c>
      <c r="D11" s="1">
        <v>89</v>
      </c>
      <c r="E11" s="1">
        <v>87</v>
      </c>
      <c r="F11">
        <v>0</v>
      </c>
      <c r="G11">
        <v>0</v>
      </c>
      <c r="H11">
        <f t="shared" si="0"/>
        <v>0</v>
      </c>
      <c r="J11">
        <v>0</v>
      </c>
      <c r="K11">
        <v>0</v>
      </c>
    </row>
    <row r="12" spans="2:11">
      <c r="B12">
        <v>10</v>
      </c>
      <c r="C12">
        <v>1</v>
      </c>
      <c r="D12" s="1">
        <v>82</v>
      </c>
      <c r="E12" s="1">
        <v>72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</row>
    <row r="15" spans="2:11">
      <c r="E15" s="3" t="s">
        <v>11</v>
      </c>
      <c r="F15" s="3"/>
    </row>
    <row r="16" spans="2:11">
      <c r="B16" t="s">
        <v>2</v>
      </c>
      <c r="C16" t="s">
        <v>1</v>
      </c>
      <c r="E16" t="s">
        <v>10</v>
      </c>
      <c r="F16" t="s">
        <v>12</v>
      </c>
      <c r="J16" t="s">
        <v>10</v>
      </c>
      <c r="K16" t="s">
        <v>12</v>
      </c>
    </row>
    <row r="17" spans="2:11">
      <c r="B17">
        <v>1</v>
      </c>
      <c r="C17" s="1">
        <v>70</v>
      </c>
      <c r="E17">
        <f>SUMPRODUCT(weights, used1)</f>
        <v>67</v>
      </c>
      <c r="F17">
        <f>SUMPRODUCT(profits, used1)</f>
        <v>160</v>
      </c>
      <c r="J17">
        <f>SUMPRODUCT(weights, J3:J12)</f>
        <v>67</v>
      </c>
      <c r="K17">
        <f>SUMPRODUCT(profits, J3:J12)</f>
        <v>160</v>
      </c>
    </row>
    <row r="18" spans="2:11">
      <c r="B18">
        <v>2</v>
      </c>
      <c r="C18">
        <v>127</v>
      </c>
      <c r="E18">
        <f>SUMPRODUCT(weights, used2)</f>
        <v>123</v>
      </c>
      <c r="F18">
        <f>SUMPRODUCT(profits, used2)</f>
        <v>173</v>
      </c>
      <c r="J18">
        <f>SUMPRODUCT(weights, K3:K12)</f>
        <v>123</v>
      </c>
      <c r="K18">
        <f>SUMPRODUCT(profits, K3:K12)</f>
        <v>173</v>
      </c>
    </row>
    <row r="20" spans="2:11">
      <c r="B20" t="s">
        <v>0</v>
      </c>
      <c r="C20">
        <f>SUM(Capacity)</f>
        <v>197</v>
      </c>
      <c r="E20">
        <f>SUM(E17:E18)</f>
        <v>190</v>
      </c>
      <c r="F20">
        <f>SUM(F17:F18)</f>
        <v>333</v>
      </c>
      <c r="J20">
        <f>SUM(J17:J18)</f>
        <v>190</v>
      </c>
      <c r="K20">
        <f>SUM(K17:K18)</f>
        <v>333</v>
      </c>
    </row>
  </sheetData>
  <mergeCells count="1">
    <mergeCell ref="E15:F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x H i W V H s 8 6 3 + n A A A A + A A A A B I A H A B D b 2 5 m a W c v U G F j a 2 F n Z S 5 4 b W w g o h g A K K A U A A A A A A A A A A A A A A A A A A A A A A A A A A A A h Y / B C o J A F E V / R W b v z K g E J s 8 R a t E m I Q i i 7 T B O O q T P c M b 0 3 1 r 0 S f 1 C Q l n t W t 7 D W Z z 7 u N 0 h G 5 v a u + r O m h Z T E l B O P I 2 q L Q y W K e n d y Y 9 J J m A n 1 V m W 2 p t k t M l o i 5 R U z l 0 S x o Z h o E N E 2 6 5 k I e c B O + b b v a p 0 I 8 l H N v 9 l 3 6 B 1 E p U m A g 6 v G B H S m N N F z C O 6 5 A G w G U N u 8 K u E U z H l w H 4 g r P v a 9 Z 0 W G v 3 N C t g 8 g b 1 f i C d Q S w M E F A A C A A g A x H i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4 l l Q o i k e 4 D g A A A B E A A A A T A B w A R m 9 y b X V s Y X M v U 2 V j d G l v b j E u b S C i G A A o o B Q A A A A A A A A A A A A A A A A A A A A A A A A A A A A r T k 0 u y c z P U w i G 0 I b W A F B L A Q I t A B Q A A g A I A M R 4 l l R 7 P O t / p w A A A P g A A A A S A A A A A A A A A A A A A A A A A A A A A A B D b 2 5 m a W c v U G F j a 2 F n Z S 5 4 b W x Q S w E C L Q A U A A I A C A D E e J Z U D 8 r p q 6 Q A A A D p A A A A E w A A A A A A A A A A A A A A A A D z A A A A W 0 N v b n R l b n R f V H l w Z X N d L n h t b F B L A Q I t A B Q A A g A I A M R 4 l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N 5 P 1 4 P H b S I x + q n f I F l M 3 A A A A A A I A A A A A A B B m A A A A A Q A A I A A A A D p 9 m 4 e + n 8 l g V T 4 i f R E 7 L Y D a V z m t / t 0 k 2 m 3 A x + S a H N v I A A A A A A 6 A A A A A A g A A I A A A A N u j E C T s d t r m e 2 c 5 O 3 i 6 D v 0 K 2 P n l Y y n h x J 0 G 9 c a A a e O S U A A A A I t J A 1 i 5 8 J N T W k W x l w 0 Z b G 1 J M q K Y I G I 7 D z X q p w 7 L N r R R x x S e s k n V x 4 d + D N q l + 2 i b F t W 7 0 i 1 V j j q Z F g / j 7 I s 1 Q y l + P M Y s 3 8 E S 6 L l Z 6 n 0 b Q k E U Q A A A A J + V U I 2 V E 8 r h s p e g V G P 0 Z K E e E M Z 0 m F 7 X D U 3 d D m F V D r B P D h 1 h u G 8 w H 2 M N 0 f + y k W s / 1 L k w 7 r k j B p Z E D T Y M + 0 b J n Z M = < / D a t a M a s h u p > 
</file>

<file path=customXml/itemProps1.xml><?xml version="1.0" encoding="utf-8"?>
<ds:datastoreItem xmlns:ds="http://schemas.openxmlformats.org/officeDocument/2006/customXml" ds:itemID="{BF3234D1-C4CA-4870-B892-E6B9C2B00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Capacity</vt:lpstr>
      <vt:lpstr>Sheet1!profits</vt:lpstr>
      <vt:lpstr>qtd</vt:lpstr>
      <vt:lpstr>stored_profit</vt:lpstr>
      <vt:lpstr>stored_weights</vt:lpstr>
      <vt:lpstr>Total_Profit</vt:lpstr>
      <vt:lpstr>Total_Weight</vt:lpstr>
      <vt:lpstr>used</vt:lpstr>
      <vt:lpstr>used1</vt:lpstr>
      <vt:lpstr>used2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2022-04-22T14:10:49Z</dcterms:modified>
</cp:coreProperties>
</file>