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a\Documents\datos_tesis\herb_ETP\data_raw\fish\"/>
    </mc:Choice>
  </mc:AlternateContent>
  <xr:revisionPtr revIDLastSave="0" documentId="13_ncr:1_{202813E6-F2BA-4A6F-B052-B688DE9168DC}" xr6:coauthVersionLast="45" xr6:coauthVersionMax="45" xr10:uidLastSave="{00000000-0000-0000-0000-000000000000}"/>
  <bookViews>
    <workbookView xWindow="-120" yWindow="-120" windowWidth="20730" windowHeight="11160" firstSheet="4" activeTab="4" xr2:uid="{00000000-000D-0000-FFFF-FFFF00000000}"/>
  </bookViews>
  <sheets>
    <sheet name="Hoja3 (2)" sheetId="21" r:id="rId1"/>
    <sheet name="spp" sheetId="1" r:id="rId2"/>
    <sheet name="taxo" sheetId="7" r:id="rId3"/>
    <sheet name="gfQuimbayo" sheetId="8" r:id="rId4"/>
    <sheet name="Peces" sheetId="2" r:id="rId5"/>
    <sheet name="Hoja3" sheetId="11" r:id="rId6"/>
    <sheet name="GF PRIMER" sheetId="18" r:id="rId7"/>
    <sheet name="descripcion" sheetId="14" r:id="rId8"/>
    <sheet name="general 2018" sheetId="13" r:id="rId9"/>
    <sheet name="sim Murcielago tiempo" sheetId="16" r:id="rId10"/>
    <sheet name="sim sitio Murci tiempo" sheetId="17" r:id="rId11"/>
    <sheet name="similitud especie 2018" sheetId="15" r:id="rId12"/>
    <sheet name="temporal Murcielago" sheetId="12" r:id="rId13"/>
  </sheets>
  <definedNames>
    <definedName name="_xlnm._FilterDatabase" localSheetId="4" hidden="1">Peces!$A$1:$AX$1000</definedName>
    <definedName name="_xlnm._FilterDatabase" localSheetId="1" hidden="1">spp!$A$1:$N$307</definedName>
  </definedNames>
  <calcPr calcId="191029"/>
  <pivotCaches>
    <pivotCache cacheId="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8" l="1"/>
  <c r="D35" i="18"/>
  <c r="E35" i="18"/>
  <c r="F35" i="18"/>
  <c r="G35" i="18"/>
  <c r="C36" i="18"/>
  <c r="D36" i="18"/>
  <c r="E36" i="18"/>
  <c r="F36" i="18"/>
  <c r="G36" i="18"/>
  <c r="B36" i="18"/>
  <c r="B35" i="18"/>
  <c r="I307" i="1" l="1"/>
  <c r="I306" i="1"/>
  <c r="AM558" i="2" l="1"/>
  <c r="AN558" i="2"/>
  <c r="AT558" i="2"/>
  <c r="AY558" i="2"/>
  <c r="AM559" i="2"/>
  <c r="AN559" i="2"/>
  <c r="AT559" i="2"/>
  <c r="AY559" i="2"/>
  <c r="AM560" i="2"/>
  <c r="AN560" i="2"/>
  <c r="AT560" i="2"/>
  <c r="AY560" i="2"/>
  <c r="AM561" i="2"/>
  <c r="AN561" i="2"/>
  <c r="AT561" i="2"/>
  <c r="AY561" i="2"/>
  <c r="AM562" i="2"/>
  <c r="AN562" i="2"/>
  <c r="AT562" i="2"/>
  <c r="AY562" i="2"/>
  <c r="AM563" i="2"/>
  <c r="AN563" i="2"/>
  <c r="AT563" i="2"/>
  <c r="AY563" i="2"/>
  <c r="AM564" i="2"/>
  <c r="AN564" i="2"/>
  <c r="AT564" i="2"/>
  <c r="AY564" i="2"/>
  <c r="AM565" i="2"/>
  <c r="AN565" i="2"/>
  <c r="AT565" i="2"/>
  <c r="AY565" i="2"/>
  <c r="AM566" i="2"/>
  <c r="AN566" i="2"/>
  <c r="AT566" i="2"/>
  <c r="AY566" i="2"/>
  <c r="AM567" i="2"/>
  <c r="AN567" i="2"/>
  <c r="AT567" i="2"/>
  <c r="AY567" i="2"/>
  <c r="AM568" i="2"/>
  <c r="AN568" i="2"/>
  <c r="AT568" i="2"/>
  <c r="AY568" i="2"/>
  <c r="AM569" i="2"/>
  <c r="AN569" i="2"/>
  <c r="AT569" i="2"/>
  <c r="AY569" i="2"/>
  <c r="AM570" i="2"/>
  <c r="AN570" i="2"/>
  <c r="AT570" i="2"/>
  <c r="AY570" i="2"/>
  <c r="AM571" i="2"/>
  <c r="AN571" i="2"/>
  <c r="AT571" i="2"/>
  <c r="AY571" i="2"/>
  <c r="AM572" i="2"/>
  <c r="AN572" i="2"/>
  <c r="AT572" i="2"/>
  <c r="AY572" i="2"/>
  <c r="AM573" i="2"/>
  <c r="AN573" i="2"/>
  <c r="AT573" i="2"/>
  <c r="AY573" i="2"/>
  <c r="AM574" i="2"/>
  <c r="AN574" i="2"/>
  <c r="AT574" i="2"/>
  <c r="AY574" i="2"/>
  <c r="AM575" i="2"/>
  <c r="AN575" i="2"/>
  <c r="AT575" i="2"/>
  <c r="AY575" i="2"/>
  <c r="AM576" i="2"/>
  <c r="AN576" i="2"/>
  <c r="AT576" i="2"/>
  <c r="AY576" i="2"/>
  <c r="AM577" i="2"/>
  <c r="AN577" i="2"/>
  <c r="AT577" i="2"/>
  <c r="AY577" i="2"/>
  <c r="AM578" i="2"/>
  <c r="AN578" i="2"/>
  <c r="AT578" i="2"/>
  <c r="AY578" i="2"/>
  <c r="AM579" i="2"/>
  <c r="AN579" i="2"/>
  <c r="AT579" i="2"/>
  <c r="AY579" i="2"/>
  <c r="AM580" i="2"/>
  <c r="AN580" i="2"/>
  <c r="AT580" i="2"/>
  <c r="AY580" i="2"/>
  <c r="AM581" i="2"/>
  <c r="AN581" i="2"/>
  <c r="AT581" i="2"/>
  <c r="AY581" i="2"/>
  <c r="AM582" i="2"/>
  <c r="AN582" i="2"/>
  <c r="AT582" i="2"/>
  <c r="AY582" i="2"/>
  <c r="AM583" i="2"/>
  <c r="AN583" i="2"/>
  <c r="AT583" i="2"/>
  <c r="AY583" i="2"/>
  <c r="AM584" i="2"/>
  <c r="AN584" i="2"/>
  <c r="AT584" i="2"/>
  <c r="AY584" i="2"/>
  <c r="AM585" i="2"/>
  <c r="AN585" i="2"/>
  <c r="AT585" i="2"/>
  <c r="AY585" i="2"/>
  <c r="AM586" i="2"/>
  <c r="AN586" i="2"/>
  <c r="AT586" i="2"/>
  <c r="AY586" i="2"/>
  <c r="AM587" i="2"/>
  <c r="AN587" i="2"/>
  <c r="AT587" i="2"/>
  <c r="AY587" i="2"/>
  <c r="AM588" i="2"/>
  <c r="AN588" i="2"/>
  <c r="AT588" i="2"/>
  <c r="AY588" i="2"/>
  <c r="AM589" i="2"/>
  <c r="AN589" i="2"/>
  <c r="AT589" i="2"/>
  <c r="AY589" i="2"/>
  <c r="AM590" i="2"/>
  <c r="AN590" i="2"/>
  <c r="AT590" i="2"/>
  <c r="AY590" i="2"/>
  <c r="AM591" i="2"/>
  <c r="AN591" i="2"/>
  <c r="AT591" i="2"/>
  <c r="AY591" i="2"/>
  <c r="AM592" i="2"/>
  <c r="AN592" i="2"/>
  <c r="AT592" i="2"/>
  <c r="AY592" i="2"/>
  <c r="AM593" i="2"/>
  <c r="AN593" i="2"/>
  <c r="AT593" i="2"/>
  <c r="AY593" i="2"/>
  <c r="AM594" i="2"/>
  <c r="AN594" i="2"/>
  <c r="AT594" i="2"/>
  <c r="AY594" i="2"/>
  <c r="AM595" i="2"/>
  <c r="AN595" i="2"/>
  <c r="AT595" i="2"/>
  <c r="AY595" i="2"/>
  <c r="AM596" i="2"/>
  <c r="AN596" i="2"/>
  <c r="AT596" i="2"/>
  <c r="AY596" i="2"/>
  <c r="AM597" i="2"/>
  <c r="AN597" i="2"/>
  <c r="AT597" i="2"/>
  <c r="AY597" i="2"/>
  <c r="AM598" i="2"/>
  <c r="AN598" i="2"/>
  <c r="AT598" i="2"/>
  <c r="AY598" i="2"/>
  <c r="AM599" i="2"/>
  <c r="AN599" i="2"/>
  <c r="AT599" i="2"/>
  <c r="AY599" i="2"/>
  <c r="AM600" i="2"/>
  <c r="AN600" i="2"/>
  <c r="AT600" i="2"/>
  <c r="AY600" i="2"/>
  <c r="AM601" i="2"/>
  <c r="AN601" i="2"/>
  <c r="AT601" i="2"/>
  <c r="AY601" i="2"/>
  <c r="AM602" i="2"/>
  <c r="AN602" i="2"/>
  <c r="AT602" i="2"/>
  <c r="AY602" i="2"/>
  <c r="AM603" i="2"/>
  <c r="AN603" i="2"/>
  <c r="AT603" i="2"/>
  <c r="AY603" i="2"/>
  <c r="AM604" i="2"/>
  <c r="AN604" i="2"/>
  <c r="AT604" i="2"/>
  <c r="AY604" i="2"/>
  <c r="AM605" i="2"/>
  <c r="AN605" i="2"/>
  <c r="AT605" i="2"/>
  <c r="AY605" i="2"/>
  <c r="AM606" i="2"/>
  <c r="AN606" i="2"/>
  <c r="AT606" i="2"/>
  <c r="AY606" i="2"/>
  <c r="AM607" i="2"/>
  <c r="AN607" i="2"/>
  <c r="AT607" i="2"/>
  <c r="AY607" i="2"/>
  <c r="AM608" i="2"/>
  <c r="AN608" i="2"/>
  <c r="AT608" i="2"/>
  <c r="AY608" i="2"/>
  <c r="AM609" i="2"/>
  <c r="AN609" i="2"/>
  <c r="AT609" i="2"/>
  <c r="AY609" i="2"/>
  <c r="AM610" i="2"/>
  <c r="AN610" i="2"/>
  <c r="AT610" i="2"/>
  <c r="AY610" i="2"/>
  <c r="AM611" i="2"/>
  <c r="AN611" i="2"/>
  <c r="AT611" i="2"/>
  <c r="AY611" i="2"/>
  <c r="AM612" i="2"/>
  <c r="AN612" i="2"/>
  <c r="AT612" i="2"/>
  <c r="AY612" i="2"/>
  <c r="AM613" i="2"/>
  <c r="AN613" i="2"/>
  <c r="AT613" i="2"/>
  <c r="AY613" i="2"/>
  <c r="AM614" i="2"/>
  <c r="AN614" i="2"/>
  <c r="AT614" i="2"/>
  <c r="AY614" i="2"/>
  <c r="AM615" i="2"/>
  <c r="AN615" i="2"/>
  <c r="AT615" i="2"/>
  <c r="AY615" i="2"/>
  <c r="AM616" i="2"/>
  <c r="AN616" i="2"/>
  <c r="AT616" i="2"/>
  <c r="AY616" i="2"/>
  <c r="AM617" i="2"/>
  <c r="AN617" i="2"/>
  <c r="AT617" i="2"/>
  <c r="AY617" i="2"/>
  <c r="AM618" i="2"/>
  <c r="AN618" i="2"/>
  <c r="AT618" i="2"/>
  <c r="AY618" i="2"/>
  <c r="AM619" i="2"/>
  <c r="AN619" i="2"/>
  <c r="AT619" i="2"/>
  <c r="AY619" i="2"/>
  <c r="AM620" i="2"/>
  <c r="AN620" i="2"/>
  <c r="AT620" i="2"/>
  <c r="AY620" i="2"/>
  <c r="AM621" i="2"/>
  <c r="AN621" i="2"/>
  <c r="AT621" i="2"/>
  <c r="AY621" i="2"/>
  <c r="AM622" i="2"/>
  <c r="AN622" i="2"/>
  <c r="AT622" i="2"/>
  <c r="AY622" i="2"/>
  <c r="AM623" i="2"/>
  <c r="AN623" i="2"/>
  <c r="AT623" i="2"/>
  <c r="AY623" i="2"/>
  <c r="AM624" i="2"/>
  <c r="AN624" i="2"/>
  <c r="AT624" i="2"/>
  <c r="AY624" i="2"/>
  <c r="AM625" i="2"/>
  <c r="AN625" i="2"/>
  <c r="AT625" i="2"/>
  <c r="AY625" i="2"/>
  <c r="AM626" i="2"/>
  <c r="AN626" i="2"/>
  <c r="AT626" i="2"/>
  <c r="AY626" i="2"/>
  <c r="AM627" i="2"/>
  <c r="AN627" i="2"/>
  <c r="AT627" i="2"/>
  <c r="AY627" i="2"/>
  <c r="AM628" i="2"/>
  <c r="AN628" i="2"/>
  <c r="AT628" i="2"/>
  <c r="AY628" i="2"/>
  <c r="AM629" i="2"/>
  <c r="AN629" i="2"/>
  <c r="AT629" i="2"/>
  <c r="AY629" i="2"/>
  <c r="AM630" i="2"/>
  <c r="AN630" i="2"/>
  <c r="AT630" i="2"/>
  <c r="AY630" i="2"/>
  <c r="AM631" i="2"/>
  <c r="AN631" i="2"/>
  <c r="AT631" i="2"/>
  <c r="AY631" i="2"/>
  <c r="AM632" i="2"/>
  <c r="AN632" i="2"/>
  <c r="AT632" i="2"/>
  <c r="AY632" i="2"/>
  <c r="AM633" i="2"/>
  <c r="AN633" i="2"/>
  <c r="AT633" i="2"/>
  <c r="AY633" i="2"/>
  <c r="AM634" i="2"/>
  <c r="AN634" i="2"/>
  <c r="AT634" i="2"/>
  <c r="AY634" i="2"/>
  <c r="AM635" i="2"/>
  <c r="AN635" i="2"/>
  <c r="AT635" i="2"/>
  <c r="AY635" i="2"/>
  <c r="AM636" i="2"/>
  <c r="AN636" i="2"/>
  <c r="AT636" i="2"/>
  <c r="AY636" i="2"/>
  <c r="AM637" i="2"/>
  <c r="AN637" i="2"/>
  <c r="AT637" i="2"/>
  <c r="AY637" i="2"/>
  <c r="AM638" i="2"/>
  <c r="AN638" i="2"/>
  <c r="AT638" i="2"/>
  <c r="AY638" i="2"/>
  <c r="AM639" i="2"/>
  <c r="AN639" i="2"/>
  <c r="AT639" i="2"/>
  <c r="AY639" i="2"/>
  <c r="AM640" i="2"/>
  <c r="AN640" i="2"/>
  <c r="AT640" i="2"/>
  <c r="AY640" i="2"/>
  <c r="AM641" i="2"/>
  <c r="AN641" i="2"/>
  <c r="AT641" i="2"/>
  <c r="AY641" i="2"/>
  <c r="AM642" i="2"/>
  <c r="AN642" i="2"/>
  <c r="AT642" i="2"/>
  <c r="AY642" i="2"/>
  <c r="AM643" i="2"/>
  <c r="AN643" i="2"/>
  <c r="AT643" i="2"/>
  <c r="AY643" i="2"/>
  <c r="AM644" i="2"/>
  <c r="AN644" i="2"/>
  <c r="AT644" i="2"/>
  <c r="AY644" i="2"/>
  <c r="AM645" i="2"/>
  <c r="AN645" i="2"/>
  <c r="AT645" i="2"/>
  <c r="AY645" i="2"/>
  <c r="AM646" i="2"/>
  <c r="AN646" i="2"/>
  <c r="AT646" i="2"/>
  <c r="AY646" i="2"/>
  <c r="AM647" i="2"/>
  <c r="AN647" i="2"/>
  <c r="AT647" i="2"/>
  <c r="AY647" i="2"/>
  <c r="AM648" i="2"/>
  <c r="AN648" i="2"/>
  <c r="AT648" i="2"/>
  <c r="AY648" i="2"/>
  <c r="AM649" i="2"/>
  <c r="AN649" i="2"/>
  <c r="AT649" i="2"/>
  <c r="AY649" i="2"/>
  <c r="AM650" i="2"/>
  <c r="AN650" i="2"/>
  <c r="AT650" i="2"/>
  <c r="AY650" i="2"/>
  <c r="AM651" i="2"/>
  <c r="AN651" i="2"/>
  <c r="AT651" i="2"/>
  <c r="AY651" i="2"/>
  <c r="AM652" i="2"/>
  <c r="AN652" i="2"/>
  <c r="AT652" i="2"/>
  <c r="AY652" i="2"/>
  <c r="AM653" i="2"/>
  <c r="AN653" i="2"/>
  <c r="AT653" i="2"/>
  <c r="AY653" i="2"/>
  <c r="AM654" i="2"/>
  <c r="AN654" i="2"/>
  <c r="AT654" i="2"/>
  <c r="AY654" i="2"/>
  <c r="AM655" i="2"/>
  <c r="AN655" i="2"/>
  <c r="AT655" i="2"/>
  <c r="AY655" i="2"/>
  <c r="AM656" i="2"/>
  <c r="AN656" i="2"/>
  <c r="AT656" i="2"/>
  <c r="AY656" i="2"/>
  <c r="AM657" i="2"/>
  <c r="AN657" i="2"/>
  <c r="AT657" i="2"/>
  <c r="AY657" i="2"/>
  <c r="AM658" i="2"/>
  <c r="AN658" i="2"/>
  <c r="AT658" i="2"/>
  <c r="AY658" i="2"/>
  <c r="AM659" i="2"/>
  <c r="AN659" i="2"/>
  <c r="AT659" i="2"/>
  <c r="AY659" i="2"/>
  <c r="AM660" i="2"/>
  <c r="AN660" i="2"/>
  <c r="AT660" i="2"/>
  <c r="AY660" i="2"/>
  <c r="AM661" i="2"/>
  <c r="AN661" i="2"/>
  <c r="AT661" i="2"/>
  <c r="AY661" i="2"/>
  <c r="AM662" i="2"/>
  <c r="AN662" i="2"/>
  <c r="AT662" i="2"/>
  <c r="AY662" i="2"/>
  <c r="AM663" i="2"/>
  <c r="AN663" i="2"/>
  <c r="AT663" i="2"/>
  <c r="AY663" i="2"/>
  <c r="AM664" i="2"/>
  <c r="AN664" i="2"/>
  <c r="AT664" i="2"/>
  <c r="AY664" i="2"/>
  <c r="AM665" i="2"/>
  <c r="AN665" i="2"/>
  <c r="AT665" i="2"/>
  <c r="AY665" i="2"/>
  <c r="AM666" i="2"/>
  <c r="AN666" i="2"/>
  <c r="AT666" i="2"/>
  <c r="AY666" i="2"/>
  <c r="AM667" i="2"/>
  <c r="AN667" i="2"/>
  <c r="AT667" i="2"/>
  <c r="AY667" i="2"/>
  <c r="AM668" i="2"/>
  <c r="AN668" i="2"/>
  <c r="AT668" i="2"/>
  <c r="AY668" i="2"/>
  <c r="AM669" i="2"/>
  <c r="AN669" i="2"/>
  <c r="AT669" i="2"/>
  <c r="AY669" i="2"/>
  <c r="AM670" i="2"/>
  <c r="AN670" i="2"/>
  <c r="AT670" i="2"/>
  <c r="AY670" i="2"/>
  <c r="AM671" i="2"/>
  <c r="AN671" i="2"/>
  <c r="AT671" i="2"/>
  <c r="AY671" i="2"/>
  <c r="AM672" i="2"/>
  <c r="AN672" i="2"/>
  <c r="AT672" i="2"/>
  <c r="AY672" i="2"/>
  <c r="AM673" i="2"/>
  <c r="AN673" i="2"/>
  <c r="AT673" i="2"/>
  <c r="AY673" i="2"/>
  <c r="AM674" i="2"/>
  <c r="AN674" i="2"/>
  <c r="AT674" i="2"/>
  <c r="AY674" i="2"/>
  <c r="AM675" i="2"/>
  <c r="AN675" i="2"/>
  <c r="AT675" i="2"/>
  <c r="AY675" i="2"/>
  <c r="AM676" i="2"/>
  <c r="AN676" i="2"/>
  <c r="AT676" i="2"/>
  <c r="AY676" i="2"/>
  <c r="AM677" i="2"/>
  <c r="AN677" i="2"/>
  <c r="AT677" i="2"/>
  <c r="AY677" i="2"/>
  <c r="AM678" i="2"/>
  <c r="AN678" i="2"/>
  <c r="AT678" i="2"/>
  <c r="AY678" i="2"/>
  <c r="AM679" i="2"/>
  <c r="AN679" i="2"/>
  <c r="AT679" i="2"/>
  <c r="AY679" i="2"/>
  <c r="AM680" i="2"/>
  <c r="AN680" i="2"/>
  <c r="AT680" i="2"/>
  <c r="AY680" i="2"/>
  <c r="AM681" i="2"/>
  <c r="AN681" i="2"/>
  <c r="AT681" i="2"/>
  <c r="AY681" i="2"/>
  <c r="AM682" i="2"/>
  <c r="AN682" i="2"/>
  <c r="AT682" i="2"/>
  <c r="AY682" i="2"/>
  <c r="AM683" i="2"/>
  <c r="AN683" i="2"/>
  <c r="AT683" i="2"/>
  <c r="AY683" i="2"/>
  <c r="AM684" i="2"/>
  <c r="AN684" i="2"/>
  <c r="AT684" i="2"/>
  <c r="AY684" i="2"/>
  <c r="AM685" i="2"/>
  <c r="AN685" i="2"/>
  <c r="AT685" i="2"/>
  <c r="AY685" i="2"/>
  <c r="AM686" i="2"/>
  <c r="AN686" i="2"/>
  <c r="AT686" i="2"/>
  <c r="AY686" i="2"/>
  <c r="AM687" i="2"/>
  <c r="AN687" i="2"/>
  <c r="AT687" i="2"/>
  <c r="AY687" i="2"/>
  <c r="AM688" i="2"/>
  <c r="AN688" i="2"/>
  <c r="AT688" i="2"/>
  <c r="AY688" i="2"/>
  <c r="AM689" i="2"/>
  <c r="AN689" i="2"/>
  <c r="AT689" i="2"/>
  <c r="AY689" i="2"/>
  <c r="AM690" i="2"/>
  <c r="AN690" i="2"/>
  <c r="AT690" i="2"/>
  <c r="AY690" i="2"/>
  <c r="AM691" i="2"/>
  <c r="AN691" i="2"/>
  <c r="AT691" i="2"/>
  <c r="AY691" i="2"/>
  <c r="AM692" i="2"/>
  <c r="AN692" i="2"/>
  <c r="AT692" i="2"/>
  <c r="AY692" i="2"/>
  <c r="AM693" i="2"/>
  <c r="AN693" i="2"/>
  <c r="AT693" i="2"/>
  <c r="AY693" i="2"/>
  <c r="AM694" i="2"/>
  <c r="AN694" i="2"/>
  <c r="AT694" i="2"/>
  <c r="AY694" i="2"/>
  <c r="AM695" i="2"/>
  <c r="AN695" i="2"/>
  <c r="AT695" i="2"/>
  <c r="AY695" i="2"/>
  <c r="AM696" i="2"/>
  <c r="AN696" i="2"/>
  <c r="AT696" i="2"/>
  <c r="AY696" i="2"/>
  <c r="AM697" i="2"/>
  <c r="AN697" i="2"/>
  <c r="AT697" i="2"/>
  <c r="AY697" i="2"/>
  <c r="AM698" i="2"/>
  <c r="AN698" i="2"/>
  <c r="AT698" i="2"/>
  <c r="AY698" i="2"/>
  <c r="AM699" i="2"/>
  <c r="AN699" i="2"/>
  <c r="AT699" i="2"/>
  <c r="AY699" i="2"/>
  <c r="AM700" i="2"/>
  <c r="AN700" i="2"/>
  <c r="AT700" i="2"/>
  <c r="AY700" i="2"/>
  <c r="AM701" i="2"/>
  <c r="AN701" i="2"/>
  <c r="AT701" i="2"/>
  <c r="AY701" i="2"/>
  <c r="AM702" i="2"/>
  <c r="AN702" i="2"/>
  <c r="AT702" i="2"/>
  <c r="AY702" i="2"/>
  <c r="AM703" i="2"/>
  <c r="AN703" i="2"/>
  <c r="AT703" i="2"/>
  <c r="AY703" i="2"/>
  <c r="AM704" i="2"/>
  <c r="AN704" i="2"/>
  <c r="AT704" i="2"/>
  <c r="AY704" i="2"/>
  <c r="AM705" i="2"/>
  <c r="AN705" i="2"/>
  <c r="AT705" i="2"/>
  <c r="AY705" i="2"/>
  <c r="AM706" i="2"/>
  <c r="AN706" i="2"/>
  <c r="AT706" i="2"/>
  <c r="AY706" i="2"/>
  <c r="AM707" i="2"/>
  <c r="AN707" i="2"/>
  <c r="AT707" i="2"/>
  <c r="AY707" i="2"/>
  <c r="AM708" i="2"/>
  <c r="AN708" i="2"/>
  <c r="AT708" i="2"/>
  <c r="AY708" i="2"/>
  <c r="AM709" i="2"/>
  <c r="AN709" i="2"/>
  <c r="AT709" i="2"/>
  <c r="AY709" i="2"/>
  <c r="AM710" i="2"/>
  <c r="AN710" i="2"/>
  <c r="AT710" i="2"/>
  <c r="AY710" i="2"/>
  <c r="AM711" i="2"/>
  <c r="AN711" i="2"/>
  <c r="AT711" i="2"/>
  <c r="AY711" i="2"/>
  <c r="AM712" i="2"/>
  <c r="AN712" i="2"/>
  <c r="AT712" i="2"/>
  <c r="AY712" i="2"/>
  <c r="AM713" i="2"/>
  <c r="AN713" i="2"/>
  <c r="AT713" i="2"/>
  <c r="AY713" i="2"/>
  <c r="AM714" i="2"/>
  <c r="AN714" i="2"/>
  <c r="AT714" i="2"/>
  <c r="AY714" i="2"/>
  <c r="AM715" i="2"/>
  <c r="AN715" i="2"/>
  <c r="AT715" i="2"/>
  <c r="AY715" i="2"/>
  <c r="AM716" i="2"/>
  <c r="AN716" i="2"/>
  <c r="AT716" i="2"/>
  <c r="AY716" i="2"/>
  <c r="AM717" i="2"/>
  <c r="AN717" i="2"/>
  <c r="AT717" i="2"/>
  <c r="AY717" i="2"/>
  <c r="AM718" i="2"/>
  <c r="AN718" i="2"/>
  <c r="AT718" i="2"/>
  <c r="AY718" i="2"/>
  <c r="AM719" i="2"/>
  <c r="AN719" i="2"/>
  <c r="AT719" i="2"/>
  <c r="AY719" i="2"/>
  <c r="AM720" i="2"/>
  <c r="AN720" i="2"/>
  <c r="AT720" i="2"/>
  <c r="AY720" i="2"/>
  <c r="AM721" i="2"/>
  <c r="AN721" i="2"/>
  <c r="AT721" i="2"/>
  <c r="AY721" i="2"/>
  <c r="AM722" i="2"/>
  <c r="AN722" i="2"/>
  <c r="AT722" i="2"/>
  <c r="AY722" i="2"/>
  <c r="AM723" i="2"/>
  <c r="AN723" i="2"/>
  <c r="AT723" i="2"/>
  <c r="AY723" i="2"/>
  <c r="AM724" i="2"/>
  <c r="AN724" i="2"/>
  <c r="AT724" i="2"/>
  <c r="AY724" i="2"/>
  <c r="AM725" i="2"/>
  <c r="AN725" i="2"/>
  <c r="AT725" i="2"/>
  <c r="AY725" i="2"/>
  <c r="AM726" i="2"/>
  <c r="AN726" i="2"/>
  <c r="AT726" i="2"/>
  <c r="AY726" i="2"/>
  <c r="AM727" i="2"/>
  <c r="AN727" i="2"/>
  <c r="AT727" i="2"/>
  <c r="AY727" i="2"/>
  <c r="AM728" i="2"/>
  <c r="AN728" i="2"/>
  <c r="AT728" i="2"/>
  <c r="AY728" i="2"/>
  <c r="AM729" i="2"/>
  <c r="AN729" i="2"/>
  <c r="AT729" i="2"/>
  <c r="AY729" i="2"/>
  <c r="AM730" i="2"/>
  <c r="AN730" i="2"/>
  <c r="AT730" i="2"/>
  <c r="AY730" i="2"/>
  <c r="AM731" i="2"/>
  <c r="AN731" i="2"/>
  <c r="AT731" i="2"/>
  <c r="AY731" i="2"/>
  <c r="AM732" i="2"/>
  <c r="AN732" i="2"/>
  <c r="AT732" i="2"/>
  <c r="AY732" i="2"/>
  <c r="AM733" i="2"/>
  <c r="AN733" i="2"/>
  <c r="AT733" i="2"/>
  <c r="AY733" i="2"/>
  <c r="AM734" i="2"/>
  <c r="AN734" i="2"/>
  <c r="AT734" i="2"/>
  <c r="AY734" i="2"/>
  <c r="AM735" i="2"/>
  <c r="AN735" i="2"/>
  <c r="AT735" i="2"/>
  <c r="AY735" i="2"/>
  <c r="AM736" i="2"/>
  <c r="AN736" i="2"/>
  <c r="AT736" i="2"/>
  <c r="AY736" i="2"/>
  <c r="AM737" i="2"/>
  <c r="AN737" i="2"/>
  <c r="AT737" i="2"/>
  <c r="AY737" i="2"/>
  <c r="AM738" i="2"/>
  <c r="AN738" i="2"/>
  <c r="AT738" i="2"/>
  <c r="AY738" i="2"/>
  <c r="AM739" i="2"/>
  <c r="AN739" i="2"/>
  <c r="AT739" i="2"/>
  <c r="AY739" i="2"/>
  <c r="AM740" i="2"/>
  <c r="AN740" i="2"/>
  <c r="AT740" i="2"/>
  <c r="AY740" i="2"/>
  <c r="AM741" i="2"/>
  <c r="AN741" i="2"/>
  <c r="AT741" i="2"/>
  <c r="AY741" i="2"/>
  <c r="AM742" i="2"/>
  <c r="AN742" i="2"/>
  <c r="AT742" i="2"/>
  <c r="AY742" i="2"/>
  <c r="AM743" i="2"/>
  <c r="AN743" i="2"/>
  <c r="AT743" i="2"/>
  <c r="AY743" i="2"/>
  <c r="AM744" i="2"/>
  <c r="AN744" i="2"/>
  <c r="AT744" i="2"/>
  <c r="AY744" i="2"/>
  <c r="AM745" i="2"/>
  <c r="AN745" i="2"/>
  <c r="AT745" i="2"/>
  <c r="AY745" i="2"/>
  <c r="AM746" i="2"/>
  <c r="AN746" i="2"/>
  <c r="AT746" i="2"/>
  <c r="AY746" i="2"/>
  <c r="AM747" i="2"/>
  <c r="AN747" i="2"/>
  <c r="AT747" i="2"/>
  <c r="AY747" i="2"/>
  <c r="AM748" i="2"/>
  <c r="AN748" i="2"/>
  <c r="AT748" i="2"/>
  <c r="AY748" i="2"/>
  <c r="AM749" i="2"/>
  <c r="AN749" i="2"/>
  <c r="AT749" i="2"/>
  <c r="AY749" i="2"/>
  <c r="AM750" i="2"/>
  <c r="AN750" i="2"/>
  <c r="AT750" i="2"/>
  <c r="AY750" i="2"/>
  <c r="AM751" i="2"/>
  <c r="AN751" i="2"/>
  <c r="AT751" i="2"/>
  <c r="AY751" i="2"/>
  <c r="AM752" i="2"/>
  <c r="AN752" i="2"/>
  <c r="AT752" i="2"/>
  <c r="AY752" i="2"/>
  <c r="AM753" i="2"/>
  <c r="AN753" i="2"/>
  <c r="AT753" i="2"/>
  <c r="AY753" i="2"/>
  <c r="AM754" i="2"/>
  <c r="AN754" i="2"/>
  <c r="AT754" i="2"/>
  <c r="AY754" i="2"/>
  <c r="AM755" i="2"/>
  <c r="AN755" i="2"/>
  <c r="AT755" i="2"/>
  <c r="AY755" i="2"/>
  <c r="AM756" i="2"/>
  <c r="AN756" i="2"/>
  <c r="AT756" i="2"/>
  <c r="AY756" i="2"/>
  <c r="AM757" i="2"/>
  <c r="AN757" i="2"/>
  <c r="AT757" i="2"/>
  <c r="AY757" i="2"/>
  <c r="AM758" i="2"/>
  <c r="AN758" i="2"/>
  <c r="AT758" i="2"/>
  <c r="AY758" i="2"/>
  <c r="AM759" i="2"/>
  <c r="AN759" i="2"/>
  <c r="AT759" i="2"/>
  <c r="AY759" i="2"/>
  <c r="AM760" i="2"/>
  <c r="AN760" i="2"/>
  <c r="AT760" i="2"/>
  <c r="AY760" i="2"/>
  <c r="AM761" i="2"/>
  <c r="AN761" i="2"/>
  <c r="AT761" i="2"/>
  <c r="AY761" i="2"/>
  <c r="AM762" i="2"/>
  <c r="AN762" i="2"/>
  <c r="AT762" i="2"/>
  <c r="AY762" i="2"/>
  <c r="AM763" i="2"/>
  <c r="AN763" i="2"/>
  <c r="AT763" i="2"/>
  <c r="AY763" i="2"/>
  <c r="AM764" i="2"/>
  <c r="AN764" i="2"/>
  <c r="AT764" i="2"/>
  <c r="AY764" i="2"/>
  <c r="AM765" i="2"/>
  <c r="AN765" i="2"/>
  <c r="AT765" i="2"/>
  <c r="AY765" i="2"/>
  <c r="AM766" i="2"/>
  <c r="AN766" i="2"/>
  <c r="AT766" i="2"/>
  <c r="AY766" i="2"/>
  <c r="AM767" i="2"/>
  <c r="AN767" i="2"/>
  <c r="AT767" i="2"/>
  <c r="AY767" i="2"/>
  <c r="AM768" i="2"/>
  <c r="AN768" i="2"/>
  <c r="AT768" i="2"/>
  <c r="AY768" i="2"/>
  <c r="AM769" i="2"/>
  <c r="AN769" i="2"/>
  <c r="AT769" i="2"/>
  <c r="AY769" i="2"/>
  <c r="AM770" i="2"/>
  <c r="AN770" i="2"/>
  <c r="AT770" i="2"/>
  <c r="AY770" i="2"/>
  <c r="AM771" i="2"/>
  <c r="AN771" i="2"/>
  <c r="AT771" i="2"/>
  <c r="AY771" i="2"/>
  <c r="AM772" i="2"/>
  <c r="AN772" i="2"/>
  <c r="AT772" i="2"/>
  <c r="AY772" i="2"/>
  <c r="AM773" i="2"/>
  <c r="AN773" i="2"/>
  <c r="AT773" i="2"/>
  <c r="AY773" i="2"/>
  <c r="AM774" i="2"/>
  <c r="AN774" i="2"/>
  <c r="AT774" i="2"/>
  <c r="AY774" i="2"/>
  <c r="AM775" i="2"/>
  <c r="AN775" i="2"/>
  <c r="AT775" i="2"/>
  <c r="AY775" i="2"/>
  <c r="AM776" i="2"/>
  <c r="AN776" i="2"/>
  <c r="AT776" i="2"/>
  <c r="AY776" i="2"/>
  <c r="AM777" i="2"/>
  <c r="AN777" i="2"/>
  <c r="AT777" i="2"/>
  <c r="AY777" i="2"/>
  <c r="AM778" i="2"/>
  <c r="AN778" i="2"/>
  <c r="AT778" i="2"/>
  <c r="AY778" i="2"/>
  <c r="AM779" i="2"/>
  <c r="AN779" i="2"/>
  <c r="AT779" i="2"/>
  <c r="AY779" i="2"/>
  <c r="AM780" i="2"/>
  <c r="AN780" i="2"/>
  <c r="AT780" i="2"/>
  <c r="AY780" i="2"/>
  <c r="AM781" i="2"/>
  <c r="AN781" i="2"/>
  <c r="AT781" i="2"/>
  <c r="AY781" i="2"/>
  <c r="AM782" i="2"/>
  <c r="AN782" i="2"/>
  <c r="AT782" i="2"/>
  <c r="AY782" i="2"/>
  <c r="AM783" i="2"/>
  <c r="AN783" i="2"/>
  <c r="AT783" i="2"/>
  <c r="AY783" i="2"/>
  <c r="AM784" i="2"/>
  <c r="AN784" i="2"/>
  <c r="AT784" i="2"/>
  <c r="AY784" i="2"/>
  <c r="AM785" i="2"/>
  <c r="AN785" i="2"/>
  <c r="AT785" i="2"/>
  <c r="AY785" i="2"/>
  <c r="AM786" i="2"/>
  <c r="AN786" i="2"/>
  <c r="AT786" i="2"/>
  <c r="AY786" i="2"/>
  <c r="AM787" i="2"/>
  <c r="AN787" i="2"/>
  <c r="AT787" i="2"/>
  <c r="AY787" i="2"/>
  <c r="AM788" i="2"/>
  <c r="AN788" i="2"/>
  <c r="AT788" i="2"/>
  <c r="AY788" i="2"/>
  <c r="AM789" i="2"/>
  <c r="AN789" i="2"/>
  <c r="AT789" i="2"/>
  <c r="AY789" i="2"/>
  <c r="AM790" i="2"/>
  <c r="AN790" i="2"/>
  <c r="AT790" i="2"/>
  <c r="AY790" i="2"/>
  <c r="AM791" i="2"/>
  <c r="AN791" i="2"/>
  <c r="AT791" i="2"/>
  <c r="AY791" i="2"/>
  <c r="AM792" i="2"/>
  <c r="AN792" i="2"/>
  <c r="AT792" i="2"/>
  <c r="AY792" i="2"/>
  <c r="AM793" i="2"/>
  <c r="AN793" i="2"/>
  <c r="AT793" i="2"/>
  <c r="AY793" i="2"/>
  <c r="AM794" i="2"/>
  <c r="AN794" i="2"/>
  <c r="AT794" i="2"/>
  <c r="AY794" i="2"/>
  <c r="AM795" i="2"/>
  <c r="AN795" i="2"/>
  <c r="AT795" i="2"/>
  <c r="AY795" i="2"/>
  <c r="AM796" i="2"/>
  <c r="AN796" i="2"/>
  <c r="AT796" i="2"/>
  <c r="AY796" i="2"/>
  <c r="AM797" i="2"/>
  <c r="AN797" i="2"/>
  <c r="AT797" i="2"/>
  <c r="AY797" i="2"/>
  <c r="AM798" i="2"/>
  <c r="AN798" i="2"/>
  <c r="AT798" i="2"/>
  <c r="AY798" i="2"/>
  <c r="AM799" i="2"/>
  <c r="AN799" i="2"/>
  <c r="AT799" i="2"/>
  <c r="AY799" i="2"/>
  <c r="AM800" i="2"/>
  <c r="AN800" i="2"/>
  <c r="AT800" i="2"/>
  <c r="AY800" i="2"/>
  <c r="AM801" i="2"/>
  <c r="AN801" i="2"/>
  <c r="AT801" i="2"/>
  <c r="AY801" i="2"/>
  <c r="AM802" i="2"/>
  <c r="AN802" i="2"/>
  <c r="AT802" i="2"/>
  <c r="AY802" i="2"/>
  <c r="AM803" i="2"/>
  <c r="AN803" i="2"/>
  <c r="AT803" i="2"/>
  <c r="AY803" i="2"/>
  <c r="AM804" i="2"/>
  <c r="AN804" i="2"/>
  <c r="AT804" i="2"/>
  <c r="AY804" i="2"/>
  <c r="AM805" i="2"/>
  <c r="AN805" i="2"/>
  <c r="AT805" i="2"/>
  <c r="AY805" i="2"/>
  <c r="AM806" i="2"/>
  <c r="AN806" i="2"/>
  <c r="AT806" i="2"/>
  <c r="AY806" i="2"/>
  <c r="AM807" i="2"/>
  <c r="AN807" i="2"/>
  <c r="AT807" i="2"/>
  <c r="AY807" i="2"/>
  <c r="AM808" i="2"/>
  <c r="AN808" i="2"/>
  <c r="AT808" i="2"/>
  <c r="AY808" i="2"/>
  <c r="AM809" i="2"/>
  <c r="AN809" i="2"/>
  <c r="AT809" i="2"/>
  <c r="AY809" i="2"/>
  <c r="AM810" i="2"/>
  <c r="AN810" i="2"/>
  <c r="AT810" i="2"/>
  <c r="AY810" i="2"/>
  <c r="AM811" i="2"/>
  <c r="AN811" i="2"/>
  <c r="AT811" i="2"/>
  <c r="AY811" i="2"/>
  <c r="AM812" i="2"/>
  <c r="AN812" i="2"/>
  <c r="AT812" i="2"/>
  <c r="AY812" i="2"/>
  <c r="AM813" i="2"/>
  <c r="AN813" i="2"/>
  <c r="AT813" i="2"/>
  <c r="AY813" i="2"/>
  <c r="AM814" i="2"/>
  <c r="AN814" i="2"/>
  <c r="AT814" i="2"/>
  <c r="AY814" i="2"/>
  <c r="AM815" i="2"/>
  <c r="AN815" i="2"/>
  <c r="AT815" i="2"/>
  <c r="AY815" i="2"/>
  <c r="AM816" i="2"/>
  <c r="AN816" i="2"/>
  <c r="AT816" i="2"/>
  <c r="AY816" i="2"/>
  <c r="AM817" i="2"/>
  <c r="AN817" i="2"/>
  <c r="AT817" i="2"/>
  <c r="AY817" i="2"/>
  <c r="AM818" i="2"/>
  <c r="AN818" i="2"/>
  <c r="AT818" i="2"/>
  <c r="AY818" i="2"/>
  <c r="AM819" i="2"/>
  <c r="AN819" i="2"/>
  <c r="AT819" i="2"/>
  <c r="AY819" i="2"/>
  <c r="AM820" i="2"/>
  <c r="AN820" i="2"/>
  <c r="AT820" i="2"/>
  <c r="AY820" i="2"/>
  <c r="AM821" i="2"/>
  <c r="AN821" i="2"/>
  <c r="AT821" i="2"/>
  <c r="AY821" i="2"/>
  <c r="AM822" i="2"/>
  <c r="AN822" i="2"/>
  <c r="AT822" i="2"/>
  <c r="AY822" i="2"/>
  <c r="AM823" i="2"/>
  <c r="AN823" i="2"/>
  <c r="AT823" i="2"/>
  <c r="AY823" i="2"/>
  <c r="AM824" i="2"/>
  <c r="AN824" i="2"/>
  <c r="AT824" i="2"/>
  <c r="AY824" i="2"/>
  <c r="AM825" i="2"/>
  <c r="AN825" i="2"/>
  <c r="AT825" i="2"/>
  <c r="AY825" i="2"/>
  <c r="AM826" i="2"/>
  <c r="AN826" i="2"/>
  <c r="AT826" i="2"/>
  <c r="AY826" i="2"/>
  <c r="AM827" i="2"/>
  <c r="AN827" i="2"/>
  <c r="AT827" i="2"/>
  <c r="AY827" i="2"/>
  <c r="AM828" i="2"/>
  <c r="AN828" i="2"/>
  <c r="AT828" i="2"/>
  <c r="AY828" i="2"/>
  <c r="AM829" i="2"/>
  <c r="AN829" i="2"/>
  <c r="AT829" i="2"/>
  <c r="AY829" i="2"/>
  <c r="AM830" i="2"/>
  <c r="AN830" i="2"/>
  <c r="AT830" i="2"/>
  <c r="AY830" i="2"/>
  <c r="AM831" i="2"/>
  <c r="AN831" i="2"/>
  <c r="AT831" i="2"/>
  <c r="AY831" i="2"/>
  <c r="AM832" i="2"/>
  <c r="AN832" i="2"/>
  <c r="AT832" i="2"/>
  <c r="AY832" i="2"/>
  <c r="AM833" i="2"/>
  <c r="AN833" i="2"/>
  <c r="AT833" i="2"/>
  <c r="AY833" i="2"/>
  <c r="AM834" i="2"/>
  <c r="AN834" i="2"/>
  <c r="AT834" i="2"/>
  <c r="AY834" i="2"/>
  <c r="AM835" i="2"/>
  <c r="AN835" i="2"/>
  <c r="AT835" i="2"/>
  <c r="AY835" i="2"/>
  <c r="AM836" i="2"/>
  <c r="AN836" i="2"/>
  <c r="AT836" i="2"/>
  <c r="AY836" i="2"/>
  <c r="AM837" i="2"/>
  <c r="AN837" i="2"/>
  <c r="AT837" i="2"/>
  <c r="AY837" i="2"/>
  <c r="AM838" i="2"/>
  <c r="AN838" i="2"/>
  <c r="AT838" i="2"/>
  <c r="AY838" i="2"/>
  <c r="AM839" i="2"/>
  <c r="AN839" i="2"/>
  <c r="AT839" i="2"/>
  <c r="AY839" i="2"/>
  <c r="AM840" i="2"/>
  <c r="AN840" i="2"/>
  <c r="AT840" i="2"/>
  <c r="AY840" i="2"/>
  <c r="AM841" i="2"/>
  <c r="AN841" i="2"/>
  <c r="AT841" i="2"/>
  <c r="AY841" i="2"/>
  <c r="AM842" i="2"/>
  <c r="AN842" i="2"/>
  <c r="AT842" i="2"/>
  <c r="AY842" i="2"/>
  <c r="AM843" i="2"/>
  <c r="AN843" i="2"/>
  <c r="AT843" i="2"/>
  <c r="AY843" i="2"/>
  <c r="AM844" i="2"/>
  <c r="AN844" i="2"/>
  <c r="AT844" i="2"/>
  <c r="AY844" i="2"/>
  <c r="AM845" i="2"/>
  <c r="AN845" i="2"/>
  <c r="AT845" i="2"/>
  <c r="AY845" i="2"/>
  <c r="AM846" i="2"/>
  <c r="AN846" i="2"/>
  <c r="AT846" i="2"/>
  <c r="AY846" i="2"/>
  <c r="AM847" i="2"/>
  <c r="AN847" i="2"/>
  <c r="AT847" i="2"/>
  <c r="AY847" i="2"/>
  <c r="AM848" i="2"/>
  <c r="AN848" i="2"/>
  <c r="AT848" i="2"/>
  <c r="AY848" i="2"/>
  <c r="AM849" i="2"/>
  <c r="AN849" i="2"/>
  <c r="AT849" i="2"/>
  <c r="AY849" i="2"/>
  <c r="AM850" i="2"/>
  <c r="AN850" i="2"/>
  <c r="AT850" i="2"/>
  <c r="AY850" i="2"/>
  <c r="AM851" i="2"/>
  <c r="AN851" i="2"/>
  <c r="AT851" i="2"/>
  <c r="AY851" i="2"/>
  <c r="AM852" i="2"/>
  <c r="AN852" i="2"/>
  <c r="AT852" i="2"/>
  <c r="AY852" i="2"/>
  <c r="AM853" i="2"/>
  <c r="AN853" i="2"/>
  <c r="AT853" i="2"/>
  <c r="AY853" i="2"/>
  <c r="AM854" i="2"/>
  <c r="AN854" i="2"/>
  <c r="AT854" i="2"/>
  <c r="AY854" i="2"/>
  <c r="AM855" i="2"/>
  <c r="AN855" i="2"/>
  <c r="AT855" i="2"/>
  <c r="AY855" i="2"/>
  <c r="AM856" i="2"/>
  <c r="AN856" i="2"/>
  <c r="AT856" i="2"/>
  <c r="AY856" i="2"/>
  <c r="AM857" i="2"/>
  <c r="AN857" i="2"/>
  <c r="AT857" i="2"/>
  <c r="AY857" i="2"/>
  <c r="AM858" i="2"/>
  <c r="AN858" i="2"/>
  <c r="AT858" i="2"/>
  <c r="AY858" i="2"/>
  <c r="AM859" i="2"/>
  <c r="AN859" i="2"/>
  <c r="AT859" i="2"/>
  <c r="AY859" i="2"/>
  <c r="AM860" i="2"/>
  <c r="AN860" i="2"/>
  <c r="AT860" i="2"/>
  <c r="AY860" i="2"/>
  <c r="AM861" i="2"/>
  <c r="AN861" i="2"/>
  <c r="AT861" i="2"/>
  <c r="AY861" i="2"/>
  <c r="AM862" i="2"/>
  <c r="AN862" i="2"/>
  <c r="AT862" i="2"/>
  <c r="AY862" i="2"/>
  <c r="AM863" i="2"/>
  <c r="AN863" i="2"/>
  <c r="AT863" i="2"/>
  <c r="AY863" i="2"/>
  <c r="AM864" i="2"/>
  <c r="AN864" i="2"/>
  <c r="AT864" i="2"/>
  <c r="AY864" i="2"/>
  <c r="AM865" i="2"/>
  <c r="AN865" i="2"/>
  <c r="AT865" i="2"/>
  <c r="AY865" i="2"/>
  <c r="AM866" i="2"/>
  <c r="AN866" i="2"/>
  <c r="AT866" i="2"/>
  <c r="AY866" i="2"/>
  <c r="AM867" i="2"/>
  <c r="AN867" i="2"/>
  <c r="AT867" i="2"/>
  <c r="AY867" i="2"/>
  <c r="AM868" i="2"/>
  <c r="AN868" i="2"/>
  <c r="AT868" i="2"/>
  <c r="AY868" i="2"/>
  <c r="AM869" i="2"/>
  <c r="AN869" i="2"/>
  <c r="AT869" i="2"/>
  <c r="AY869" i="2"/>
  <c r="AM870" i="2"/>
  <c r="AN870" i="2"/>
  <c r="AT870" i="2"/>
  <c r="AY870" i="2"/>
  <c r="AM871" i="2"/>
  <c r="AN871" i="2"/>
  <c r="AT871" i="2"/>
  <c r="AY871" i="2"/>
  <c r="AM872" i="2"/>
  <c r="AN872" i="2"/>
  <c r="AT872" i="2"/>
  <c r="AY872" i="2"/>
  <c r="AM873" i="2"/>
  <c r="AN873" i="2"/>
  <c r="AT873" i="2"/>
  <c r="AY873" i="2"/>
  <c r="AM874" i="2"/>
  <c r="AN874" i="2"/>
  <c r="AT874" i="2"/>
  <c r="AY874" i="2"/>
  <c r="AM875" i="2"/>
  <c r="AN875" i="2"/>
  <c r="AT875" i="2"/>
  <c r="AY875" i="2"/>
  <c r="AM876" i="2"/>
  <c r="AN876" i="2"/>
  <c r="AT876" i="2"/>
  <c r="AY876" i="2"/>
  <c r="AM877" i="2"/>
  <c r="AN877" i="2"/>
  <c r="AT877" i="2"/>
  <c r="AY877" i="2"/>
  <c r="AM878" i="2"/>
  <c r="AN878" i="2"/>
  <c r="AT878" i="2"/>
  <c r="AY878" i="2"/>
  <c r="AM879" i="2"/>
  <c r="AN879" i="2"/>
  <c r="AT879" i="2"/>
  <c r="AY879" i="2"/>
  <c r="AM880" i="2"/>
  <c r="AN880" i="2"/>
  <c r="AT880" i="2"/>
  <c r="AY880" i="2"/>
  <c r="AM881" i="2"/>
  <c r="AN881" i="2"/>
  <c r="AT881" i="2"/>
  <c r="AY881" i="2"/>
  <c r="AM882" i="2"/>
  <c r="AN882" i="2"/>
  <c r="AT882" i="2"/>
  <c r="AY882" i="2"/>
  <c r="AM883" i="2"/>
  <c r="AN883" i="2"/>
  <c r="AT883" i="2"/>
  <c r="AY883" i="2"/>
  <c r="AM884" i="2"/>
  <c r="AN884" i="2"/>
  <c r="AT884" i="2"/>
  <c r="AY884" i="2"/>
  <c r="AM885" i="2"/>
  <c r="AN885" i="2"/>
  <c r="AT885" i="2"/>
  <c r="AY885" i="2"/>
  <c r="AM886" i="2"/>
  <c r="AN886" i="2"/>
  <c r="AT886" i="2"/>
  <c r="AY886" i="2"/>
  <c r="AM887" i="2"/>
  <c r="AN887" i="2"/>
  <c r="AT887" i="2"/>
  <c r="AY887" i="2"/>
  <c r="AM888" i="2"/>
  <c r="AN888" i="2"/>
  <c r="AT888" i="2"/>
  <c r="AY888" i="2"/>
  <c r="AM889" i="2"/>
  <c r="AN889" i="2"/>
  <c r="AT889" i="2"/>
  <c r="AY889" i="2"/>
  <c r="AM890" i="2"/>
  <c r="AN890" i="2"/>
  <c r="AT890" i="2"/>
  <c r="AY890" i="2"/>
  <c r="AM891" i="2"/>
  <c r="AN891" i="2"/>
  <c r="AT891" i="2"/>
  <c r="AY891" i="2"/>
  <c r="AM892" i="2"/>
  <c r="AN892" i="2"/>
  <c r="AT892" i="2"/>
  <c r="AY892" i="2"/>
  <c r="AM893" i="2"/>
  <c r="AN893" i="2"/>
  <c r="AT893" i="2"/>
  <c r="AY893" i="2"/>
  <c r="AM894" i="2"/>
  <c r="AN894" i="2"/>
  <c r="AT894" i="2"/>
  <c r="AY894" i="2"/>
  <c r="AM895" i="2"/>
  <c r="AN895" i="2"/>
  <c r="AT895" i="2"/>
  <c r="AY895" i="2"/>
  <c r="AM896" i="2"/>
  <c r="AN896" i="2"/>
  <c r="AT896" i="2"/>
  <c r="AY896" i="2"/>
  <c r="AM897" i="2"/>
  <c r="AN897" i="2"/>
  <c r="AT897" i="2"/>
  <c r="AY897" i="2"/>
  <c r="AM898" i="2"/>
  <c r="AN898" i="2"/>
  <c r="AT898" i="2"/>
  <c r="AY898" i="2"/>
  <c r="AM899" i="2"/>
  <c r="AN899" i="2"/>
  <c r="AT899" i="2"/>
  <c r="AY899" i="2"/>
  <c r="AM900" i="2"/>
  <c r="AN900" i="2"/>
  <c r="AT900" i="2"/>
  <c r="AY900" i="2"/>
  <c r="AM901" i="2"/>
  <c r="AN901" i="2"/>
  <c r="AT901" i="2"/>
  <c r="AY901" i="2"/>
  <c r="AM902" i="2"/>
  <c r="AN902" i="2"/>
  <c r="AT902" i="2"/>
  <c r="AY902" i="2"/>
  <c r="AM903" i="2"/>
  <c r="AN903" i="2"/>
  <c r="AT903" i="2"/>
  <c r="AY903" i="2"/>
  <c r="AM904" i="2"/>
  <c r="AN904" i="2"/>
  <c r="AT904" i="2"/>
  <c r="AY904" i="2"/>
  <c r="AM905" i="2"/>
  <c r="AN905" i="2"/>
  <c r="AT905" i="2"/>
  <c r="AY905" i="2"/>
  <c r="AM906" i="2"/>
  <c r="AN906" i="2"/>
  <c r="AT906" i="2"/>
  <c r="AY906" i="2"/>
  <c r="AM907" i="2"/>
  <c r="AN907" i="2"/>
  <c r="AT907" i="2"/>
  <c r="AY907" i="2"/>
  <c r="AM908" i="2"/>
  <c r="AN908" i="2"/>
  <c r="AT908" i="2"/>
  <c r="AY908" i="2"/>
  <c r="AM909" i="2"/>
  <c r="AN909" i="2"/>
  <c r="AT909" i="2"/>
  <c r="AY909" i="2"/>
  <c r="AM910" i="2"/>
  <c r="AN910" i="2"/>
  <c r="AT910" i="2"/>
  <c r="AY910" i="2"/>
  <c r="AM911" i="2"/>
  <c r="AN911" i="2"/>
  <c r="AT911" i="2"/>
  <c r="AY911" i="2"/>
  <c r="AM912" i="2"/>
  <c r="AN912" i="2"/>
  <c r="AT912" i="2"/>
  <c r="AY912" i="2"/>
  <c r="AM913" i="2"/>
  <c r="AN913" i="2"/>
  <c r="AT913" i="2"/>
  <c r="AY913" i="2"/>
  <c r="AM914" i="2"/>
  <c r="AN914" i="2"/>
  <c r="AT914" i="2"/>
  <c r="AY914" i="2"/>
  <c r="AM915" i="2"/>
  <c r="AN915" i="2"/>
  <c r="AT915" i="2"/>
  <c r="AY915" i="2"/>
  <c r="AM916" i="2"/>
  <c r="AN916" i="2"/>
  <c r="AT916" i="2"/>
  <c r="AY916" i="2"/>
  <c r="AM917" i="2"/>
  <c r="AN917" i="2"/>
  <c r="AT917" i="2"/>
  <c r="AY917" i="2"/>
  <c r="AM918" i="2"/>
  <c r="AN918" i="2"/>
  <c r="AT918" i="2"/>
  <c r="AY918" i="2"/>
  <c r="AM919" i="2"/>
  <c r="AN919" i="2"/>
  <c r="AT919" i="2"/>
  <c r="AY919" i="2"/>
  <c r="AM920" i="2"/>
  <c r="AN920" i="2"/>
  <c r="AT920" i="2"/>
  <c r="AY920" i="2"/>
  <c r="AM921" i="2"/>
  <c r="AN921" i="2"/>
  <c r="AT921" i="2"/>
  <c r="AY921" i="2"/>
  <c r="AM922" i="2"/>
  <c r="AN922" i="2"/>
  <c r="AT922" i="2"/>
  <c r="AY922" i="2"/>
  <c r="AM923" i="2"/>
  <c r="AN923" i="2"/>
  <c r="AT923" i="2"/>
  <c r="AY923" i="2"/>
  <c r="AM924" i="2"/>
  <c r="AN924" i="2"/>
  <c r="AT924" i="2"/>
  <c r="AY924" i="2"/>
  <c r="AM925" i="2"/>
  <c r="AN925" i="2"/>
  <c r="AT925" i="2"/>
  <c r="AY925" i="2"/>
  <c r="AM926" i="2"/>
  <c r="AN926" i="2"/>
  <c r="AT926" i="2"/>
  <c r="AY926" i="2"/>
  <c r="AM927" i="2"/>
  <c r="AN927" i="2"/>
  <c r="AT927" i="2"/>
  <c r="AY927" i="2"/>
  <c r="AM928" i="2"/>
  <c r="AN928" i="2"/>
  <c r="AT928" i="2"/>
  <c r="AY928" i="2"/>
  <c r="AM929" i="2"/>
  <c r="AN929" i="2"/>
  <c r="AT929" i="2"/>
  <c r="AY929" i="2"/>
  <c r="AM930" i="2"/>
  <c r="AN930" i="2"/>
  <c r="AT930" i="2"/>
  <c r="AY930" i="2"/>
  <c r="AM931" i="2"/>
  <c r="AN931" i="2"/>
  <c r="AT931" i="2"/>
  <c r="AY931" i="2"/>
  <c r="AM932" i="2"/>
  <c r="AN932" i="2"/>
  <c r="AT932" i="2"/>
  <c r="AY932" i="2"/>
  <c r="AM933" i="2"/>
  <c r="AN933" i="2"/>
  <c r="AT933" i="2"/>
  <c r="AY933" i="2"/>
  <c r="AM934" i="2"/>
  <c r="AN934" i="2"/>
  <c r="AT934" i="2"/>
  <c r="AY934" i="2"/>
  <c r="AM935" i="2"/>
  <c r="AN935" i="2"/>
  <c r="AT935" i="2"/>
  <c r="AY935" i="2"/>
  <c r="AM936" i="2"/>
  <c r="AN936" i="2"/>
  <c r="AT936" i="2"/>
  <c r="AY936" i="2"/>
  <c r="AM937" i="2"/>
  <c r="AN937" i="2"/>
  <c r="AT937" i="2"/>
  <c r="AY937" i="2"/>
  <c r="AM938" i="2"/>
  <c r="AN938" i="2"/>
  <c r="AT938" i="2"/>
  <c r="AY938" i="2"/>
  <c r="AM939" i="2"/>
  <c r="AN939" i="2"/>
  <c r="AT939" i="2"/>
  <c r="AY939" i="2"/>
  <c r="AM940" i="2"/>
  <c r="AN940" i="2"/>
  <c r="AT940" i="2"/>
  <c r="AY940" i="2"/>
  <c r="AM941" i="2"/>
  <c r="AN941" i="2"/>
  <c r="AT941" i="2"/>
  <c r="AY941" i="2"/>
  <c r="AM942" i="2"/>
  <c r="AN942" i="2"/>
  <c r="AT942" i="2"/>
  <c r="AY942" i="2"/>
  <c r="AM943" i="2"/>
  <c r="AN943" i="2"/>
  <c r="AT943" i="2"/>
  <c r="AY943" i="2"/>
  <c r="AM944" i="2"/>
  <c r="AN944" i="2"/>
  <c r="AT944" i="2"/>
  <c r="AY944" i="2"/>
  <c r="AM945" i="2"/>
  <c r="AN945" i="2"/>
  <c r="AT945" i="2"/>
  <c r="AY945" i="2"/>
  <c r="AM946" i="2"/>
  <c r="AN946" i="2"/>
  <c r="AT946" i="2"/>
  <c r="AY946" i="2"/>
  <c r="AM947" i="2"/>
  <c r="AN947" i="2"/>
  <c r="AT947" i="2"/>
  <c r="AY947" i="2"/>
  <c r="AM948" i="2"/>
  <c r="AN948" i="2"/>
  <c r="AT948" i="2"/>
  <c r="AY948" i="2"/>
  <c r="AM949" i="2"/>
  <c r="AN949" i="2"/>
  <c r="AT949" i="2"/>
  <c r="AY949" i="2"/>
  <c r="AM950" i="2"/>
  <c r="AN950" i="2"/>
  <c r="AT950" i="2"/>
  <c r="AY950" i="2"/>
  <c r="AM951" i="2"/>
  <c r="AN951" i="2"/>
  <c r="AT951" i="2"/>
  <c r="AY951" i="2"/>
  <c r="AM952" i="2"/>
  <c r="AN952" i="2"/>
  <c r="AT952" i="2"/>
  <c r="AY952" i="2"/>
  <c r="AM953" i="2"/>
  <c r="AN953" i="2"/>
  <c r="AT953" i="2"/>
  <c r="AY953" i="2"/>
  <c r="AM954" i="2"/>
  <c r="AN954" i="2"/>
  <c r="AT954" i="2"/>
  <c r="AY954" i="2"/>
  <c r="AM955" i="2"/>
  <c r="AN955" i="2"/>
  <c r="AT955" i="2"/>
  <c r="AY955" i="2"/>
  <c r="AM956" i="2"/>
  <c r="AN956" i="2"/>
  <c r="AT956" i="2"/>
  <c r="AY956" i="2"/>
  <c r="AM957" i="2"/>
  <c r="AN957" i="2"/>
  <c r="AT957" i="2"/>
  <c r="AY957" i="2"/>
  <c r="AM958" i="2"/>
  <c r="AN958" i="2"/>
  <c r="AT958" i="2"/>
  <c r="AY958" i="2"/>
  <c r="AM959" i="2"/>
  <c r="AN959" i="2"/>
  <c r="AT959" i="2"/>
  <c r="AY959" i="2"/>
  <c r="AM960" i="2"/>
  <c r="AN960" i="2"/>
  <c r="AT960" i="2"/>
  <c r="AY960" i="2"/>
  <c r="AM961" i="2"/>
  <c r="AN961" i="2"/>
  <c r="AT961" i="2"/>
  <c r="AY961" i="2"/>
  <c r="AM962" i="2"/>
  <c r="AN962" i="2"/>
  <c r="AT962" i="2"/>
  <c r="AY962" i="2"/>
  <c r="AM963" i="2"/>
  <c r="AN963" i="2"/>
  <c r="AT963" i="2"/>
  <c r="AY963" i="2"/>
  <c r="AM964" i="2"/>
  <c r="AN964" i="2"/>
  <c r="AT964" i="2"/>
  <c r="AY964" i="2"/>
  <c r="AM965" i="2"/>
  <c r="AN965" i="2"/>
  <c r="AT965" i="2"/>
  <c r="AY965" i="2"/>
  <c r="AM966" i="2"/>
  <c r="AN966" i="2"/>
  <c r="AT966" i="2"/>
  <c r="AY966" i="2"/>
  <c r="AM967" i="2"/>
  <c r="AN967" i="2"/>
  <c r="AT967" i="2"/>
  <c r="AY967" i="2"/>
  <c r="AM968" i="2"/>
  <c r="AN968" i="2"/>
  <c r="AT968" i="2"/>
  <c r="AY968" i="2"/>
  <c r="AM969" i="2"/>
  <c r="AN969" i="2"/>
  <c r="AT969" i="2"/>
  <c r="AY969" i="2"/>
  <c r="AM970" i="2"/>
  <c r="AN970" i="2"/>
  <c r="AT970" i="2"/>
  <c r="AY970" i="2"/>
  <c r="AM971" i="2"/>
  <c r="AN971" i="2"/>
  <c r="AT971" i="2"/>
  <c r="AY971" i="2"/>
  <c r="AM972" i="2"/>
  <c r="AN972" i="2"/>
  <c r="AT972" i="2"/>
  <c r="AY972" i="2"/>
  <c r="AM973" i="2"/>
  <c r="AN973" i="2"/>
  <c r="AT973" i="2"/>
  <c r="AY973" i="2"/>
  <c r="AM974" i="2"/>
  <c r="AN974" i="2"/>
  <c r="AT974" i="2"/>
  <c r="AY974" i="2"/>
  <c r="AM975" i="2"/>
  <c r="AN975" i="2"/>
  <c r="AT975" i="2"/>
  <c r="AY975" i="2"/>
  <c r="AM976" i="2"/>
  <c r="AN976" i="2"/>
  <c r="AT976" i="2"/>
  <c r="AY976" i="2"/>
  <c r="AM977" i="2"/>
  <c r="AN977" i="2"/>
  <c r="AT977" i="2"/>
  <c r="AY977" i="2"/>
  <c r="AM978" i="2"/>
  <c r="AN978" i="2"/>
  <c r="AT978" i="2"/>
  <c r="AY978" i="2"/>
  <c r="AM979" i="2"/>
  <c r="AN979" i="2"/>
  <c r="AT979" i="2"/>
  <c r="AY979" i="2"/>
  <c r="AM980" i="2"/>
  <c r="AN980" i="2"/>
  <c r="AT980" i="2"/>
  <c r="AY980" i="2"/>
  <c r="AM981" i="2"/>
  <c r="AN981" i="2"/>
  <c r="AT981" i="2"/>
  <c r="AY981" i="2"/>
  <c r="AM982" i="2"/>
  <c r="AN982" i="2"/>
  <c r="AT982" i="2"/>
  <c r="AY982" i="2"/>
  <c r="AM983" i="2"/>
  <c r="AN983" i="2"/>
  <c r="AT983" i="2"/>
  <c r="AY983" i="2"/>
  <c r="AM984" i="2"/>
  <c r="AN984" i="2"/>
  <c r="AT984" i="2"/>
  <c r="AY984" i="2"/>
  <c r="AM985" i="2"/>
  <c r="AN985" i="2"/>
  <c r="AT985" i="2"/>
  <c r="AY985" i="2"/>
  <c r="AM986" i="2"/>
  <c r="AN986" i="2"/>
  <c r="AT986" i="2"/>
  <c r="AY986" i="2"/>
  <c r="AM987" i="2"/>
  <c r="AN987" i="2"/>
  <c r="AT987" i="2"/>
  <c r="AY987" i="2"/>
  <c r="AM988" i="2"/>
  <c r="AN988" i="2"/>
  <c r="AT988" i="2"/>
  <c r="AY988" i="2"/>
  <c r="AM989" i="2"/>
  <c r="AN989" i="2"/>
  <c r="AT989" i="2"/>
  <c r="AY989" i="2"/>
  <c r="AM990" i="2"/>
  <c r="AN990" i="2"/>
  <c r="AT990" i="2"/>
  <c r="AY990" i="2"/>
  <c r="AM991" i="2"/>
  <c r="AN991" i="2"/>
  <c r="AT991" i="2"/>
  <c r="AY991" i="2"/>
  <c r="AM992" i="2"/>
  <c r="AN992" i="2"/>
  <c r="AT992" i="2"/>
  <c r="AY992" i="2"/>
  <c r="AM993" i="2"/>
  <c r="AN993" i="2"/>
  <c r="AT993" i="2"/>
  <c r="AY993" i="2"/>
  <c r="AM994" i="2"/>
  <c r="AN994" i="2"/>
  <c r="AT994" i="2"/>
  <c r="AY994" i="2"/>
  <c r="AM995" i="2"/>
  <c r="AN995" i="2"/>
  <c r="AT995" i="2"/>
  <c r="AY995" i="2"/>
  <c r="AM996" i="2"/>
  <c r="AN996" i="2"/>
  <c r="AT996" i="2"/>
  <c r="AY996" i="2"/>
  <c r="AM997" i="2"/>
  <c r="AN997" i="2"/>
  <c r="AT997" i="2"/>
  <c r="AY997" i="2"/>
  <c r="AM998" i="2"/>
  <c r="AN998" i="2"/>
  <c r="AT998" i="2"/>
  <c r="AY998" i="2"/>
  <c r="AM999" i="2"/>
  <c r="AN999" i="2"/>
  <c r="AT999" i="2"/>
  <c r="AY999" i="2"/>
  <c r="AM1000" i="2"/>
  <c r="AN1000" i="2"/>
  <c r="AT1000" i="2"/>
  <c r="AY1000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Y251" i="2"/>
  <c r="AY252" i="2"/>
  <c r="AY253" i="2"/>
  <c r="AY254" i="2"/>
  <c r="AY255" i="2"/>
  <c r="AY256" i="2"/>
  <c r="AY257" i="2"/>
  <c r="AY258" i="2"/>
  <c r="AY259" i="2"/>
  <c r="AY260" i="2"/>
  <c r="AY261" i="2"/>
  <c r="AY262" i="2"/>
  <c r="AY263" i="2"/>
  <c r="AY264" i="2"/>
  <c r="AY265" i="2"/>
  <c r="AY266" i="2"/>
  <c r="AY267" i="2"/>
  <c r="AY268" i="2"/>
  <c r="AY269" i="2"/>
  <c r="AY270" i="2"/>
  <c r="AY271" i="2"/>
  <c r="AY272" i="2"/>
  <c r="AY273" i="2"/>
  <c r="AY274" i="2"/>
  <c r="AY275" i="2"/>
  <c r="AY276" i="2"/>
  <c r="AY277" i="2"/>
  <c r="AY278" i="2"/>
  <c r="AY279" i="2"/>
  <c r="AY280" i="2"/>
  <c r="AY281" i="2"/>
  <c r="AY282" i="2"/>
  <c r="AY283" i="2"/>
  <c r="AY284" i="2"/>
  <c r="AY285" i="2"/>
  <c r="AY286" i="2"/>
  <c r="AY287" i="2"/>
  <c r="AY288" i="2"/>
  <c r="AY289" i="2"/>
  <c r="AY290" i="2"/>
  <c r="AY291" i="2"/>
  <c r="AY292" i="2"/>
  <c r="AY293" i="2"/>
  <c r="AY294" i="2"/>
  <c r="AY295" i="2"/>
  <c r="AY296" i="2"/>
  <c r="AY297" i="2"/>
  <c r="AY298" i="2"/>
  <c r="AY299" i="2"/>
  <c r="AY300" i="2"/>
  <c r="AY301" i="2"/>
  <c r="AY302" i="2"/>
  <c r="AY303" i="2"/>
  <c r="AY304" i="2"/>
  <c r="AY305" i="2"/>
  <c r="AY306" i="2"/>
  <c r="AY307" i="2"/>
  <c r="AY308" i="2"/>
  <c r="AY309" i="2"/>
  <c r="AY310" i="2"/>
  <c r="AY311" i="2"/>
  <c r="AY312" i="2"/>
  <c r="AY313" i="2"/>
  <c r="AY314" i="2"/>
  <c r="AY315" i="2"/>
  <c r="AY316" i="2"/>
  <c r="AY317" i="2"/>
  <c r="AY318" i="2"/>
  <c r="AY319" i="2"/>
  <c r="AY320" i="2"/>
  <c r="AY321" i="2"/>
  <c r="AY322" i="2"/>
  <c r="AY323" i="2"/>
  <c r="AY324" i="2"/>
  <c r="AY325" i="2"/>
  <c r="AY326" i="2"/>
  <c r="AY327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Y340" i="2"/>
  <c r="AY341" i="2"/>
  <c r="AY342" i="2"/>
  <c r="AY343" i="2"/>
  <c r="AY344" i="2"/>
  <c r="AY345" i="2"/>
  <c r="AY346" i="2"/>
  <c r="AY347" i="2"/>
  <c r="AY348" i="2"/>
  <c r="AY349" i="2"/>
  <c r="AY350" i="2"/>
  <c r="AY351" i="2"/>
  <c r="AY352" i="2"/>
  <c r="AY353" i="2"/>
  <c r="AY354" i="2"/>
  <c r="AY355" i="2"/>
  <c r="AY356" i="2"/>
  <c r="AY357" i="2"/>
  <c r="AY358" i="2"/>
  <c r="AY359" i="2"/>
  <c r="AY360" i="2"/>
  <c r="AY361" i="2"/>
  <c r="AY362" i="2"/>
  <c r="AY363" i="2"/>
  <c r="AY364" i="2"/>
  <c r="AY365" i="2"/>
  <c r="AY366" i="2"/>
  <c r="AY367" i="2"/>
  <c r="AY368" i="2"/>
  <c r="AY369" i="2"/>
  <c r="AY370" i="2"/>
  <c r="AY371" i="2"/>
  <c r="AY372" i="2"/>
  <c r="AY373" i="2"/>
  <c r="AY374" i="2"/>
  <c r="AY375" i="2"/>
  <c r="AY376" i="2"/>
  <c r="AY377" i="2"/>
  <c r="AY378" i="2"/>
  <c r="AY379" i="2"/>
  <c r="AY380" i="2"/>
  <c r="AY381" i="2"/>
  <c r="AY382" i="2"/>
  <c r="AY383" i="2"/>
  <c r="AY384" i="2"/>
  <c r="AY385" i="2"/>
  <c r="AY386" i="2"/>
  <c r="AY387" i="2"/>
  <c r="AY388" i="2"/>
  <c r="AY389" i="2"/>
  <c r="AY390" i="2"/>
  <c r="AY391" i="2"/>
  <c r="AY392" i="2"/>
  <c r="AY393" i="2"/>
  <c r="AY394" i="2"/>
  <c r="AY395" i="2"/>
  <c r="AY396" i="2"/>
  <c r="AY397" i="2"/>
  <c r="AY398" i="2"/>
  <c r="AY399" i="2"/>
  <c r="AY400" i="2"/>
  <c r="AY401" i="2"/>
  <c r="AY402" i="2"/>
  <c r="AY403" i="2"/>
  <c r="AY404" i="2"/>
  <c r="AY405" i="2"/>
  <c r="AY406" i="2"/>
  <c r="AY407" i="2"/>
  <c r="AY408" i="2"/>
  <c r="AY409" i="2"/>
  <c r="AY410" i="2"/>
  <c r="AY411" i="2"/>
  <c r="AY412" i="2"/>
  <c r="AY413" i="2"/>
  <c r="AY414" i="2"/>
  <c r="AY415" i="2"/>
  <c r="AY416" i="2"/>
  <c r="AY417" i="2"/>
  <c r="AY418" i="2"/>
  <c r="AY419" i="2"/>
  <c r="AY420" i="2"/>
  <c r="AY421" i="2"/>
  <c r="AY422" i="2"/>
  <c r="AY423" i="2"/>
  <c r="AY424" i="2"/>
  <c r="AY425" i="2"/>
  <c r="AY426" i="2"/>
  <c r="AY427" i="2"/>
  <c r="AY428" i="2"/>
  <c r="AY429" i="2"/>
  <c r="AY430" i="2"/>
  <c r="AY431" i="2"/>
  <c r="AY432" i="2"/>
  <c r="AY433" i="2"/>
  <c r="AY434" i="2"/>
  <c r="AY435" i="2"/>
  <c r="AY436" i="2"/>
  <c r="AY437" i="2"/>
  <c r="AY438" i="2"/>
  <c r="AY439" i="2"/>
  <c r="AY440" i="2"/>
  <c r="AY441" i="2"/>
  <c r="AY442" i="2"/>
  <c r="AY443" i="2"/>
  <c r="AY444" i="2"/>
  <c r="AY445" i="2"/>
  <c r="AY446" i="2"/>
  <c r="AY447" i="2"/>
  <c r="AY448" i="2"/>
  <c r="AY449" i="2"/>
  <c r="AY450" i="2"/>
  <c r="AY451" i="2"/>
  <c r="AY452" i="2"/>
  <c r="AY453" i="2"/>
  <c r="AY454" i="2"/>
  <c r="AY455" i="2"/>
  <c r="AY456" i="2"/>
  <c r="AY457" i="2"/>
  <c r="AY458" i="2"/>
  <c r="AY459" i="2"/>
  <c r="AY460" i="2"/>
  <c r="AY461" i="2"/>
  <c r="AY462" i="2"/>
  <c r="AY463" i="2"/>
  <c r="AY464" i="2"/>
  <c r="AY465" i="2"/>
  <c r="AY466" i="2"/>
  <c r="AY467" i="2"/>
  <c r="AY468" i="2"/>
  <c r="AY469" i="2"/>
  <c r="AY470" i="2"/>
  <c r="AY471" i="2"/>
  <c r="AY472" i="2"/>
  <c r="AY473" i="2"/>
  <c r="AY474" i="2"/>
  <c r="AY475" i="2"/>
  <c r="AY476" i="2"/>
  <c r="AY477" i="2"/>
  <c r="AY478" i="2"/>
  <c r="AY479" i="2"/>
  <c r="AY480" i="2"/>
  <c r="AY481" i="2"/>
  <c r="AY482" i="2"/>
  <c r="AY483" i="2"/>
  <c r="AY484" i="2"/>
  <c r="AY485" i="2"/>
  <c r="AY486" i="2"/>
  <c r="AY487" i="2"/>
  <c r="AY488" i="2"/>
  <c r="AY489" i="2"/>
  <c r="AY490" i="2"/>
  <c r="AY491" i="2"/>
  <c r="AY492" i="2"/>
  <c r="AY493" i="2"/>
  <c r="AY494" i="2"/>
  <c r="AY495" i="2"/>
  <c r="AY496" i="2"/>
  <c r="AY497" i="2"/>
  <c r="AY498" i="2"/>
  <c r="AY499" i="2"/>
  <c r="AY500" i="2"/>
  <c r="AY501" i="2"/>
  <c r="AY502" i="2"/>
  <c r="AY503" i="2"/>
  <c r="AY504" i="2"/>
  <c r="AY505" i="2"/>
  <c r="AY506" i="2"/>
  <c r="AY507" i="2"/>
  <c r="AY508" i="2"/>
  <c r="AY509" i="2"/>
  <c r="AY510" i="2"/>
  <c r="AY511" i="2"/>
  <c r="AY512" i="2"/>
  <c r="AY513" i="2"/>
  <c r="AY514" i="2"/>
  <c r="AY515" i="2"/>
  <c r="AY516" i="2"/>
  <c r="AY517" i="2"/>
  <c r="AY518" i="2"/>
  <c r="AY519" i="2"/>
  <c r="AY520" i="2"/>
  <c r="AY521" i="2"/>
  <c r="AY522" i="2"/>
  <c r="AY523" i="2"/>
  <c r="AY524" i="2"/>
  <c r="AY525" i="2"/>
  <c r="AY526" i="2"/>
  <c r="AY527" i="2"/>
  <c r="AY528" i="2"/>
  <c r="AY529" i="2"/>
  <c r="AY530" i="2"/>
  <c r="AY531" i="2"/>
  <c r="AY532" i="2"/>
  <c r="AY533" i="2"/>
  <c r="AY534" i="2"/>
  <c r="AY535" i="2"/>
  <c r="AY536" i="2"/>
  <c r="AY537" i="2"/>
  <c r="AY538" i="2"/>
  <c r="AY539" i="2"/>
  <c r="AY540" i="2"/>
  <c r="AY541" i="2"/>
  <c r="AY542" i="2"/>
  <c r="AY543" i="2"/>
  <c r="AY544" i="2"/>
  <c r="AY545" i="2"/>
  <c r="AY546" i="2"/>
  <c r="AY547" i="2"/>
  <c r="AY548" i="2"/>
  <c r="AY549" i="2"/>
  <c r="AY550" i="2"/>
  <c r="AY551" i="2"/>
  <c r="AY552" i="2"/>
  <c r="AY553" i="2"/>
  <c r="AY554" i="2"/>
  <c r="AY555" i="2"/>
  <c r="AY556" i="2"/>
  <c r="AY557" i="2"/>
  <c r="AO564" i="2" l="1"/>
  <c r="AP564" i="2" s="1"/>
  <c r="AQ564" i="2" s="1"/>
  <c r="AR564" i="2" s="1"/>
  <c r="AO934" i="2"/>
  <c r="AP934" i="2" s="1"/>
  <c r="AQ934" i="2" s="1"/>
  <c r="AR934" i="2" s="1"/>
  <c r="AO905" i="2"/>
  <c r="AP905" i="2" s="1"/>
  <c r="AQ905" i="2" s="1"/>
  <c r="AR905" i="2" s="1"/>
  <c r="AO886" i="2"/>
  <c r="AP886" i="2" s="1"/>
  <c r="AQ886" i="2" s="1"/>
  <c r="AR886" i="2" s="1"/>
  <c r="AO878" i="2"/>
  <c r="AP878" i="2" s="1"/>
  <c r="AQ878" i="2" s="1"/>
  <c r="AR878" i="2" s="1"/>
  <c r="AO845" i="2"/>
  <c r="AP845" i="2" s="1"/>
  <c r="AQ845" i="2" s="1"/>
  <c r="AR845" i="2" s="1"/>
  <c r="AO842" i="2"/>
  <c r="AP842" i="2" s="1"/>
  <c r="AQ842" i="2" s="1"/>
  <c r="AR842" i="2" s="1"/>
  <c r="AO841" i="2"/>
  <c r="AP841" i="2" s="1"/>
  <c r="AQ841" i="2" s="1"/>
  <c r="AR841" i="2" s="1"/>
  <c r="AO788" i="2"/>
  <c r="AP788" i="2" s="1"/>
  <c r="AQ788" i="2" s="1"/>
  <c r="AR788" i="2" s="1"/>
  <c r="AO780" i="2"/>
  <c r="AP780" i="2" s="1"/>
  <c r="AQ780" i="2" s="1"/>
  <c r="AR780" i="2" s="1"/>
  <c r="AO777" i="2"/>
  <c r="AP777" i="2" s="1"/>
  <c r="AQ777" i="2" s="1"/>
  <c r="AR777" i="2" s="1"/>
  <c r="AO773" i="2"/>
  <c r="AP773" i="2" s="1"/>
  <c r="AQ773" i="2" s="1"/>
  <c r="AR773" i="2" s="1"/>
  <c r="AO770" i="2"/>
  <c r="AP770" i="2" s="1"/>
  <c r="AQ770" i="2" s="1"/>
  <c r="AR770" i="2" s="1"/>
  <c r="AO769" i="2"/>
  <c r="AP769" i="2" s="1"/>
  <c r="AQ769" i="2" s="1"/>
  <c r="AR769" i="2" s="1"/>
  <c r="AO765" i="2"/>
  <c r="AP765" i="2" s="1"/>
  <c r="AQ765" i="2" s="1"/>
  <c r="AR765" i="2" s="1"/>
  <c r="AO761" i="2"/>
  <c r="AP761" i="2" s="1"/>
  <c r="AQ761" i="2" s="1"/>
  <c r="AR761" i="2" s="1"/>
  <c r="AO760" i="2"/>
  <c r="AP760" i="2" s="1"/>
  <c r="AQ760" i="2" s="1"/>
  <c r="AR760" i="2" s="1"/>
  <c r="AO758" i="2"/>
  <c r="AP758" i="2" s="1"/>
  <c r="AQ758" i="2" s="1"/>
  <c r="AR758" i="2" s="1"/>
  <c r="AO757" i="2"/>
  <c r="AP757" i="2" s="1"/>
  <c r="AQ757" i="2" s="1"/>
  <c r="AR757" i="2" s="1"/>
  <c r="AO756" i="2"/>
  <c r="AP756" i="2" s="1"/>
  <c r="AQ756" i="2" s="1"/>
  <c r="AR756" i="2" s="1"/>
  <c r="AO755" i="2"/>
  <c r="AP755" i="2" s="1"/>
  <c r="AQ755" i="2" s="1"/>
  <c r="AR755" i="2" s="1"/>
  <c r="AO706" i="2"/>
  <c r="AP706" i="2" s="1"/>
  <c r="AQ706" i="2" s="1"/>
  <c r="AR706" i="2" s="1"/>
  <c r="AO704" i="2"/>
  <c r="AP704" i="2" s="1"/>
  <c r="AQ704" i="2" s="1"/>
  <c r="AR704" i="2" s="1"/>
  <c r="AO702" i="2"/>
  <c r="AP702" i="2" s="1"/>
  <c r="AQ702" i="2" s="1"/>
  <c r="AR702" i="2" s="1"/>
  <c r="AO701" i="2"/>
  <c r="AP701" i="2" s="1"/>
  <c r="AQ701" i="2" s="1"/>
  <c r="AR701" i="2" s="1"/>
  <c r="AO699" i="2"/>
  <c r="AP699" i="2" s="1"/>
  <c r="AQ699" i="2" s="1"/>
  <c r="AR699" i="2" s="1"/>
  <c r="AO698" i="2"/>
  <c r="AP698" i="2" s="1"/>
  <c r="AQ698" i="2" s="1"/>
  <c r="AR698" i="2" s="1"/>
  <c r="AO691" i="2"/>
  <c r="AP691" i="2" s="1"/>
  <c r="AQ691" i="2" s="1"/>
  <c r="AR691" i="2" s="1"/>
  <c r="AO682" i="2"/>
  <c r="AP682" i="2" s="1"/>
  <c r="AQ682" i="2" s="1"/>
  <c r="AR682" i="2" s="1"/>
  <c r="AO681" i="2"/>
  <c r="AP681" i="2" s="1"/>
  <c r="AQ681" i="2" s="1"/>
  <c r="AR681" i="2" s="1"/>
  <c r="AO679" i="2"/>
  <c r="AP679" i="2" s="1"/>
  <c r="AQ679" i="2" s="1"/>
  <c r="AR679" i="2" s="1"/>
  <c r="AO675" i="2"/>
  <c r="AP675" i="2" s="1"/>
  <c r="AQ675" i="2" s="1"/>
  <c r="AR675" i="2" s="1"/>
  <c r="AO674" i="2"/>
  <c r="AP674" i="2" s="1"/>
  <c r="AQ674" i="2" s="1"/>
  <c r="AR674" i="2" s="1"/>
  <c r="AO673" i="2"/>
  <c r="AP673" i="2" s="1"/>
  <c r="AQ673" i="2" s="1"/>
  <c r="AR673" i="2" s="1"/>
  <c r="AO670" i="2"/>
  <c r="AP670" i="2" s="1"/>
  <c r="AQ670" i="2" s="1"/>
  <c r="AR670" i="2" s="1"/>
  <c r="AO669" i="2"/>
  <c r="AP669" i="2" s="1"/>
  <c r="AQ669" i="2" s="1"/>
  <c r="AR669" i="2" s="1"/>
  <c r="AO668" i="2"/>
  <c r="AP668" i="2" s="1"/>
  <c r="AQ668" i="2" s="1"/>
  <c r="AR668" i="2" s="1"/>
  <c r="AO667" i="2"/>
  <c r="AP667" i="2" s="1"/>
  <c r="AQ667" i="2" s="1"/>
  <c r="AR667" i="2" s="1"/>
  <c r="AO665" i="2"/>
  <c r="AP665" i="2" s="1"/>
  <c r="AQ665" i="2" s="1"/>
  <c r="AR665" i="2" s="1"/>
  <c r="AO657" i="2"/>
  <c r="AP657" i="2" s="1"/>
  <c r="AQ657" i="2" s="1"/>
  <c r="AR657" i="2" s="1"/>
  <c r="AO655" i="2"/>
  <c r="AP655" i="2" s="1"/>
  <c r="AQ655" i="2" s="1"/>
  <c r="AR655" i="2" s="1"/>
  <c r="AO651" i="2"/>
  <c r="AP651" i="2" s="1"/>
  <c r="AQ651" i="2" s="1"/>
  <c r="AR651" i="2" s="1"/>
  <c r="AO650" i="2"/>
  <c r="AP650" i="2" s="1"/>
  <c r="AQ650" i="2" s="1"/>
  <c r="AR650" i="2" s="1"/>
  <c r="AO649" i="2"/>
  <c r="AP649" i="2" s="1"/>
  <c r="AQ649" i="2" s="1"/>
  <c r="AR649" i="2" s="1"/>
  <c r="AO631" i="2"/>
  <c r="AP631" i="2" s="1"/>
  <c r="AQ631" i="2" s="1"/>
  <c r="AR631" i="2" s="1"/>
  <c r="AO618" i="2"/>
  <c r="AP618" i="2" s="1"/>
  <c r="AQ618" i="2" s="1"/>
  <c r="AR618" i="2" s="1"/>
  <c r="AO610" i="2"/>
  <c r="AP610" i="2" s="1"/>
  <c r="AQ610" i="2" s="1"/>
  <c r="AR610" i="2" s="1"/>
  <c r="AO609" i="2"/>
  <c r="AP609" i="2" s="1"/>
  <c r="AQ609" i="2" s="1"/>
  <c r="AR609" i="2" s="1"/>
  <c r="AO995" i="2"/>
  <c r="AP995" i="2" s="1"/>
  <c r="AQ995" i="2" s="1"/>
  <c r="AR995" i="2" s="1"/>
  <c r="AO986" i="2"/>
  <c r="AP986" i="2" s="1"/>
  <c r="AQ986" i="2" s="1"/>
  <c r="AR986" i="2" s="1"/>
  <c r="AO946" i="2"/>
  <c r="AP946" i="2" s="1"/>
  <c r="AQ946" i="2" s="1"/>
  <c r="AR946" i="2" s="1"/>
  <c r="AO938" i="2"/>
  <c r="AP938" i="2" s="1"/>
  <c r="AQ938" i="2" s="1"/>
  <c r="AR938" i="2" s="1"/>
  <c r="AO619" i="2"/>
  <c r="AP619" i="2" s="1"/>
  <c r="AQ619" i="2" s="1"/>
  <c r="AR619" i="2" s="1"/>
  <c r="AO599" i="2"/>
  <c r="AP599" i="2" s="1"/>
  <c r="AQ599" i="2" s="1"/>
  <c r="AR599" i="2" s="1"/>
  <c r="AO574" i="2"/>
  <c r="AP574" i="2" s="1"/>
  <c r="AQ574" i="2" s="1"/>
  <c r="AR574" i="2" s="1"/>
  <c r="AO1000" i="2"/>
  <c r="AP1000" i="2" s="1"/>
  <c r="AQ1000" i="2" s="1"/>
  <c r="AR1000" i="2" s="1"/>
  <c r="AO983" i="2"/>
  <c r="AP983" i="2" s="1"/>
  <c r="AQ983" i="2" s="1"/>
  <c r="AR983" i="2" s="1"/>
  <c r="AO982" i="2"/>
  <c r="AP982" i="2" s="1"/>
  <c r="AQ982" i="2" s="1"/>
  <c r="AR982" i="2" s="1"/>
  <c r="AO981" i="2"/>
  <c r="AP981" i="2" s="1"/>
  <c r="AQ981" i="2" s="1"/>
  <c r="AR981" i="2" s="1"/>
  <c r="AO979" i="2"/>
  <c r="AP979" i="2" s="1"/>
  <c r="AQ979" i="2" s="1"/>
  <c r="AR979" i="2" s="1"/>
  <c r="AO974" i="2"/>
  <c r="AP974" i="2" s="1"/>
  <c r="AQ974" i="2" s="1"/>
  <c r="AR974" i="2" s="1"/>
  <c r="AO972" i="2"/>
  <c r="AP972" i="2" s="1"/>
  <c r="AQ972" i="2" s="1"/>
  <c r="AR972" i="2" s="1"/>
  <c r="AO971" i="2"/>
  <c r="AP971" i="2" s="1"/>
  <c r="AQ971" i="2" s="1"/>
  <c r="AR971" i="2" s="1"/>
  <c r="AO970" i="2"/>
  <c r="AP970" i="2" s="1"/>
  <c r="AQ970" i="2" s="1"/>
  <c r="AR970" i="2" s="1"/>
  <c r="AO969" i="2"/>
  <c r="AP969" i="2" s="1"/>
  <c r="AQ969" i="2" s="1"/>
  <c r="AR969" i="2" s="1"/>
  <c r="AO968" i="2"/>
  <c r="AP968" i="2" s="1"/>
  <c r="AQ968" i="2" s="1"/>
  <c r="AR968" i="2" s="1"/>
  <c r="AO965" i="2"/>
  <c r="AP965" i="2" s="1"/>
  <c r="AQ965" i="2" s="1"/>
  <c r="AR965" i="2" s="1"/>
  <c r="AO964" i="2"/>
  <c r="AP964" i="2" s="1"/>
  <c r="AQ964" i="2" s="1"/>
  <c r="AR964" i="2" s="1"/>
  <c r="AO963" i="2"/>
  <c r="AP963" i="2" s="1"/>
  <c r="AQ963" i="2" s="1"/>
  <c r="AR963" i="2" s="1"/>
  <c r="AO962" i="2"/>
  <c r="AP962" i="2" s="1"/>
  <c r="AQ962" i="2" s="1"/>
  <c r="AR962" i="2" s="1"/>
  <c r="AO961" i="2"/>
  <c r="AP961" i="2" s="1"/>
  <c r="AQ961" i="2" s="1"/>
  <c r="AR961" i="2" s="1"/>
  <c r="AO959" i="2"/>
  <c r="AP959" i="2" s="1"/>
  <c r="AQ959" i="2" s="1"/>
  <c r="AR959" i="2" s="1"/>
  <c r="AO956" i="2"/>
  <c r="AP956" i="2" s="1"/>
  <c r="AQ956" i="2" s="1"/>
  <c r="AR956" i="2" s="1"/>
  <c r="AO953" i="2"/>
  <c r="AP953" i="2" s="1"/>
  <c r="AQ953" i="2" s="1"/>
  <c r="AR953" i="2" s="1"/>
  <c r="AO933" i="2"/>
  <c r="AP933" i="2" s="1"/>
  <c r="AQ933" i="2" s="1"/>
  <c r="AR933" i="2" s="1"/>
  <c r="AO925" i="2"/>
  <c r="AP925" i="2" s="1"/>
  <c r="AQ925" i="2" s="1"/>
  <c r="AR925" i="2" s="1"/>
  <c r="AO924" i="2"/>
  <c r="AP924" i="2" s="1"/>
  <c r="AQ924" i="2" s="1"/>
  <c r="AR924" i="2" s="1"/>
  <c r="AO923" i="2"/>
  <c r="AP923" i="2" s="1"/>
  <c r="AQ923" i="2" s="1"/>
  <c r="AR923" i="2" s="1"/>
  <c r="AO921" i="2"/>
  <c r="AP921" i="2" s="1"/>
  <c r="AQ921" i="2" s="1"/>
  <c r="AR921" i="2" s="1"/>
  <c r="AO920" i="2"/>
  <c r="AP920" i="2" s="1"/>
  <c r="AQ920" i="2" s="1"/>
  <c r="AR920" i="2" s="1"/>
  <c r="AO919" i="2"/>
  <c r="AP919" i="2" s="1"/>
  <c r="AQ919" i="2" s="1"/>
  <c r="AR919" i="2" s="1"/>
  <c r="AO837" i="2"/>
  <c r="AP837" i="2" s="1"/>
  <c r="AQ837" i="2" s="1"/>
  <c r="AR837" i="2" s="1"/>
  <c r="AO836" i="2"/>
  <c r="AP836" i="2" s="1"/>
  <c r="AQ836" i="2" s="1"/>
  <c r="AR836" i="2" s="1"/>
  <c r="AO835" i="2"/>
  <c r="AP835" i="2" s="1"/>
  <c r="AQ835" i="2" s="1"/>
  <c r="AR835" i="2" s="1"/>
  <c r="AO829" i="2"/>
  <c r="AP829" i="2" s="1"/>
  <c r="AQ829" i="2" s="1"/>
  <c r="AR829" i="2" s="1"/>
  <c r="AO828" i="2"/>
  <c r="AP828" i="2" s="1"/>
  <c r="AQ828" i="2" s="1"/>
  <c r="AR828" i="2" s="1"/>
  <c r="AO823" i="2"/>
  <c r="AP823" i="2" s="1"/>
  <c r="AQ823" i="2" s="1"/>
  <c r="AR823" i="2" s="1"/>
  <c r="AO821" i="2"/>
  <c r="AP821" i="2" s="1"/>
  <c r="AQ821" i="2" s="1"/>
  <c r="AR821" i="2" s="1"/>
  <c r="AO819" i="2"/>
  <c r="AP819" i="2" s="1"/>
  <c r="AQ819" i="2" s="1"/>
  <c r="AR819" i="2" s="1"/>
  <c r="AO817" i="2"/>
  <c r="AP817" i="2" s="1"/>
  <c r="AQ817" i="2" s="1"/>
  <c r="AR817" i="2" s="1"/>
  <c r="AO813" i="2"/>
  <c r="AP813" i="2" s="1"/>
  <c r="AQ813" i="2" s="1"/>
  <c r="AR813" i="2" s="1"/>
  <c r="AO811" i="2"/>
  <c r="AP811" i="2" s="1"/>
  <c r="AQ811" i="2" s="1"/>
  <c r="AR811" i="2" s="1"/>
  <c r="AO803" i="2"/>
  <c r="AP803" i="2" s="1"/>
  <c r="AQ803" i="2" s="1"/>
  <c r="AR803" i="2" s="1"/>
  <c r="AO727" i="2"/>
  <c r="AP727" i="2" s="1"/>
  <c r="AQ727" i="2" s="1"/>
  <c r="AR727" i="2" s="1"/>
  <c r="AO714" i="2"/>
  <c r="AP714" i="2" s="1"/>
  <c r="AQ714" i="2" s="1"/>
  <c r="AR714" i="2" s="1"/>
  <c r="AO710" i="2"/>
  <c r="AP710" i="2" s="1"/>
  <c r="AQ710" i="2" s="1"/>
  <c r="AR710" i="2" s="1"/>
  <c r="AO999" i="2"/>
  <c r="AP999" i="2" s="1"/>
  <c r="AQ999" i="2" s="1"/>
  <c r="AR999" i="2" s="1"/>
  <c r="AO952" i="2"/>
  <c r="AP952" i="2" s="1"/>
  <c r="AQ952" i="2" s="1"/>
  <c r="AR952" i="2" s="1"/>
  <c r="AO949" i="2"/>
  <c r="AP949" i="2" s="1"/>
  <c r="AQ949" i="2" s="1"/>
  <c r="AR949" i="2" s="1"/>
  <c r="AO941" i="2"/>
  <c r="AP941" i="2" s="1"/>
  <c r="AQ941" i="2" s="1"/>
  <c r="AR941" i="2" s="1"/>
  <c r="AO939" i="2"/>
  <c r="AP939" i="2" s="1"/>
  <c r="AQ939" i="2" s="1"/>
  <c r="AR939" i="2" s="1"/>
  <c r="AO930" i="2"/>
  <c r="AP930" i="2" s="1"/>
  <c r="AQ930" i="2" s="1"/>
  <c r="AR930" i="2" s="1"/>
  <c r="AO926" i="2"/>
  <c r="AP926" i="2" s="1"/>
  <c r="AQ926" i="2" s="1"/>
  <c r="AR926" i="2" s="1"/>
  <c r="AO917" i="2"/>
  <c r="AP917" i="2" s="1"/>
  <c r="AQ917" i="2" s="1"/>
  <c r="AR917" i="2" s="1"/>
  <c r="AO914" i="2"/>
  <c r="AP914" i="2" s="1"/>
  <c r="AQ914" i="2" s="1"/>
  <c r="AR914" i="2" s="1"/>
  <c r="AO910" i="2"/>
  <c r="AP910" i="2" s="1"/>
  <c r="AQ910" i="2" s="1"/>
  <c r="AR910" i="2" s="1"/>
  <c r="AO798" i="2"/>
  <c r="AP798" i="2" s="1"/>
  <c r="AQ798" i="2" s="1"/>
  <c r="AR798" i="2" s="1"/>
  <c r="AO797" i="2"/>
  <c r="AP797" i="2" s="1"/>
  <c r="AQ797" i="2" s="1"/>
  <c r="AR797" i="2" s="1"/>
  <c r="AO795" i="2"/>
  <c r="AP795" i="2" s="1"/>
  <c r="AQ795" i="2" s="1"/>
  <c r="AR795" i="2" s="1"/>
  <c r="AO791" i="2"/>
  <c r="AP791" i="2" s="1"/>
  <c r="AQ791" i="2" s="1"/>
  <c r="AR791" i="2" s="1"/>
  <c r="AO787" i="2"/>
  <c r="AP787" i="2" s="1"/>
  <c r="AQ787" i="2" s="1"/>
  <c r="AR787" i="2" s="1"/>
  <c r="AO785" i="2"/>
  <c r="AP785" i="2" s="1"/>
  <c r="AQ785" i="2" s="1"/>
  <c r="AR785" i="2" s="1"/>
  <c r="AO782" i="2"/>
  <c r="AP782" i="2" s="1"/>
  <c r="AQ782" i="2" s="1"/>
  <c r="AR782" i="2" s="1"/>
  <c r="AO781" i="2"/>
  <c r="AP781" i="2" s="1"/>
  <c r="AQ781" i="2" s="1"/>
  <c r="AR781" i="2" s="1"/>
  <c r="AO751" i="2"/>
  <c r="AP751" i="2" s="1"/>
  <c r="AQ751" i="2" s="1"/>
  <c r="AR751" i="2" s="1"/>
  <c r="AO746" i="2"/>
  <c r="AP746" i="2" s="1"/>
  <c r="AQ746" i="2" s="1"/>
  <c r="AR746" i="2" s="1"/>
  <c r="AO743" i="2"/>
  <c r="AP743" i="2" s="1"/>
  <c r="AQ743" i="2" s="1"/>
  <c r="AR743" i="2" s="1"/>
  <c r="AO690" i="2"/>
  <c r="AP690" i="2" s="1"/>
  <c r="AQ690" i="2" s="1"/>
  <c r="AR690" i="2" s="1"/>
  <c r="AO689" i="2"/>
  <c r="AP689" i="2" s="1"/>
  <c r="AQ689" i="2" s="1"/>
  <c r="AR689" i="2" s="1"/>
  <c r="AO687" i="2"/>
  <c r="AP687" i="2" s="1"/>
  <c r="AQ687" i="2" s="1"/>
  <c r="AR687" i="2" s="1"/>
  <c r="AO685" i="2"/>
  <c r="AP685" i="2" s="1"/>
  <c r="AQ685" i="2" s="1"/>
  <c r="AR685" i="2" s="1"/>
  <c r="AO683" i="2"/>
  <c r="AP683" i="2" s="1"/>
  <c r="AQ683" i="2" s="1"/>
  <c r="AR683" i="2" s="1"/>
  <c r="AO661" i="2"/>
  <c r="AP661" i="2" s="1"/>
  <c r="AQ661" i="2" s="1"/>
  <c r="AR661" i="2" s="1"/>
  <c r="AO647" i="2"/>
  <c r="AP647" i="2" s="1"/>
  <c r="AQ647" i="2" s="1"/>
  <c r="AR647" i="2" s="1"/>
  <c r="AO643" i="2"/>
  <c r="AP643" i="2" s="1"/>
  <c r="AQ643" i="2" s="1"/>
  <c r="AR643" i="2" s="1"/>
  <c r="AO640" i="2"/>
  <c r="AP640" i="2" s="1"/>
  <c r="AQ640" i="2" s="1"/>
  <c r="AR640" i="2" s="1"/>
  <c r="AO632" i="2"/>
  <c r="AP632" i="2" s="1"/>
  <c r="AQ632" i="2" s="1"/>
  <c r="AR632" i="2" s="1"/>
  <c r="AO586" i="2"/>
  <c r="AP586" i="2" s="1"/>
  <c r="AQ586" i="2" s="1"/>
  <c r="AR586" i="2" s="1"/>
  <c r="AO585" i="2"/>
  <c r="AP585" i="2" s="1"/>
  <c r="AQ585" i="2" s="1"/>
  <c r="AR585" i="2" s="1"/>
  <c r="AO582" i="2"/>
  <c r="AP582" i="2" s="1"/>
  <c r="AQ582" i="2" s="1"/>
  <c r="AR582" i="2" s="1"/>
  <c r="AO581" i="2"/>
  <c r="AP581" i="2" s="1"/>
  <c r="AQ581" i="2" s="1"/>
  <c r="AR581" i="2" s="1"/>
  <c r="AO578" i="2"/>
  <c r="AP578" i="2" s="1"/>
  <c r="AQ578" i="2" s="1"/>
  <c r="AR578" i="2" s="1"/>
  <c r="AO576" i="2"/>
  <c r="AP576" i="2" s="1"/>
  <c r="AQ576" i="2" s="1"/>
  <c r="AR576" i="2" s="1"/>
  <c r="AO575" i="2"/>
  <c r="AP575" i="2" s="1"/>
  <c r="AQ575" i="2" s="1"/>
  <c r="AR575" i="2" s="1"/>
  <c r="AO559" i="2"/>
  <c r="AP559" i="2" s="1"/>
  <c r="AQ559" i="2" s="1"/>
  <c r="AR559" i="2" s="1"/>
  <c r="AO994" i="2"/>
  <c r="AP994" i="2" s="1"/>
  <c r="AQ994" i="2" s="1"/>
  <c r="AR994" i="2" s="1"/>
  <c r="AO993" i="2"/>
  <c r="AP993" i="2" s="1"/>
  <c r="AQ993" i="2" s="1"/>
  <c r="AR993" i="2" s="1"/>
  <c r="AO991" i="2"/>
  <c r="AP991" i="2" s="1"/>
  <c r="AQ991" i="2" s="1"/>
  <c r="AR991" i="2" s="1"/>
  <c r="AO990" i="2"/>
  <c r="AP990" i="2" s="1"/>
  <c r="AQ990" i="2" s="1"/>
  <c r="AR990" i="2" s="1"/>
  <c r="AO904" i="2"/>
  <c r="AP904" i="2" s="1"/>
  <c r="AQ904" i="2" s="1"/>
  <c r="AR904" i="2" s="1"/>
  <c r="AO903" i="2"/>
  <c r="AP903" i="2" s="1"/>
  <c r="AQ903" i="2" s="1"/>
  <c r="AR903" i="2" s="1"/>
  <c r="AO901" i="2"/>
  <c r="AP901" i="2" s="1"/>
  <c r="AQ901" i="2" s="1"/>
  <c r="AR901" i="2" s="1"/>
  <c r="AO897" i="2"/>
  <c r="AP897" i="2" s="1"/>
  <c r="AQ897" i="2" s="1"/>
  <c r="AR897" i="2" s="1"/>
  <c r="AO896" i="2"/>
  <c r="AP896" i="2" s="1"/>
  <c r="AQ896" i="2" s="1"/>
  <c r="AR896" i="2" s="1"/>
  <c r="AO895" i="2"/>
  <c r="AP895" i="2" s="1"/>
  <c r="AQ895" i="2" s="1"/>
  <c r="AR895" i="2" s="1"/>
  <c r="AO893" i="2"/>
  <c r="AP893" i="2" s="1"/>
  <c r="AQ893" i="2" s="1"/>
  <c r="AR893" i="2" s="1"/>
  <c r="AO889" i="2"/>
  <c r="AP889" i="2" s="1"/>
  <c r="AQ889" i="2" s="1"/>
  <c r="AR889" i="2" s="1"/>
  <c r="AO873" i="2"/>
  <c r="AP873" i="2" s="1"/>
  <c r="AQ873" i="2" s="1"/>
  <c r="AR873" i="2" s="1"/>
  <c r="AO872" i="2"/>
  <c r="AP872" i="2" s="1"/>
  <c r="AQ872" i="2" s="1"/>
  <c r="AR872" i="2" s="1"/>
  <c r="AO871" i="2"/>
  <c r="AP871" i="2" s="1"/>
  <c r="AQ871" i="2" s="1"/>
  <c r="AR871" i="2" s="1"/>
  <c r="AO869" i="2"/>
  <c r="AP869" i="2" s="1"/>
  <c r="AQ869" i="2" s="1"/>
  <c r="AR869" i="2" s="1"/>
  <c r="AO865" i="2"/>
  <c r="AP865" i="2" s="1"/>
  <c r="AQ865" i="2" s="1"/>
  <c r="AR865" i="2" s="1"/>
  <c r="AO864" i="2"/>
  <c r="AP864" i="2" s="1"/>
  <c r="AQ864" i="2" s="1"/>
  <c r="AR864" i="2" s="1"/>
  <c r="AO863" i="2"/>
  <c r="AP863" i="2" s="1"/>
  <c r="AQ863" i="2" s="1"/>
  <c r="AR863" i="2" s="1"/>
  <c r="AO861" i="2"/>
  <c r="AP861" i="2" s="1"/>
  <c r="AQ861" i="2" s="1"/>
  <c r="AR861" i="2" s="1"/>
  <c r="AO857" i="2"/>
  <c r="AP857" i="2" s="1"/>
  <c r="AQ857" i="2" s="1"/>
  <c r="AR857" i="2" s="1"/>
  <c r="AO853" i="2"/>
  <c r="AP853" i="2" s="1"/>
  <c r="AQ853" i="2" s="1"/>
  <c r="AR853" i="2" s="1"/>
  <c r="AO848" i="2"/>
  <c r="AP848" i="2" s="1"/>
  <c r="AQ848" i="2" s="1"/>
  <c r="AR848" i="2" s="1"/>
  <c r="AO827" i="2"/>
  <c r="AP827" i="2" s="1"/>
  <c r="AQ827" i="2" s="1"/>
  <c r="AR827" i="2" s="1"/>
  <c r="AO824" i="2"/>
  <c r="AP824" i="2" s="1"/>
  <c r="AQ824" i="2" s="1"/>
  <c r="AR824" i="2" s="1"/>
  <c r="AO807" i="2"/>
  <c r="AP807" i="2" s="1"/>
  <c r="AQ807" i="2" s="1"/>
  <c r="AR807" i="2" s="1"/>
  <c r="AO742" i="2"/>
  <c r="AP742" i="2" s="1"/>
  <c r="AQ742" i="2" s="1"/>
  <c r="AR742" i="2" s="1"/>
  <c r="AO741" i="2"/>
  <c r="AP741" i="2" s="1"/>
  <c r="AQ741" i="2" s="1"/>
  <c r="AR741" i="2" s="1"/>
  <c r="AO740" i="2"/>
  <c r="AP740" i="2" s="1"/>
  <c r="AQ740" i="2" s="1"/>
  <c r="AR740" i="2" s="1"/>
  <c r="AO739" i="2"/>
  <c r="AP739" i="2" s="1"/>
  <c r="AQ739" i="2" s="1"/>
  <c r="AR739" i="2" s="1"/>
  <c r="AO738" i="2"/>
  <c r="AP738" i="2" s="1"/>
  <c r="AQ738" i="2" s="1"/>
  <c r="AR738" i="2" s="1"/>
  <c r="AO736" i="2"/>
  <c r="AP736" i="2" s="1"/>
  <c r="AQ736" i="2" s="1"/>
  <c r="AR736" i="2" s="1"/>
  <c r="AO730" i="2"/>
  <c r="AP730" i="2" s="1"/>
  <c r="AQ730" i="2" s="1"/>
  <c r="AR730" i="2" s="1"/>
  <c r="AO722" i="2"/>
  <c r="AP722" i="2" s="1"/>
  <c r="AQ722" i="2" s="1"/>
  <c r="AR722" i="2" s="1"/>
  <c r="AO720" i="2"/>
  <c r="AP720" i="2" s="1"/>
  <c r="AQ720" i="2" s="1"/>
  <c r="AR720" i="2" s="1"/>
  <c r="AO718" i="2"/>
  <c r="AP718" i="2" s="1"/>
  <c r="AQ718" i="2" s="1"/>
  <c r="AR718" i="2" s="1"/>
  <c r="AO717" i="2"/>
  <c r="AP717" i="2" s="1"/>
  <c r="AQ717" i="2" s="1"/>
  <c r="AR717" i="2" s="1"/>
  <c r="AO715" i="2"/>
  <c r="AP715" i="2" s="1"/>
  <c r="AQ715" i="2" s="1"/>
  <c r="AR715" i="2" s="1"/>
  <c r="AO694" i="2"/>
  <c r="AP694" i="2" s="1"/>
  <c r="AQ694" i="2" s="1"/>
  <c r="AR694" i="2" s="1"/>
  <c r="AO630" i="2"/>
  <c r="AP630" i="2" s="1"/>
  <c r="AQ630" i="2" s="1"/>
  <c r="AR630" i="2" s="1"/>
  <c r="AO629" i="2"/>
  <c r="AP629" i="2" s="1"/>
  <c r="AQ629" i="2" s="1"/>
  <c r="AR629" i="2" s="1"/>
  <c r="AO627" i="2"/>
  <c r="AP627" i="2" s="1"/>
  <c r="AQ627" i="2" s="1"/>
  <c r="AR627" i="2" s="1"/>
  <c r="AO625" i="2"/>
  <c r="AP625" i="2" s="1"/>
  <c r="AQ625" i="2" s="1"/>
  <c r="AR625" i="2" s="1"/>
  <c r="AO623" i="2"/>
  <c r="AP623" i="2" s="1"/>
  <c r="AQ623" i="2" s="1"/>
  <c r="AR623" i="2" s="1"/>
  <c r="AO606" i="2"/>
  <c r="AP606" i="2" s="1"/>
  <c r="AQ606" i="2" s="1"/>
  <c r="AR606" i="2" s="1"/>
  <c r="AO603" i="2"/>
  <c r="AP603" i="2" s="1"/>
  <c r="AQ603" i="2" s="1"/>
  <c r="AR603" i="2" s="1"/>
  <c r="AO998" i="2"/>
  <c r="AP998" i="2" s="1"/>
  <c r="AQ998" i="2" s="1"/>
  <c r="AR998" i="2" s="1"/>
  <c r="AO997" i="2"/>
  <c r="AP997" i="2" s="1"/>
  <c r="AQ997" i="2" s="1"/>
  <c r="AR997" i="2" s="1"/>
  <c r="AO984" i="2"/>
  <c r="AP984" i="2" s="1"/>
  <c r="AQ984" i="2" s="1"/>
  <c r="AR984" i="2" s="1"/>
  <c r="AO954" i="2"/>
  <c r="AP954" i="2" s="1"/>
  <c r="AQ954" i="2" s="1"/>
  <c r="AR954" i="2" s="1"/>
  <c r="AO937" i="2"/>
  <c r="AP937" i="2" s="1"/>
  <c r="AQ937" i="2" s="1"/>
  <c r="AR937" i="2" s="1"/>
  <c r="AO936" i="2"/>
  <c r="AP936" i="2" s="1"/>
  <c r="AQ936" i="2" s="1"/>
  <c r="AR936" i="2" s="1"/>
  <c r="AO916" i="2"/>
  <c r="AP916" i="2" s="1"/>
  <c r="AQ916" i="2" s="1"/>
  <c r="AR916" i="2" s="1"/>
  <c r="AO915" i="2"/>
  <c r="AP915" i="2" s="1"/>
  <c r="AQ915" i="2" s="1"/>
  <c r="AR915" i="2" s="1"/>
  <c r="AO913" i="2"/>
  <c r="AP913" i="2" s="1"/>
  <c r="AQ913" i="2" s="1"/>
  <c r="AR913" i="2" s="1"/>
  <c r="AO912" i="2"/>
  <c r="AP912" i="2" s="1"/>
  <c r="AQ912" i="2" s="1"/>
  <c r="AR912" i="2" s="1"/>
  <c r="AO911" i="2"/>
  <c r="AP911" i="2" s="1"/>
  <c r="AQ911" i="2" s="1"/>
  <c r="AR911" i="2" s="1"/>
  <c r="AO909" i="2"/>
  <c r="AP909" i="2" s="1"/>
  <c r="AQ909" i="2" s="1"/>
  <c r="AR909" i="2" s="1"/>
  <c r="AO902" i="2"/>
  <c r="AP902" i="2" s="1"/>
  <c r="AQ902" i="2" s="1"/>
  <c r="AR902" i="2" s="1"/>
  <c r="AO894" i="2"/>
  <c r="AP894" i="2" s="1"/>
  <c r="AQ894" i="2" s="1"/>
  <c r="AR894" i="2" s="1"/>
  <c r="AO844" i="2"/>
  <c r="AP844" i="2" s="1"/>
  <c r="AQ844" i="2" s="1"/>
  <c r="AR844" i="2" s="1"/>
  <c r="AO843" i="2"/>
  <c r="AP843" i="2" s="1"/>
  <c r="AQ843" i="2" s="1"/>
  <c r="AR843" i="2" s="1"/>
  <c r="AO834" i="2"/>
  <c r="AP834" i="2" s="1"/>
  <c r="AQ834" i="2" s="1"/>
  <c r="AR834" i="2" s="1"/>
  <c r="AO805" i="2"/>
  <c r="AP805" i="2" s="1"/>
  <c r="AQ805" i="2" s="1"/>
  <c r="AR805" i="2" s="1"/>
  <c r="AO802" i="2"/>
  <c r="AP802" i="2" s="1"/>
  <c r="AQ802" i="2" s="1"/>
  <c r="AR802" i="2" s="1"/>
  <c r="AO799" i="2"/>
  <c r="AP799" i="2" s="1"/>
  <c r="AQ799" i="2" s="1"/>
  <c r="AR799" i="2" s="1"/>
  <c r="AO796" i="2"/>
  <c r="AP796" i="2" s="1"/>
  <c r="AQ796" i="2" s="1"/>
  <c r="AR796" i="2" s="1"/>
  <c r="AO792" i="2"/>
  <c r="AP792" i="2" s="1"/>
  <c r="AQ792" i="2" s="1"/>
  <c r="AR792" i="2" s="1"/>
  <c r="AO779" i="2"/>
  <c r="AP779" i="2" s="1"/>
  <c r="AQ779" i="2" s="1"/>
  <c r="AR779" i="2" s="1"/>
  <c r="AO776" i="2"/>
  <c r="AP776" i="2" s="1"/>
  <c r="AQ776" i="2" s="1"/>
  <c r="AR776" i="2" s="1"/>
  <c r="AO775" i="2"/>
  <c r="AP775" i="2" s="1"/>
  <c r="AQ775" i="2" s="1"/>
  <c r="AR775" i="2" s="1"/>
  <c r="AO774" i="2"/>
  <c r="AP774" i="2" s="1"/>
  <c r="AQ774" i="2" s="1"/>
  <c r="AR774" i="2" s="1"/>
  <c r="AO772" i="2"/>
  <c r="AP772" i="2" s="1"/>
  <c r="AQ772" i="2" s="1"/>
  <c r="AR772" i="2" s="1"/>
  <c r="AO766" i="2"/>
  <c r="AP766" i="2" s="1"/>
  <c r="AQ766" i="2" s="1"/>
  <c r="AR766" i="2" s="1"/>
  <c r="AO764" i="2"/>
  <c r="AP764" i="2" s="1"/>
  <c r="AQ764" i="2" s="1"/>
  <c r="AR764" i="2" s="1"/>
  <c r="AO750" i="2"/>
  <c r="AP750" i="2" s="1"/>
  <c r="AQ750" i="2" s="1"/>
  <c r="AR750" i="2" s="1"/>
  <c r="AO747" i="2"/>
  <c r="AP747" i="2" s="1"/>
  <c r="AQ747" i="2" s="1"/>
  <c r="AR747" i="2" s="1"/>
  <c r="AO744" i="2"/>
  <c r="AP744" i="2" s="1"/>
  <c r="AQ744" i="2" s="1"/>
  <c r="AR744" i="2" s="1"/>
  <c r="AO734" i="2"/>
  <c r="AP734" i="2" s="1"/>
  <c r="AQ734" i="2" s="1"/>
  <c r="AR734" i="2" s="1"/>
  <c r="AO733" i="2"/>
  <c r="AP733" i="2" s="1"/>
  <c r="AQ733" i="2" s="1"/>
  <c r="AR733" i="2" s="1"/>
  <c r="AO732" i="2"/>
  <c r="AP732" i="2" s="1"/>
  <c r="AQ732" i="2" s="1"/>
  <c r="AR732" i="2" s="1"/>
  <c r="AO731" i="2"/>
  <c r="AP731" i="2" s="1"/>
  <c r="AQ731" i="2" s="1"/>
  <c r="AR731" i="2" s="1"/>
  <c r="AO712" i="2"/>
  <c r="AP712" i="2" s="1"/>
  <c r="AQ712" i="2" s="1"/>
  <c r="AR712" i="2" s="1"/>
  <c r="AO711" i="2"/>
  <c r="AP711" i="2" s="1"/>
  <c r="AQ711" i="2" s="1"/>
  <c r="AR711" i="2" s="1"/>
  <c r="AO707" i="2"/>
  <c r="AP707" i="2" s="1"/>
  <c r="AQ707" i="2" s="1"/>
  <c r="AR707" i="2" s="1"/>
  <c r="AO703" i="2"/>
  <c r="AP703" i="2" s="1"/>
  <c r="AQ703" i="2" s="1"/>
  <c r="AR703" i="2" s="1"/>
  <c r="AO693" i="2"/>
  <c r="AP693" i="2" s="1"/>
  <c r="AQ693" i="2" s="1"/>
  <c r="AR693" i="2" s="1"/>
  <c r="AO692" i="2"/>
  <c r="AP692" i="2" s="1"/>
  <c r="AQ692" i="2" s="1"/>
  <c r="AR692" i="2" s="1"/>
  <c r="AO671" i="2"/>
  <c r="AP671" i="2" s="1"/>
  <c r="AQ671" i="2" s="1"/>
  <c r="AR671" i="2" s="1"/>
  <c r="AO642" i="2"/>
  <c r="AP642" i="2" s="1"/>
  <c r="AQ642" i="2" s="1"/>
  <c r="AR642" i="2" s="1"/>
  <c r="AO641" i="2"/>
  <c r="AP641" i="2" s="1"/>
  <c r="AQ641" i="2" s="1"/>
  <c r="AR641" i="2" s="1"/>
  <c r="AO639" i="2"/>
  <c r="AP639" i="2" s="1"/>
  <c r="AQ639" i="2" s="1"/>
  <c r="AR639" i="2" s="1"/>
  <c r="AO635" i="2"/>
  <c r="AP635" i="2" s="1"/>
  <c r="AQ635" i="2" s="1"/>
  <c r="AR635" i="2" s="1"/>
  <c r="AO634" i="2"/>
  <c r="AP634" i="2" s="1"/>
  <c r="AQ634" i="2" s="1"/>
  <c r="AR634" i="2" s="1"/>
  <c r="AO633" i="2"/>
  <c r="AP633" i="2" s="1"/>
  <c r="AQ633" i="2" s="1"/>
  <c r="AR633" i="2" s="1"/>
  <c r="AO628" i="2"/>
  <c r="AP628" i="2" s="1"/>
  <c r="AQ628" i="2" s="1"/>
  <c r="AR628" i="2" s="1"/>
  <c r="AO620" i="2"/>
  <c r="AP620" i="2" s="1"/>
  <c r="AQ620" i="2" s="1"/>
  <c r="AR620" i="2" s="1"/>
  <c r="AO605" i="2"/>
  <c r="AP605" i="2" s="1"/>
  <c r="AQ605" i="2" s="1"/>
  <c r="AR605" i="2" s="1"/>
  <c r="AO602" i="2"/>
  <c r="AP602" i="2" s="1"/>
  <c r="AQ602" i="2" s="1"/>
  <c r="AR602" i="2" s="1"/>
  <c r="AO601" i="2"/>
  <c r="AP601" i="2" s="1"/>
  <c r="AQ601" i="2" s="1"/>
  <c r="AR601" i="2" s="1"/>
  <c r="AO573" i="2"/>
  <c r="AP573" i="2" s="1"/>
  <c r="AQ573" i="2" s="1"/>
  <c r="AR573" i="2" s="1"/>
  <c r="AO571" i="2"/>
  <c r="AP571" i="2" s="1"/>
  <c r="AQ571" i="2" s="1"/>
  <c r="AR571" i="2" s="1"/>
  <c r="AO567" i="2"/>
  <c r="AP567" i="2" s="1"/>
  <c r="AQ567" i="2" s="1"/>
  <c r="AR567" i="2" s="1"/>
  <c r="AO566" i="2"/>
  <c r="AP566" i="2" s="1"/>
  <c r="AQ566" i="2" s="1"/>
  <c r="AR566" i="2" s="1"/>
  <c r="AO565" i="2"/>
  <c r="AP565" i="2" s="1"/>
  <c r="AQ565" i="2" s="1"/>
  <c r="AR565" i="2" s="1"/>
  <c r="AO563" i="2"/>
  <c r="AP563" i="2" s="1"/>
  <c r="AQ563" i="2" s="1"/>
  <c r="AR563" i="2" s="1"/>
  <c r="AO607" i="2"/>
  <c r="AP607" i="2" s="1"/>
  <c r="AQ607" i="2" s="1"/>
  <c r="AR607" i="2" s="1"/>
  <c r="AO598" i="2"/>
  <c r="AP598" i="2" s="1"/>
  <c r="AQ598" i="2" s="1"/>
  <c r="AR598" i="2" s="1"/>
  <c r="AO597" i="2"/>
  <c r="AP597" i="2" s="1"/>
  <c r="AQ597" i="2" s="1"/>
  <c r="AR597" i="2" s="1"/>
  <c r="AO595" i="2"/>
  <c r="AP595" i="2" s="1"/>
  <c r="AQ595" i="2" s="1"/>
  <c r="AR595" i="2" s="1"/>
  <c r="AO594" i="2"/>
  <c r="AP594" i="2" s="1"/>
  <c r="AQ594" i="2" s="1"/>
  <c r="AR594" i="2" s="1"/>
  <c r="AO593" i="2"/>
  <c r="AP593" i="2" s="1"/>
  <c r="AQ593" i="2" s="1"/>
  <c r="AR593" i="2" s="1"/>
  <c r="AO591" i="2"/>
  <c r="AP591" i="2" s="1"/>
  <c r="AQ591" i="2" s="1"/>
  <c r="AR591" i="2" s="1"/>
  <c r="AO590" i="2"/>
  <c r="AP590" i="2" s="1"/>
  <c r="AQ590" i="2" s="1"/>
  <c r="AR590" i="2" s="1"/>
  <c r="AO589" i="2"/>
  <c r="AP589" i="2" s="1"/>
  <c r="AQ589" i="2" s="1"/>
  <c r="AR589" i="2" s="1"/>
  <c r="AO587" i="2"/>
  <c r="AP587" i="2" s="1"/>
  <c r="AQ587" i="2" s="1"/>
  <c r="AR587" i="2" s="1"/>
  <c r="AO583" i="2"/>
  <c r="AP583" i="2" s="1"/>
  <c r="AQ583" i="2" s="1"/>
  <c r="AR583" i="2" s="1"/>
  <c r="AO987" i="2"/>
  <c r="AP987" i="2" s="1"/>
  <c r="AQ987" i="2" s="1"/>
  <c r="AR987" i="2" s="1"/>
  <c r="AO978" i="2"/>
  <c r="AP978" i="2" s="1"/>
  <c r="AQ978" i="2" s="1"/>
  <c r="AR978" i="2" s="1"/>
  <c r="AO975" i="2"/>
  <c r="AP975" i="2" s="1"/>
  <c r="AQ975" i="2" s="1"/>
  <c r="AR975" i="2" s="1"/>
  <c r="AO967" i="2"/>
  <c r="AP967" i="2" s="1"/>
  <c r="AQ967" i="2" s="1"/>
  <c r="AR967" i="2" s="1"/>
  <c r="AO958" i="2"/>
  <c r="AP958" i="2" s="1"/>
  <c r="AQ958" i="2" s="1"/>
  <c r="AR958" i="2" s="1"/>
  <c r="AO945" i="2"/>
  <c r="AP945" i="2" s="1"/>
  <c r="AQ945" i="2" s="1"/>
  <c r="AR945" i="2" s="1"/>
  <c r="AO932" i="2"/>
  <c r="AP932" i="2" s="1"/>
  <c r="AQ932" i="2" s="1"/>
  <c r="AR932" i="2" s="1"/>
  <c r="AO929" i="2"/>
  <c r="AP929" i="2" s="1"/>
  <c r="AQ929" i="2" s="1"/>
  <c r="AR929" i="2" s="1"/>
  <c r="AO928" i="2"/>
  <c r="AP928" i="2" s="1"/>
  <c r="AQ928" i="2" s="1"/>
  <c r="AR928" i="2" s="1"/>
  <c r="AO927" i="2"/>
  <c r="AP927" i="2" s="1"/>
  <c r="AQ927" i="2" s="1"/>
  <c r="AR927" i="2" s="1"/>
  <c r="AO918" i="2"/>
  <c r="AP918" i="2" s="1"/>
  <c r="AQ918" i="2" s="1"/>
  <c r="AR918" i="2" s="1"/>
  <c r="AO888" i="2"/>
  <c r="AP888" i="2" s="1"/>
  <c r="AQ888" i="2" s="1"/>
  <c r="AR888" i="2" s="1"/>
  <c r="AO887" i="2"/>
  <c r="AP887" i="2" s="1"/>
  <c r="AQ887" i="2" s="1"/>
  <c r="AR887" i="2" s="1"/>
  <c r="AO885" i="2"/>
  <c r="AP885" i="2" s="1"/>
  <c r="AQ885" i="2" s="1"/>
  <c r="AR885" i="2" s="1"/>
  <c r="AO881" i="2"/>
  <c r="AP881" i="2" s="1"/>
  <c r="AQ881" i="2" s="1"/>
  <c r="AR881" i="2" s="1"/>
  <c r="AO880" i="2"/>
  <c r="AP880" i="2" s="1"/>
  <c r="AQ880" i="2" s="1"/>
  <c r="AR880" i="2" s="1"/>
  <c r="AO879" i="2"/>
  <c r="AP879" i="2" s="1"/>
  <c r="AQ879" i="2" s="1"/>
  <c r="AR879" i="2" s="1"/>
  <c r="AO877" i="2"/>
  <c r="AP877" i="2" s="1"/>
  <c r="AQ877" i="2" s="1"/>
  <c r="AR877" i="2" s="1"/>
  <c r="AO870" i="2"/>
  <c r="AP870" i="2" s="1"/>
  <c r="AQ870" i="2" s="1"/>
  <c r="AR870" i="2" s="1"/>
  <c r="AO862" i="2"/>
  <c r="AP862" i="2" s="1"/>
  <c r="AQ862" i="2" s="1"/>
  <c r="AR862" i="2" s="1"/>
  <c r="AO858" i="2"/>
  <c r="AP858" i="2" s="1"/>
  <c r="AQ858" i="2" s="1"/>
  <c r="AR858" i="2" s="1"/>
  <c r="AO854" i="2"/>
  <c r="AP854" i="2" s="1"/>
  <c r="AQ854" i="2" s="1"/>
  <c r="AR854" i="2" s="1"/>
  <c r="AO850" i="2"/>
  <c r="AP850" i="2" s="1"/>
  <c r="AQ850" i="2" s="1"/>
  <c r="AR850" i="2" s="1"/>
  <c r="AO846" i="2"/>
  <c r="AP846" i="2" s="1"/>
  <c r="AQ846" i="2" s="1"/>
  <c r="AR846" i="2" s="1"/>
  <c r="AO825" i="2"/>
  <c r="AP825" i="2" s="1"/>
  <c r="AQ825" i="2" s="1"/>
  <c r="AR825" i="2" s="1"/>
  <c r="AO816" i="2"/>
  <c r="AP816" i="2" s="1"/>
  <c r="AQ816" i="2" s="1"/>
  <c r="AR816" i="2" s="1"/>
  <c r="AO810" i="2"/>
  <c r="AP810" i="2" s="1"/>
  <c r="AQ810" i="2" s="1"/>
  <c r="AR810" i="2" s="1"/>
  <c r="AO790" i="2"/>
  <c r="AP790" i="2" s="1"/>
  <c r="AQ790" i="2" s="1"/>
  <c r="AR790" i="2" s="1"/>
  <c r="AO789" i="2"/>
  <c r="AP789" i="2" s="1"/>
  <c r="AQ789" i="2" s="1"/>
  <c r="AR789" i="2" s="1"/>
  <c r="AO784" i="2"/>
  <c r="AP784" i="2" s="1"/>
  <c r="AQ784" i="2" s="1"/>
  <c r="AR784" i="2" s="1"/>
  <c r="AO753" i="2"/>
  <c r="AP753" i="2" s="1"/>
  <c r="AQ753" i="2" s="1"/>
  <c r="AR753" i="2" s="1"/>
  <c r="AO735" i="2"/>
  <c r="AP735" i="2" s="1"/>
  <c r="AQ735" i="2" s="1"/>
  <c r="AR735" i="2" s="1"/>
  <c r="AO728" i="2"/>
  <c r="AP728" i="2" s="1"/>
  <c r="AQ728" i="2" s="1"/>
  <c r="AR728" i="2" s="1"/>
  <c r="AO726" i="2"/>
  <c r="AP726" i="2" s="1"/>
  <c r="AQ726" i="2" s="1"/>
  <c r="AR726" i="2" s="1"/>
  <c r="AO725" i="2"/>
  <c r="AP725" i="2" s="1"/>
  <c r="AQ725" i="2" s="1"/>
  <c r="AR725" i="2" s="1"/>
  <c r="AO723" i="2"/>
  <c r="AP723" i="2" s="1"/>
  <c r="AQ723" i="2" s="1"/>
  <c r="AR723" i="2" s="1"/>
  <c r="AO719" i="2"/>
  <c r="AP719" i="2" s="1"/>
  <c r="AQ719" i="2" s="1"/>
  <c r="AR719" i="2" s="1"/>
  <c r="AO696" i="2"/>
  <c r="AP696" i="2" s="1"/>
  <c r="AQ696" i="2" s="1"/>
  <c r="AR696" i="2" s="1"/>
  <c r="AO695" i="2"/>
  <c r="AP695" i="2" s="1"/>
  <c r="AQ695" i="2" s="1"/>
  <c r="AR695" i="2" s="1"/>
  <c r="AO686" i="2"/>
  <c r="AP686" i="2" s="1"/>
  <c r="AQ686" i="2" s="1"/>
  <c r="AR686" i="2" s="1"/>
  <c r="AO662" i="2"/>
  <c r="AP662" i="2" s="1"/>
  <c r="AQ662" i="2" s="1"/>
  <c r="AR662" i="2" s="1"/>
  <c r="AO659" i="2"/>
  <c r="AP659" i="2" s="1"/>
  <c r="AQ659" i="2" s="1"/>
  <c r="AR659" i="2" s="1"/>
  <c r="AO656" i="2"/>
  <c r="AP656" i="2" s="1"/>
  <c r="AQ656" i="2" s="1"/>
  <c r="AR656" i="2" s="1"/>
  <c r="AO648" i="2"/>
  <c r="AP648" i="2" s="1"/>
  <c r="AQ648" i="2" s="1"/>
  <c r="AR648" i="2" s="1"/>
  <c r="AO624" i="2"/>
  <c r="AP624" i="2" s="1"/>
  <c r="AQ624" i="2" s="1"/>
  <c r="AR624" i="2" s="1"/>
  <c r="AO622" i="2"/>
  <c r="AP622" i="2" s="1"/>
  <c r="AQ622" i="2" s="1"/>
  <c r="AR622" i="2" s="1"/>
  <c r="AO617" i="2"/>
  <c r="AP617" i="2" s="1"/>
  <c r="AQ617" i="2" s="1"/>
  <c r="AR617" i="2" s="1"/>
  <c r="AO615" i="2"/>
  <c r="AP615" i="2" s="1"/>
  <c r="AQ615" i="2" s="1"/>
  <c r="AR615" i="2" s="1"/>
  <c r="AO579" i="2"/>
  <c r="AP579" i="2" s="1"/>
  <c r="AQ579" i="2" s="1"/>
  <c r="AR579" i="2" s="1"/>
  <c r="AO996" i="2"/>
  <c r="AP996" i="2" s="1"/>
  <c r="AQ996" i="2" s="1"/>
  <c r="AR996" i="2" s="1"/>
  <c r="AO980" i="2"/>
  <c r="AP980" i="2" s="1"/>
  <c r="AQ980" i="2" s="1"/>
  <c r="AR980" i="2" s="1"/>
  <c r="AO977" i="2"/>
  <c r="AP977" i="2" s="1"/>
  <c r="AQ977" i="2" s="1"/>
  <c r="AR977" i="2" s="1"/>
  <c r="AO966" i="2"/>
  <c r="AP966" i="2" s="1"/>
  <c r="AQ966" i="2" s="1"/>
  <c r="AR966" i="2" s="1"/>
  <c r="AO992" i="2"/>
  <c r="AP992" i="2" s="1"/>
  <c r="AQ992" i="2" s="1"/>
  <c r="AR992" i="2" s="1"/>
  <c r="AO989" i="2"/>
  <c r="AP989" i="2" s="1"/>
  <c r="AQ989" i="2" s="1"/>
  <c r="AR989" i="2" s="1"/>
  <c r="AO976" i="2"/>
  <c r="AP976" i="2" s="1"/>
  <c r="AQ976" i="2" s="1"/>
  <c r="AR976" i="2" s="1"/>
  <c r="AO973" i="2"/>
  <c r="AP973" i="2" s="1"/>
  <c r="AQ973" i="2" s="1"/>
  <c r="AR973" i="2" s="1"/>
  <c r="AO950" i="2"/>
  <c r="AP950" i="2" s="1"/>
  <c r="AQ950" i="2" s="1"/>
  <c r="AR950" i="2" s="1"/>
  <c r="AO988" i="2"/>
  <c r="AP988" i="2" s="1"/>
  <c r="AQ988" i="2" s="1"/>
  <c r="AR988" i="2" s="1"/>
  <c r="AO985" i="2"/>
  <c r="AP985" i="2" s="1"/>
  <c r="AQ985" i="2" s="1"/>
  <c r="AR985" i="2" s="1"/>
  <c r="AO833" i="2"/>
  <c r="AP833" i="2" s="1"/>
  <c r="AQ833" i="2" s="1"/>
  <c r="AR833" i="2" s="1"/>
  <c r="AO948" i="2"/>
  <c r="AP948" i="2" s="1"/>
  <c r="AQ948" i="2" s="1"/>
  <c r="AR948" i="2" s="1"/>
  <c r="AO931" i="2"/>
  <c r="AP931" i="2" s="1"/>
  <c r="AQ931" i="2" s="1"/>
  <c r="AR931" i="2" s="1"/>
  <c r="AO900" i="2"/>
  <c r="AP900" i="2" s="1"/>
  <c r="AQ900" i="2" s="1"/>
  <c r="AR900" i="2" s="1"/>
  <c r="AO899" i="2"/>
  <c r="AP899" i="2" s="1"/>
  <c r="AQ899" i="2" s="1"/>
  <c r="AR899" i="2" s="1"/>
  <c r="AO898" i="2"/>
  <c r="AP898" i="2" s="1"/>
  <c r="AQ898" i="2" s="1"/>
  <c r="AR898" i="2" s="1"/>
  <c r="AO884" i="2"/>
  <c r="AP884" i="2" s="1"/>
  <c r="AQ884" i="2" s="1"/>
  <c r="AR884" i="2" s="1"/>
  <c r="AO883" i="2"/>
  <c r="AP883" i="2" s="1"/>
  <c r="AQ883" i="2" s="1"/>
  <c r="AR883" i="2" s="1"/>
  <c r="AO882" i="2"/>
  <c r="AP882" i="2" s="1"/>
  <c r="AQ882" i="2" s="1"/>
  <c r="AR882" i="2" s="1"/>
  <c r="AO868" i="2"/>
  <c r="AP868" i="2" s="1"/>
  <c r="AQ868" i="2" s="1"/>
  <c r="AR868" i="2" s="1"/>
  <c r="AO867" i="2"/>
  <c r="AP867" i="2" s="1"/>
  <c r="AQ867" i="2" s="1"/>
  <c r="AR867" i="2" s="1"/>
  <c r="AO866" i="2"/>
  <c r="AP866" i="2" s="1"/>
  <c r="AQ866" i="2" s="1"/>
  <c r="AR866" i="2" s="1"/>
  <c r="AO852" i="2"/>
  <c r="AP852" i="2" s="1"/>
  <c r="AQ852" i="2" s="1"/>
  <c r="AR852" i="2" s="1"/>
  <c r="AO851" i="2"/>
  <c r="AP851" i="2" s="1"/>
  <c r="AQ851" i="2" s="1"/>
  <c r="AR851" i="2" s="1"/>
  <c r="AO849" i="2"/>
  <c r="AP849" i="2" s="1"/>
  <c r="AQ849" i="2" s="1"/>
  <c r="AR849" i="2" s="1"/>
  <c r="AO847" i="2"/>
  <c r="AP847" i="2" s="1"/>
  <c r="AQ847" i="2" s="1"/>
  <c r="AR847" i="2" s="1"/>
  <c r="AO960" i="2"/>
  <c r="AP960" i="2" s="1"/>
  <c r="AQ960" i="2" s="1"/>
  <c r="AR960" i="2" s="1"/>
  <c r="AO957" i="2"/>
  <c r="AP957" i="2" s="1"/>
  <c r="AQ957" i="2" s="1"/>
  <c r="AR957" i="2" s="1"/>
  <c r="AO955" i="2"/>
  <c r="AP955" i="2" s="1"/>
  <c r="AQ955" i="2" s="1"/>
  <c r="AR955" i="2" s="1"/>
  <c r="AO944" i="2"/>
  <c r="AP944" i="2" s="1"/>
  <c r="AQ944" i="2" s="1"/>
  <c r="AR944" i="2" s="1"/>
  <c r="AO942" i="2"/>
  <c r="AP942" i="2" s="1"/>
  <c r="AQ942" i="2" s="1"/>
  <c r="AR942" i="2" s="1"/>
  <c r="AO940" i="2"/>
  <c r="AP940" i="2" s="1"/>
  <c r="AQ940" i="2" s="1"/>
  <c r="AR940" i="2" s="1"/>
  <c r="AO922" i="2"/>
  <c r="AP922" i="2" s="1"/>
  <c r="AQ922" i="2" s="1"/>
  <c r="AR922" i="2" s="1"/>
  <c r="AO856" i="2"/>
  <c r="AP856" i="2" s="1"/>
  <c r="AQ856" i="2" s="1"/>
  <c r="AR856" i="2" s="1"/>
  <c r="AO855" i="2"/>
  <c r="AP855" i="2" s="1"/>
  <c r="AQ855" i="2" s="1"/>
  <c r="AR855" i="2" s="1"/>
  <c r="AO908" i="2"/>
  <c r="AP908" i="2" s="1"/>
  <c r="AQ908" i="2" s="1"/>
  <c r="AR908" i="2" s="1"/>
  <c r="AO907" i="2"/>
  <c r="AP907" i="2" s="1"/>
  <c r="AQ907" i="2" s="1"/>
  <c r="AR907" i="2" s="1"/>
  <c r="AO906" i="2"/>
  <c r="AP906" i="2" s="1"/>
  <c r="AQ906" i="2" s="1"/>
  <c r="AR906" i="2" s="1"/>
  <c r="AO892" i="2"/>
  <c r="AP892" i="2" s="1"/>
  <c r="AQ892" i="2" s="1"/>
  <c r="AR892" i="2" s="1"/>
  <c r="AO891" i="2"/>
  <c r="AP891" i="2" s="1"/>
  <c r="AQ891" i="2" s="1"/>
  <c r="AR891" i="2" s="1"/>
  <c r="AO890" i="2"/>
  <c r="AP890" i="2" s="1"/>
  <c r="AQ890" i="2" s="1"/>
  <c r="AR890" i="2" s="1"/>
  <c r="AO876" i="2"/>
  <c r="AP876" i="2" s="1"/>
  <c r="AQ876" i="2" s="1"/>
  <c r="AR876" i="2" s="1"/>
  <c r="AO875" i="2"/>
  <c r="AP875" i="2" s="1"/>
  <c r="AQ875" i="2" s="1"/>
  <c r="AR875" i="2" s="1"/>
  <c r="AO874" i="2"/>
  <c r="AP874" i="2" s="1"/>
  <c r="AQ874" i="2" s="1"/>
  <c r="AR874" i="2" s="1"/>
  <c r="AO860" i="2"/>
  <c r="AP860" i="2" s="1"/>
  <c r="AQ860" i="2" s="1"/>
  <c r="AR860" i="2" s="1"/>
  <c r="AO859" i="2"/>
  <c r="AP859" i="2" s="1"/>
  <c r="AQ859" i="2" s="1"/>
  <c r="AR859" i="2" s="1"/>
  <c r="AO832" i="2"/>
  <c r="AP832" i="2" s="1"/>
  <c r="AQ832" i="2" s="1"/>
  <c r="AR832" i="2" s="1"/>
  <c r="AO831" i="2"/>
  <c r="AP831" i="2" s="1"/>
  <c r="AQ831" i="2" s="1"/>
  <c r="AR831" i="2" s="1"/>
  <c r="AO830" i="2"/>
  <c r="AP830" i="2" s="1"/>
  <c r="AQ830" i="2" s="1"/>
  <c r="AR830" i="2" s="1"/>
  <c r="AO820" i="2"/>
  <c r="AP820" i="2" s="1"/>
  <c r="AQ820" i="2" s="1"/>
  <c r="AR820" i="2" s="1"/>
  <c r="AO815" i="2"/>
  <c r="AP815" i="2" s="1"/>
  <c r="AQ815" i="2" s="1"/>
  <c r="AR815" i="2" s="1"/>
  <c r="AO814" i="2"/>
  <c r="AP814" i="2" s="1"/>
  <c r="AQ814" i="2" s="1"/>
  <c r="AR814" i="2" s="1"/>
  <c r="AO809" i="2"/>
  <c r="AP809" i="2" s="1"/>
  <c r="AQ809" i="2" s="1"/>
  <c r="AR809" i="2" s="1"/>
  <c r="AO804" i="2"/>
  <c r="AP804" i="2" s="1"/>
  <c r="AQ804" i="2" s="1"/>
  <c r="AR804" i="2" s="1"/>
  <c r="AO794" i="2"/>
  <c r="AP794" i="2" s="1"/>
  <c r="AQ794" i="2" s="1"/>
  <c r="AR794" i="2" s="1"/>
  <c r="AO793" i="2"/>
  <c r="AP793" i="2" s="1"/>
  <c r="AQ793" i="2" s="1"/>
  <c r="AR793" i="2" s="1"/>
  <c r="AO783" i="2"/>
  <c r="AP783" i="2" s="1"/>
  <c r="AQ783" i="2" s="1"/>
  <c r="AR783" i="2" s="1"/>
  <c r="AO763" i="2"/>
  <c r="AP763" i="2" s="1"/>
  <c r="AQ763" i="2" s="1"/>
  <c r="AR763" i="2" s="1"/>
  <c r="AO754" i="2"/>
  <c r="AP754" i="2" s="1"/>
  <c r="AQ754" i="2" s="1"/>
  <c r="AR754" i="2" s="1"/>
  <c r="AO749" i="2"/>
  <c r="AP749" i="2" s="1"/>
  <c r="AQ749" i="2" s="1"/>
  <c r="AR749" i="2" s="1"/>
  <c r="AO808" i="2"/>
  <c r="AP808" i="2" s="1"/>
  <c r="AQ808" i="2" s="1"/>
  <c r="AR808" i="2" s="1"/>
  <c r="AO768" i="2"/>
  <c r="AP768" i="2" s="1"/>
  <c r="AQ768" i="2" s="1"/>
  <c r="AR768" i="2" s="1"/>
  <c r="AO767" i="2"/>
  <c r="AP767" i="2" s="1"/>
  <c r="AQ767" i="2" s="1"/>
  <c r="AR767" i="2" s="1"/>
  <c r="AO762" i="2"/>
  <c r="AP762" i="2" s="1"/>
  <c r="AQ762" i="2" s="1"/>
  <c r="AR762" i="2" s="1"/>
  <c r="AO840" i="2"/>
  <c r="AP840" i="2" s="1"/>
  <c r="AQ840" i="2" s="1"/>
  <c r="AR840" i="2" s="1"/>
  <c r="AO839" i="2"/>
  <c r="AP839" i="2" s="1"/>
  <c r="AQ839" i="2" s="1"/>
  <c r="AR839" i="2" s="1"/>
  <c r="AO838" i="2"/>
  <c r="AP838" i="2" s="1"/>
  <c r="AQ838" i="2" s="1"/>
  <c r="AR838" i="2" s="1"/>
  <c r="AO822" i="2"/>
  <c r="AP822" i="2" s="1"/>
  <c r="AQ822" i="2" s="1"/>
  <c r="AR822" i="2" s="1"/>
  <c r="AO818" i="2"/>
  <c r="AP818" i="2" s="1"/>
  <c r="AQ818" i="2" s="1"/>
  <c r="AR818" i="2" s="1"/>
  <c r="AO812" i="2"/>
  <c r="AP812" i="2" s="1"/>
  <c r="AQ812" i="2" s="1"/>
  <c r="AR812" i="2" s="1"/>
  <c r="AO806" i="2"/>
  <c r="AP806" i="2" s="1"/>
  <c r="AQ806" i="2" s="1"/>
  <c r="AR806" i="2" s="1"/>
  <c r="AO801" i="2"/>
  <c r="AP801" i="2" s="1"/>
  <c r="AQ801" i="2" s="1"/>
  <c r="AR801" i="2" s="1"/>
  <c r="AO800" i="2"/>
  <c r="AP800" i="2" s="1"/>
  <c r="AQ800" i="2" s="1"/>
  <c r="AR800" i="2" s="1"/>
  <c r="AO786" i="2"/>
  <c r="AP786" i="2" s="1"/>
  <c r="AQ786" i="2" s="1"/>
  <c r="AR786" i="2" s="1"/>
  <c r="AO778" i="2"/>
  <c r="AP778" i="2" s="1"/>
  <c r="AQ778" i="2" s="1"/>
  <c r="AR778" i="2" s="1"/>
  <c r="AO771" i="2"/>
  <c r="AP771" i="2" s="1"/>
  <c r="AQ771" i="2" s="1"/>
  <c r="AR771" i="2" s="1"/>
  <c r="AO759" i="2"/>
  <c r="AP759" i="2" s="1"/>
  <c r="AQ759" i="2" s="1"/>
  <c r="AR759" i="2" s="1"/>
  <c r="AO745" i="2"/>
  <c r="AP745" i="2" s="1"/>
  <c r="AQ745" i="2" s="1"/>
  <c r="AR745" i="2" s="1"/>
  <c r="AO680" i="2"/>
  <c r="AP680" i="2" s="1"/>
  <c r="AQ680" i="2" s="1"/>
  <c r="AR680" i="2" s="1"/>
  <c r="AO724" i="2"/>
  <c r="AP724" i="2" s="1"/>
  <c r="AQ724" i="2" s="1"/>
  <c r="AR724" i="2" s="1"/>
  <c r="AO716" i="2"/>
  <c r="AP716" i="2" s="1"/>
  <c r="AQ716" i="2" s="1"/>
  <c r="AR716" i="2" s="1"/>
  <c r="AO709" i="2"/>
  <c r="AP709" i="2" s="1"/>
  <c r="AQ709" i="2" s="1"/>
  <c r="AR709" i="2" s="1"/>
  <c r="AO700" i="2"/>
  <c r="AP700" i="2" s="1"/>
  <c r="AQ700" i="2" s="1"/>
  <c r="AR700" i="2" s="1"/>
  <c r="AO688" i="2"/>
  <c r="AP688" i="2" s="1"/>
  <c r="AQ688" i="2" s="1"/>
  <c r="AR688" i="2" s="1"/>
  <c r="AO664" i="2"/>
  <c r="AP664" i="2" s="1"/>
  <c r="AQ664" i="2" s="1"/>
  <c r="AR664" i="2" s="1"/>
  <c r="AO737" i="2"/>
  <c r="AP737" i="2" s="1"/>
  <c r="AQ737" i="2" s="1"/>
  <c r="AR737" i="2" s="1"/>
  <c r="AO729" i="2"/>
  <c r="AP729" i="2" s="1"/>
  <c r="AQ729" i="2" s="1"/>
  <c r="AR729" i="2" s="1"/>
  <c r="AO721" i="2"/>
  <c r="AP721" i="2" s="1"/>
  <c r="AQ721" i="2" s="1"/>
  <c r="AR721" i="2" s="1"/>
  <c r="AO713" i="2"/>
  <c r="AP713" i="2" s="1"/>
  <c r="AQ713" i="2" s="1"/>
  <c r="AR713" i="2" s="1"/>
  <c r="AO708" i="2"/>
  <c r="AP708" i="2" s="1"/>
  <c r="AQ708" i="2" s="1"/>
  <c r="AR708" i="2" s="1"/>
  <c r="AO705" i="2"/>
  <c r="AP705" i="2" s="1"/>
  <c r="AQ705" i="2" s="1"/>
  <c r="AR705" i="2" s="1"/>
  <c r="AO697" i="2"/>
  <c r="AP697" i="2" s="1"/>
  <c r="AQ697" i="2" s="1"/>
  <c r="AR697" i="2" s="1"/>
  <c r="AO684" i="2"/>
  <c r="AP684" i="2" s="1"/>
  <c r="AQ684" i="2" s="1"/>
  <c r="AR684" i="2" s="1"/>
  <c r="AO672" i="2"/>
  <c r="AP672" i="2" s="1"/>
  <c r="AQ672" i="2" s="1"/>
  <c r="AR672" i="2" s="1"/>
  <c r="AO614" i="2"/>
  <c r="AP614" i="2" s="1"/>
  <c r="AQ614" i="2" s="1"/>
  <c r="AR614" i="2" s="1"/>
  <c r="AO666" i="2"/>
  <c r="AP666" i="2" s="1"/>
  <c r="AQ666" i="2" s="1"/>
  <c r="AR666" i="2" s="1"/>
  <c r="AO663" i="2"/>
  <c r="AP663" i="2" s="1"/>
  <c r="AQ663" i="2" s="1"/>
  <c r="AR663" i="2" s="1"/>
  <c r="AO658" i="2"/>
  <c r="AP658" i="2" s="1"/>
  <c r="AQ658" i="2" s="1"/>
  <c r="AR658" i="2" s="1"/>
  <c r="AO654" i="2"/>
  <c r="AP654" i="2" s="1"/>
  <c r="AQ654" i="2" s="1"/>
  <c r="AR654" i="2" s="1"/>
  <c r="AO653" i="2"/>
  <c r="AP653" i="2" s="1"/>
  <c r="AQ653" i="2" s="1"/>
  <c r="AR653" i="2" s="1"/>
  <c r="AO652" i="2"/>
  <c r="AP652" i="2" s="1"/>
  <c r="AQ652" i="2" s="1"/>
  <c r="AR652" i="2" s="1"/>
  <c r="AO638" i="2"/>
  <c r="AP638" i="2" s="1"/>
  <c r="AQ638" i="2" s="1"/>
  <c r="AR638" i="2" s="1"/>
  <c r="AO637" i="2"/>
  <c r="AP637" i="2" s="1"/>
  <c r="AQ637" i="2" s="1"/>
  <c r="AR637" i="2" s="1"/>
  <c r="AO636" i="2"/>
  <c r="AP636" i="2" s="1"/>
  <c r="AQ636" i="2" s="1"/>
  <c r="AR636" i="2" s="1"/>
  <c r="AO626" i="2"/>
  <c r="AP626" i="2" s="1"/>
  <c r="AQ626" i="2" s="1"/>
  <c r="AR626" i="2" s="1"/>
  <c r="AO621" i="2"/>
  <c r="AP621" i="2" s="1"/>
  <c r="AQ621" i="2" s="1"/>
  <c r="AR621" i="2" s="1"/>
  <c r="AO678" i="2"/>
  <c r="AP678" i="2" s="1"/>
  <c r="AQ678" i="2" s="1"/>
  <c r="AR678" i="2" s="1"/>
  <c r="AO677" i="2"/>
  <c r="AP677" i="2" s="1"/>
  <c r="AQ677" i="2" s="1"/>
  <c r="AR677" i="2" s="1"/>
  <c r="AO676" i="2"/>
  <c r="AP676" i="2" s="1"/>
  <c r="AQ676" i="2" s="1"/>
  <c r="AR676" i="2" s="1"/>
  <c r="AO660" i="2"/>
  <c r="AP660" i="2" s="1"/>
  <c r="AQ660" i="2" s="1"/>
  <c r="AR660" i="2" s="1"/>
  <c r="AO646" i="2"/>
  <c r="AP646" i="2" s="1"/>
  <c r="AQ646" i="2" s="1"/>
  <c r="AR646" i="2" s="1"/>
  <c r="AO645" i="2"/>
  <c r="AP645" i="2" s="1"/>
  <c r="AQ645" i="2" s="1"/>
  <c r="AR645" i="2" s="1"/>
  <c r="AO644" i="2"/>
  <c r="AP644" i="2" s="1"/>
  <c r="AQ644" i="2" s="1"/>
  <c r="AR644" i="2" s="1"/>
  <c r="AO592" i="2"/>
  <c r="AP592" i="2" s="1"/>
  <c r="AQ592" i="2" s="1"/>
  <c r="AR592" i="2" s="1"/>
  <c r="AO584" i="2"/>
  <c r="AP584" i="2" s="1"/>
  <c r="AQ584" i="2" s="1"/>
  <c r="AR584" i="2" s="1"/>
  <c r="AO572" i="2"/>
  <c r="AP572" i="2" s="1"/>
  <c r="AQ572" i="2" s="1"/>
  <c r="AR572" i="2" s="1"/>
  <c r="AO562" i="2"/>
  <c r="AP562" i="2" s="1"/>
  <c r="AQ562" i="2" s="1"/>
  <c r="AR562" i="2" s="1"/>
  <c r="AO561" i="2"/>
  <c r="AP561" i="2" s="1"/>
  <c r="AQ561" i="2" s="1"/>
  <c r="AR561" i="2" s="1"/>
  <c r="AO560" i="2"/>
  <c r="AP560" i="2" s="1"/>
  <c r="AQ560" i="2" s="1"/>
  <c r="AR560" i="2" s="1"/>
  <c r="AO613" i="2"/>
  <c r="AP613" i="2" s="1"/>
  <c r="AQ613" i="2" s="1"/>
  <c r="AR613" i="2" s="1"/>
  <c r="AO612" i="2"/>
  <c r="AP612" i="2" s="1"/>
  <c r="AQ612" i="2" s="1"/>
  <c r="AR612" i="2" s="1"/>
  <c r="AO611" i="2"/>
  <c r="AP611" i="2" s="1"/>
  <c r="AQ611" i="2" s="1"/>
  <c r="AR611" i="2" s="1"/>
  <c r="AO596" i="2"/>
  <c r="AP596" i="2" s="1"/>
  <c r="AQ596" i="2" s="1"/>
  <c r="AR596" i="2" s="1"/>
  <c r="AO588" i="2"/>
  <c r="AP588" i="2" s="1"/>
  <c r="AQ588" i="2" s="1"/>
  <c r="AR588" i="2" s="1"/>
  <c r="AO580" i="2"/>
  <c r="AP580" i="2" s="1"/>
  <c r="AQ580" i="2" s="1"/>
  <c r="AR580" i="2" s="1"/>
  <c r="AO577" i="2"/>
  <c r="AP577" i="2" s="1"/>
  <c r="AQ577" i="2" s="1"/>
  <c r="AR577" i="2" s="1"/>
  <c r="AO570" i="2"/>
  <c r="AP570" i="2" s="1"/>
  <c r="AQ570" i="2" s="1"/>
  <c r="AR570" i="2" s="1"/>
  <c r="AO569" i="2"/>
  <c r="AP569" i="2" s="1"/>
  <c r="AQ569" i="2" s="1"/>
  <c r="AR569" i="2" s="1"/>
  <c r="AO568" i="2"/>
  <c r="AP568" i="2" s="1"/>
  <c r="AQ568" i="2" s="1"/>
  <c r="AR568" i="2" s="1"/>
  <c r="AO558" i="2"/>
  <c r="AP558" i="2" s="1"/>
  <c r="AQ558" i="2" s="1"/>
  <c r="AR558" i="2" s="1"/>
  <c r="AO943" i="2"/>
  <c r="AP943" i="2" s="1"/>
  <c r="AQ943" i="2" s="1"/>
  <c r="AR943" i="2" s="1"/>
  <c r="AO951" i="2"/>
  <c r="AP951" i="2" s="1"/>
  <c r="AQ951" i="2" s="1"/>
  <c r="AR951" i="2" s="1"/>
  <c r="AO947" i="2"/>
  <c r="AP947" i="2" s="1"/>
  <c r="AQ947" i="2" s="1"/>
  <c r="AR947" i="2" s="1"/>
  <c r="AO935" i="2"/>
  <c r="AP935" i="2" s="1"/>
  <c r="AQ935" i="2" s="1"/>
  <c r="AR935" i="2" s="1"/>
  <c r="AO826" i="2"/>
  <c r="AP826" i="2" s="1"/>
  <c r="AQ826" i="2" s="1"/>
  <c r="AR826" i="2" s="1"/>
  <c r="AO752" i="2"/>
  <c r="AP752" i="2" s="1"/>
  <c r="AQ752" i="2" s="1"/>
  <c r="AR752" i="2" s="1"/>
  <c r="AO748" i="2"/>
  <c r="AP748" i="2" s="1"/>
  <c r="AQ748" i="2" s="1"/>
  <c r="AR748" i="2" s="1"/>
  <c r="AO616" i="2"/>
  <c r="AP616" i="2" s="1"/>
  <c r="AQ616" i="2" s="1"/>
  <c r="AR616" i="2" s="1"/>
  <c r="AO600" i="2"/>
  <c r="AP600" i="2" s="1"/>
  <c r="AQ600" i="2" s="1"/>
  <c r="AR600" i="2" s="1"/>
  <c r="AO608" i="2"/>
  <c r="AP608" i="2" s="1"/>
  <c r="AQ608" i="2" s="1"/>
  <c r="AR608" i="2" s="1"/>
  <c r="AO604" i="2"/>
  <c r="AP604" i="2" s="1"/>
  <c r="AQ604" i="2" s="1"/>
  <c r="AR604" i="2" s="1"/>
  <c r="AY2" i="2" l="1"/>
  <c r="R1000" i="2"/>
  <c r="AS1000" i="2" s="1"/>
  <c r="R999" i="2"/>
  <c r="AS999" i="2" s="1"/>
  <c r="R998" i="2"/>
  <c r="AS998" i="2" s="1"/>
  <c r="R997" i="2"/>
  <c r="AS997" i="2" s="1"/>
  <c r="R996" i="2"/>
  <c r="AS996" i="2" s="1"/>
  <c r="R995" i="2"/>
  <c r="AS995" i="2" s="1"/>
  <c r="R994" i="2"/>
  <c r="AS994" i="2" s="1"/>
  <c r="R993" i="2"/>
  <c r="AS993" i="2" s="1"/>
  <c r="R992" i="2"/>
  <c r="AS992" i="2" s="1"/>
  <c r="R991" i="2"/>
  <c r="AS991" i="2" s="1"/>
  <c r="R990" i="2"/>
  <c r="AS990" i="2" s="1"/>
  <c r="R989" i="2"/>
  <c r="AS989" i="2" s="1"/>
  <c r="R988" i="2"/>
  <c r="AS988" i="2" s="1"/>
  <c r="R987" i="2"/>
  <c r="AS987" i="2" s="1"/>
  <c r="R986" i="2"/>
  <c r="AS986" i="2" s="1"/>
  <c r="R985" i="2"/>
  <c r="AS985" i="2" s="1"/>
  <c r="R984" i="2"/>
  <c r="AS984" i="2" s="1"/>
  <c r="R983" i="2"/>
  <c r="AS983" i="2" s="1"/>
  <c r="R982" i="2"/>
  <c r="AS982" i="2" s="1"/>
  <c r="R981" i="2"/>
  <c r="AS981" i="2" s="1"/>
  <c r="R980" i="2"/>
  <c r="AS980" i="2" s="1"/>
  <c r="R979" i="2"/>
  <c r="AS979" i="2" s="1"/>
  <c r="R978" i="2"/>
  <c r="AS978" i="2" s="1"/>
  <c r="R977" i="2"/>
  <c r="AS977" i="2" s="1"/>
  <c r="R976" i="2"/>
  <c r="AS976" i="2" s="1"/>
  <c r="R975" i="2"/>
  <c r="AS975" i="2" s="1"/>
  <c r="R974" i="2"/>
  <c r="AS974" i="2" s="1"/>
  <c r="R973" i="2"/>
  <c r="AS973" i="2" s="1"/>
  <c r="R972" i="2"/>
  <c r="AS972" i="2" s="1"/>
  <c r="R971" i="2"/>
  <c r="AS971" i="2" s="1"/>
  <c r="R970" i="2"/>
  <c r="AS970" i="2" s="1"/>
  <c r="R969" i="2"/>
  <c r="AS969" i="2" s="1"/>
  <c r="R968" i="2"/>
  <c r="AS968" i="2" s="1"/>
  <c r="R967" i="2"/>
  <c r="AS967" i="2" s="1"/>
  <c r="R966" i="2"/>
  <c r="AS966" i="2" s="1"/>
  <c r="R965" i="2"/>
  <c r="AS965" i="2" s="1"/>
  <c r="R964" i="2"/>
  <c r="AS964" i="2" s="1"/>
  <c r="R963" i="2"/>
  <c r="AS963" i="2" s="1"/>
  <c r="R962" i="2"/>
  <c r="AS962" i="2" s="1"/>
  <c r="R961" i="2"/>
  <c r="AS961" i="2" s="1"/>
  <c r="R960" i="2"/>
  <c r="AS960" i="2" s="1"/>
  <c r="R959" i="2"/>
  <c r="AS959" i="2" s="1"/>
  <c r="R958" i="2"/>
  <c r="AS958" i="2" s="1"/>
  <c r="R957" i="2"/>
  <c r="AS957" i="2" s="1"/>
  <c r="R956" i="2"/>
  <c r="AS956" i="2" s="1"/>
  <c r="R955" i="2"/>
  <c r="AS955" i="2" s="1"/>
  <c r="R954" i="2"/>
  <c r="AS954" i="2" s="1"/>
  <c r="R953" i="2"/>
  <c r="AS953" i="2" s="1"/>
  <c r="R952" i="2"/>
  <c r="AS952" i="2" s="1"/>
  <c r="R951" i="2"/>
  <c r="AS951" i="2" s="1"/>
  <c r="R950" i="2"/>
  <c r="AS950" i="2" s="1"/>
  <c r="R949" i="2"/>
  <c r="AS949" i="2" s="1"/>
  <c r="R948" i="2"/>
  <c r="AS948" i="2" s="1"/>
  <c r="R947" i="2"/>
  <c r="AS947" i="2" s="1"/>
  <c r="R946" i="2"/>
  <c r="AS946" i="2" s="1"/>
  <c r="R945" i="2"/>
  <c r="AS945" i="2" s="1"/>
  <c r="R944" i="2"/>
  <c r="AS944" i="2" s="1"/>
  <c r="R943" i="2"/>
  <c r="AS943" i="2" s="1"/>
  <c r="R942" i="2"/>
  <c r="AS942" i="2" s="1"/>
  <c r="R941" i="2"/>
  <c r="AS941" i="2" s="1"/>
  <c r="R940" i="2"/>
  <c r="AS940" i="2" s="1"/>
  <c r="R939" i="2"/>
  <c r="AS939" i="2" s="1"/>
  <c r="R938" i="2"/>
  <c r="AS938" i="2" s="1"/>
  <c r="R937" i="2"/>
  <c r="AS937" i="2" s="1"/>
  <c r="R936" i="2"/>
  <c r="AS936" i="2" s="1"/>
  <c r="R935" i="2"/>
  <c r="AS935" i="2" s="1"/>
  <c r="R934" i="2"/>
  <c r="AS934" i="2" s="1"/>
  <c r="R933" i="2"/>
  <c r="AS933" i="2" s="1"/>
  <c r="R932" i="2"/>
  <c r="AS932" i="2" s="1"/>
  <c r="R931" i="2"/>
  <c r="AS931" i="2" s="1"/>
  <c r="R930" i="2"/>
  <c r="AS930" i="2" s="1"/>
  <c r="R929" i="2"/>
  <c r="AS929" i="2" s="1"/>
  <c r="R928" i="2"/>
  <c r="AS928" i="2" s="1"/>
  <c r="R927" i="2"/>
  <c r="AS927" i="2" s="1"/>
  <c r="R926" i="2"/>
  <c r="AS926" i="2" s="1"/>
  <c r="R925" i="2"/>
  <c r="AS925" i="2" s="1"/>
  <c r="R924" i="2"/>
  <c r="AS924" i="2" s="1"/>
  <c r="R923" i="2"/>
  <c r="AS923" i="2" s="1"/>
  <c r="R922" i="2"/>
  <c r="AS922" i="2" s="1"/>
  <c r="R921" i="2"/>
  <c r="AS921" i="2" s="1"/>
  <c r="R920" i="2"/>
  <c r="AS920" i="2" s="1"/>
  <c r="R919" i="2"/>
  <c r="AS919" i="2" s="1"/>
  <c r="R918" i="2"/>
  <c r="AS918" i="2" s="1"/>
  <c r="R917" i="2"/>
  <c r="AS917" i="2" s="1"/>
  <c r="R916" i="2"/>
  <c r="AS916" i="2" s="1"/>
  <c r="R915" i="2"/>
  <c r="AS915" i="2" s="1"/>
  <c r="R914" i="2"/>
  <c r="AS914" i="2" s="1"/>
  <c r="R913" i="2"/>
  <c r="AS913" i="2" s="1"/>
  <c r="R912" i="2"/>
  <c r="AS912" i="2" s="1"/>
  <c r="R911" i="2"/>
  <c r="AS911" i="2" s="1"/>
  <c r="R910" i="2"/>
  <c r="AS910" i="2" s="1"/>
  <c r="R909" i="2"/>
  <c r="AS909" i="2" s="1"/>
  <c r="R908" i="2"/>
  <c r="AS908" i="2" s="1"/>
  <c r="R907" i="2"/>
  <c r="AS907" i="2" s="1"/>
  <c r="R906" i="2"/>
  <c r="AS906" i="2" s="1"/>
  <c r="R905" i="2"/>
  <c r="AS905" i="2" s="1"/>
  <c r="R904" i="2"/>
  <c r="AS904" i="2" s="1"/>
  <c r="R903" i="2"/>
  <c r="AS903" i="2" s="1"/>
  <c r="R902" i="2"/>
  <c r="AS902" i="2" s="1"/>
  <c r="R901" i="2"/>
  <c r="AS901" i="2" s="1"/>
  <c r="R900" i="2"/>
  <c r="AS900" i="2" s="1"/>
  <c r="R899" i="2"/>
  <c r="AS899" i="2" s="1"/>
  <c r="R898" i="2"/>
  <c r="AS898" i="2" s="1"/>
  <c r="R897" i="2"/>
  <c r="AS897" i="2" s="1"/>
  <c r="R896" i="2"/>
  <c r="AS896" i="2" s="1"/>
  <c r="R895" i="2"/>
  <c r="AS895" i="2" s="1"/>
  <c r="R894" i="2"/>
  <c r="AS894" i="2" s="1"/>
  <c r="R893" i="2"/>
  <c r="AS893" i="2" s="1"/>
  <c r="R892" i="2"/>
  <c r="AS892" i="2" s="1"/>
  <c r="R891" i="2"/>
  <c r="AS891" i="2" s="1"/>
  <c r="R890" i="2"/>
  <c r="AS890" i="2" s="1"/>
  <c r="R889" i="2"/>
  <c r="AS889" i="2" s="1"/>
  <c r="R888" i="2"/>
  <c r="AS888" i="2" s="1"/>
  <c r="R887" i="2"/>
  <c r="AS887" i="2" s="1"/>
  <c r="R886" i="2"/>
  <c r="AS886" i="2" s="1"/>
  <c r="R885" i="2"/>
  <c r="AS885" i="2" s="1"/>
  <c r="R884" i="2"/>
  <c r="AS884" i="2" s="1"/>
  <c r="R883" i="2"/>
  <c r="AS883" i="2" s="1"/>
  <c r="R882" i="2"/>
  <c r="AS882" i="2" s="1"/>
  <c r="R881" i="2"/>
  <c r="AS881" i="2" s="1"/>
  <c r="R880" i="2"/>
  <c r="AS880" i="2" s="1"/>
  <c r="R879" i="2"/>
  <c r="AS879" i="2" s="1"/>
  <c r="R878" i="2"/>
  <c r="AS878" i="2" s="1"/>
  <c r="R877" i="2"/>
  <c r="AS877" i="2" s="1"/>
  <c r="R876" i="2"/>
  <c r="AS876" i="2" s="1"/>
  <c r="R875" i="2"/>
  <c r="AS875" i="2" s="1"/>
  <c r="R874" i="2"/>
  <c r="AS874" i="2" s="1"/>
  <c r="R873" i="2"/>
  <c r="AS873" i="2" s="1"/>
  <c r="R872" i="2"/>
  <c r="AS872" i="2" s="1"/>
  <c r="R871" i="2"/>
  <c r="AS871" i="2" s="1"/>
  <c r="R870" i="2"/>
  <c r="AS870" i="2" s="1"/>
  <c r="R869" i="2"/>
  <c r="AS869" i="2" s="1"/>
  <c r="R868" i="2"/>
  <c r="AS868" i="2" s="1"/>
  <c r="R867" i="2"/>
  <c r="AS867" i="2" s="1"/>
  <c r="R866" i="2"/>
  <c r="AS866" i="2" s="1"/>
  <c r="R865" i="2"/>
  <c r="AS865" i="2" s="1"/>
  <c r="R864" i="2"/>
  <c r="AS864" i="2" s="1"/>
  <c r="R863" i="2"/>
  <c r="AS863" i="2" s="1"/>
  <c r="R862" i="2"/>
  <c r="AS862" i="2" s="1"/>
  <c r="R861" i="2"/>
  <c r="AS861" i="2" s="1"/>
  <c r="R860" i="2"/>
  <c r="AS860" i="2" s="1"/>
  <c r="R859" i="2"/>
  <c r="AS859" i="2" s="1"/>
  <c r="R858" i="2"/>
  <c r="AS858" i="2" s="1"/>
  <c r="R857" i="2"/>
  <c r="AS857" i="2" s="1"/>
  <c r="R856" i="2"/>
  <c r="AS856" i="2" s="1"/>
  <c r="R855" i="2"/>
  <c r="AS855" i="2" s="1"/>
  <c r="R854" i="2"/>
  <c r="AS854" i="2" s="1"/>
  <c r="R853" i="2"/>
  <c r="AS853" i="2" s="1"/>
  <c r="R852" i="2"/>
  <c r="AS852" i="2" s="1"/>
  <c r="R851" i="2"/>
  <c r="AS851" i="2" s="1"/>
  <c r="R850" i="2"/>
  <c r="AS850" i="2" s="1"/>
  <c r="R849" i="2"/>
  <c r="AS849" i="2" s="1"/>
  <c r="R848" i="2"/>
  <c r="AS848" i="2" s="1"/>
  <c r="R847" i="2"/>
  <c r="AS847" i="2" s="1"/>
  <c r="R846" i="2"/>
  <c r="AS846" i="2" s="1"/>
  <c r="R845" i="2"/>
  <c r="AS845" i="2" s="1"/>
  <c r="R844" i="2"/>
  <c r="AS844" i="2" s="1"/>
  <c r="R843" i="2"/>
  <c r="AS843" i="2" s="1"/>
  <c r="R842" i="2"/>
  <c r="AS842" i="2" s="1"/>
  <c r="R841" i="2"/>
  <c r="AS841" i="2" s="1"/>
  <c r="R840" i="2"/>
  <c r="AS840" i="2" s="1"/>
  <c r="R839" i="2"/>
  <c r="AS839" i="2" s="1"/>
  <c r="R838" i="2"/>
  <c r="AS838" i="2" s="1"/>
  <c r="R837" i="2"/>
  <c r="AS837" i="2" s="1"/>
  <c r="R836" i="2"/>
  <c r="AS836" i="2" s="1"/>
  <c r="R835" i="2"/>
  <c r="AS835" i="2" s="1"/>
  <c r="R834" i="2"/>
  <c r="AS834" i="2" s="1"/>
  <c r="R833" i="2"/>
  <c r="AS833" i="2" s="1"/>
  <c r="R832" i="2"/>
  <c r="AS832" i="2" s="1"/>
  <c r="R831" i="2"/>
  <c r="AS831" i="2" s="1"/>
  <c r="R830" i="2"/>
  <c r="AS830" i="2" s="1"/>
  <c r="R829" i="2"/>
  <c r="AS829" i="2" s="1"/>
  <c r="R828" i="2"/>
  <c r="AS828" i="2" s="1"/>
  <c r="R827" i="2"/>
  <c r="AS827" i="2" s="1"/>
  <c r="R826" i="2"/>
  <c r="AS826" i="2" s="1"/>
  <c r="R825" i="2"/>
  <c r="AS825" i="2" s="1"/>
  <c r="R824" i="2"/>
  <c r="AS824" i="2" s="1"/>
  <c r="R823" i="2"/>
  <c r="AS823" i="2" s="1"/>
  <c r="R822" i="2"/>
  <c r="AS822" i="2" s="1"/>
  <c r="R821" i="2"/>
  <c r="AS821" i="2" s="1"/>
  <c r="R820" i="2"/>
  <c r="AS820" i="2" s="1"/>
  <c r="R819" i="2"/>
  <c r="AS819" i="2" s="1"/>
  <c r="R818" i="2"/>
  <c r="AS818" i="2" s="1"/>
  <c r="R817" i="2"/>
  <c r="AS817" i="2" s="1"/>
  <c r="R816" i="2"/>
  <c r="AS816" i="2" s="1"/>
  <c r="R815" i="2"/>
  <c r="AS815" i="2" s="1"/>
  <c r="R814" i="2"/>
  <c r="AS814" i="2" s="1"/>
  <c r="R813" i="2"/>
  <c r="AS813" i="2" s="1"/>
  <c r="R812" i="2"/>
  <c r="AS812" i="2" s="1"/>
  <c r="R811" i="2"/>
  <c r="AS811" i="2" s="1"/>
  <c r="R810" i="2"/>
  <c r="AS810" i="2" s="1"/>
  <c r="R809" i="2"/>
  <c r="AS809" i="2" s="1"/>
  <c r="R808" i="2"/>
  <c r="AS808" i="2" s="1"/>
  <c r="R807" i="2"/>
  <c r="AS807" i="2" s="1"/>
  <c r="R806" i="2"/>
  <c r="AS806" i="2" s="1"/>
  <c r="R805" i="2"/>
  <c r="AS805" i="2" s="1"/>
  <c r="R804" i="2"/>
  <c r="AS804" i="2" s="1"/>
  <c r="R803" i="2"/>
  <c r="AS803" i="2" s="1"/>
  <c r="R802" i="2"/>
  <c r="AS802" i="2" s="1"/>
  <c r="R801" i="2"/>
  <c r="AS801" i="2" s="1"/>
  <c r="R800" i="2"/>
  <c r="AS800" i="2" s="1"/>
  <c r="R799" i="2"/>
  <c r="AS799" i="2" s="1"/>
  <c r="R798" i="2"/>
  <c r="AS798" i="2" s="1"/>
  <c r="R797" i="2"/>
  <c r="AS797" i="2" s="1"/>
  <c r="R796" i="2"/>
  <c r="AS796" i="2" s="1"/>
  <c r="R795" i="2"/>
  <c r="AS795" i="2" s="1"/>
  <c r="R794" i="2"/>
  <c r="AS794" i="2" s="1"/>
  <c r="R793" i="2"/>
  <c r="AS793" i="2" s="1"/>
  <c r="R792" i="2"/>
  <c r="AS792" i="2" s="1"/>
  <c r="R791" i="2"/>
  <c r="AS791" i="2" s="1"/>
  <c r="R790" i="2"/>
  <c r="AS790" i="2" s="1"/>
  <c r="R789" i="2"/>
  <c r="AS789" i="2" s="1"/>
  <c r="R788" i="2"/>
  <c r="AS788" i="2" s="1"/>
  <c r="R787" i="2"/>
  <c r="AS787" i="2" s="1"/>
  <c r="R786" i="2"/>
  <c r="AS786" i="2" s="1"/>
  <c r="R785" i="2"/>
  <c r="AS785" i="2" s="1"/>
  <c r="R784" i="2"/>
  <c r="AS784" i="2" s="1"/>
  <c r="R783" i="2"/>
  <c r="AS783" i="2" s="1"/>
  <c r="R782" i="2"/>
  <c r="AS782" i="2" s="1"/>
  <c r="R781" i="2"/>
  <c r="AS781" i="2" s="1"/>
  <c r="R780" i="2"/>
  <c r="AS780" i="2" s="1"/>
  <c r="R779" i="2"/>
  <c r="AS779" i="2" s="1"/>
  <c r="R778" i="2"/>
  <c r="AS778" i="2" s="1"/>
  <c r="R777" i="2"/>
  <c r="AS777" i="2" s="1"/>
  <c r="R776" i="2"/>
  <c r="AS776" i="2" s="1"/>
  <c r="R775" i="2"/>
  <c r="AS775" i="2" s="1"/>
  <c r="R774" i="2"/>
  <c r="AS774" i="2" s="1"/>
  <c r="R773" i="2"/>
  <c r="AS773" i="2" s="1"/>
  <c r="R772" i="2"/>
  <c r="AS772" i="2" s="1"/>
  <c r="R771" i="2"/>
  <c r="AS771" i="2" s="1"/>
  <c r="R770" i="2"/>
  <c r="AS770" i="2" s="1"/>
  <c r="R769" i="2"/>
  <c r="AS769" i="2" s="1"/>
  <c r="R768" i="2"/>
  <c r="AS768" i="2" s="1"/>
  <c r="R767" i="2"/>
  <c r="AS767" i="2" s="1"/>
  <c r="R766" i="2"/>
  <c r="AS766" i="2" s="1"/>
  <c r="R765" i="2"/>
  <c r="AS765" i="2" s="1"/>
  <c r="R764" i="2"/>
  <c r="AS764" i="2" s="1"/>
  <c r="R763" i="2"/>
  <c r="AS763" i="2" s="1"/>
  <c r="R762" i="2"/>
  <c r="AS762" i="2" s="1"/>
  <c r="R761" i="2"/>
  <c r="AS761" i="2" s="1"/>
  <c r="R760" i="2"/>
  <c r="AS760" i="2" s="1"/>
  <c r="R759" i="2"/>
  <c r="AS759" i="2" s="1"/>
  <c r="R758" i="2"/>
  <c r="AS758" i="2" s="1"/>
  <c r="R757" i="2"/>
  <c r="AS757" i="2" s="1"/>
  <c r="R756" i="2"/>
  <c r="AS756" i="2" s="1"/>
  <c r="R755" i="2"/>
  <c r="AS755" i="2" s="1"/>
  <c r="R754" i="2"/>
  <c r="AS754" i="2" s="1"/>
  <c r="R753" i="2"/>
  <c r="AS753" i="2" s="1"/>
  <c r="R752" i="2"/>
  <c r="AS752" i="2" s="1"/>
  <c r="R751" i="2"/>
  <c r="AS751" i="2" s="1"/>
  <c r="R750" i="2"/>
  <c r="AS750" i="2" s="1"/>
  <c r="R749" i="2"/>
  <c r="AS749" i="2" s="1"/>
  <c r="R748" i="2"/>
  <c r="AS748" i="2" s="1"/>
  <c r="R747" i="2"/>
  <c r="AS747" i="2" s="1"/>
  <c r="R746" i="2"/>
  <c r="AS746" i="2" s="1"/>
  <c r="R745" i="2"/>
  <c r="AS745" i="2" s="1"/>
  <c r="R744" i="2"/>
  <c r="AS744" i="2" s="1"/>
  <c r="R743" i="2"/>
  <c r="AS743" i="2" s="1"/>
  <c r="R742" i="2"/>
  <c r="AS742" i="2" s="1"/>
  <c r="R741" i="2"/>
  <c r="AS741" i="2" s="1"/>
  <c r="R740" i="2"/>
  <c r="AS740" i="2" s="1"/>
  <c r="R739" i="2"/>
  <c r="AS739" i="2" s="1"/>
  <c r="R738" i="2"/>
  <c r="AS738" i="2" s="1"/>
  <c r="R737" i="2"/>
  <c r="AS737" i="2" s="1"/>
  <c r="R736" i="2"/>
  <c r="AS736" i="2" s="1"/>
  <c r="R735" i="2"/>
  <c r="AS735" i="2" s="1"/>
  <c r="R734" i="2"/>
  <c r="AS734" i="2" s="1"/>
  <c r="R733" i="2"/>
  <c r="AS733" i="2" s="1"/>
  <c r="R732" i="2"/>
  <c r="AS732" i="2" s="1"/>
  <c r="R731" i="2"/>
  <c r="AS731" i="2" s="1"/>
  <c r="R730" i="2"/>
  <c r="AS730" i="2" s="1"/>
  <c r="R729" i="2"/>
  <c r="AS729" i="2" s="1"/>
  <c r="R728" i="2"/>
  <c r="AS728" i="2" s="1"/>
  <c r="R727" i="2"/>
  <c r="AS727" i="2" s="1"/>
  <c r="R726" i="2"/>
  <c r="AS726" i="2" s="1"/>
  <c r="R725" i="2"/>
  <c r="AS725" i="2" s="1"/>
  <c r="R724" i="2"/>
  <c r="AS724" i="2" s="1"/>
  <c r="R723" i="2"/>
  <c r="AS723" i="2" s="1"/>
  <c r="R722" i="2"/>
  <c r="AS722" i="2" s="1"/>
  <c r="R721" i="2"/>
  <c r="AS721" i="2" s="1"/>
  <c r="R720" i="2"/>
  <c r="AS720" i="2" s="1"/>
  <c r="R719" i="2"/>
  <c r="AS719" i="2" s="1"/>
  <c r="R718" i="2"/>
  <c r="AS718" i="2" s="1"/>
  <c r="R717" i="2"/>
  <c r="AS717" i="2" s="1"/>
  <c r="R716" i="2"/>
  <c r="AS716" i="2" s="1"/>
  <c r="R715" i="2"/>
  <c r="AS715" i="2" s="1"/>
  <c r="R714" i="2"/>
  <c r="AS714" i="2" s="1"/>
  <c r="R713" i="2"/>
  <c r="AS713" i="2" s="1"/>
  <c r="R712" i="2"/>
  <c r="AS712" i="2" s="1"/>
  <c r="R711" i="2"/>
  <c r="AS711" i="2" s="1"/>
  <c r="R710" i="2"/>
  <c r="AS710" i="2" s="1"/>
  <c r="R709" i="2"/>
  <c r="AS709" i="2" s="1"/>
  <c r="R708" i="2"/>
  <c r="AS708" i="2" s="1"/>
  <c r="R707" i="2"/>
  <c r="AS707" i="2" s="1"/>
  <c r="R706" i="2"/>
  <c r="AS706" i="2" s="1"/>
  <c r="R705" i="2"/>
  <c r="AS705" i="2" s="1"/>
  <c r="R704" i="2"/>
  <c r="AS704" i="2" s="1"/>
  <c r="R703" i="2"/>
  <c r="AS703" i="2" s="1"/>
  <c r="R702" i="2"/>
  <c r="AS702" i="2" s="1"/>
  <c r="R701" i="2"/>
  <c r="AS701" i="2" s="1"/>
  <c r="R700" i="2"/>
  <c r="AS700" i="2" s="1"/>
  <c r="R699" i="2"/>
  <c r="AS699" i="2" s="1"/>
  <c r="R698" i="2"/>
  <c r="AS698" i="2" s="1"/>
  <c r="R697" i="2"/>
  <c r="AS697" i="2" s="1"/>
  <c r="R696" i="2"/>
  <c r="AS696" i="2" s="1"/>
  <c r="R695" i="2"/>
  <c r="AS695" i="2" s="1"/>
  <c r="R694" i="2"/>
  <c r="AS694" i="2" s="1"/>
  <c r="R693" i="2"/>
  <c r="AS693" i="2" s="1"/>
  <c r="R692" i="2"/>
  <c r="AS692" i="2" s="1"/>
  <c r="R691" i="2"/>
  <c r="AS691" i="2" s="1"/>
  <c r="R690" i="2"/>
  <c r="AS690" i="2" s="1"/>
  <c r="R689" i="2"/>
  <c r="AS689" i="2" s="1"/>
  <c r="R688" i="2"/>
  <c r="AS688" i="2" s="1"/>
  <c r="R687" i="2"/>
  <c r="AS687" i="2" s="1"/>
  <c r="R686" i="2"/>
  <c r="AS686" i="2" s="1"/>
  <c r="R685" i="2"/>
  <c r="AS685" i="2" s="1"/>
  <c r="R684" i="2"/>
  <c r="AS684" i="2" s="1"/>
  <c r="R683" i="2"/>
  <c r="AS683" i="2" s="1"/>
  <c r="R682" i="2"/>
  <c r="AS682" i="2" s="1"/>
  <c r="R681" i="2"/>
  <c r="AS681" i="2" s="1"/>
  <c r="R680" i="2"/>
  <c r="AS680" i="2" s="1"/>
  <c r="R679" i="2"/>
  <c r="AS679" i="2" s="1"/>
  <c r="R678" i="2"/>
  <c r="AS678" i="2" s="1"/>
  <c r="R677" i="2"/>
  <c r="AS677" i="2" s="1"/>
  <c r="R676" i="2"/>
  <c r="AS676" i="2" s="1"/>
  <c r="R675" i="2"/>
  <c r="AS675" i="2" s="1"/>
  <c r="R674" i="2"/>
  <c r="AS674" i="2" s="1"/>
  <c r="R673" i="2"/>
  <c r="AS673" i="2" s="1"/>
  <c r="R672" i="2"/>
  <c r="AS672" i="2" s="1"/>
  <c r="R671" i="2"/>
  <c r="AS671" i="2" s="1"/>
  <c r="R670" i="2"/>
  <c r="AS670" i="2" s="1"/>
  <c r="R669" i="2"/>
  <c r="AS669" i="2" s="1"/>
  <c r="R668" i="2"/>
  <c r="AS668" i="2" s="1"/>
  <c r="R667" i="2"/>
  <c r="AS667" i="2" s="1"/>
  <c r="R666" i="2"/>
  <c r="AS666" i="2" s="1"/>
  <c r="R665" i="2"/>
  <c r="AS665" i="2" s="1"/>
  <c r="R664" i="2"/>
  <c r="AS664" i="2" s="1"/>
  <c r="R663" i="2"/>
  <c r="AS663" i="2" s="1"/>
  <c r="R662" i="2"/>
  <c r="AS662" i="2" s="1"/>
  <c r="R661" i="2"/>
  <c r="AS661" i="2" s="1"/>
  <c r="R660" i="2"/>
  <c r="AS660" i="2" s="1"/>
  <c r="R659" i="2"/>
  <c r="AS659" i="2" s="1"/>
  <c r="R658" i="2"/>
  <c r="AS658" i="2" s="1"/>
  <c r="R657" i="2"/>
  <c r="AS657" i="2" s="1"/>
  <c r="R656" i="2"/>
  <c r="AS656" i="2" s="1"/>
  <c r="R655" i="2"/>
  <c r="AS655" i="2" s="1"/>
  <c r="R654" i="2"/>
  <c r="AS654" i="2" s="1"/>
  <c r="R653" i="2"/>
  <c r="AS653" i="2" s="1"/>
  <c r="R652" i="2"/>
  <c r="AS652" i="2" s="1"/>
  <c r="R651" i="2"/>
  <c r="AS651" i="2" s="1"/>
  <c r="R650" i="2"/>
  <c r="AS650" i="2" s="1"/>
  <c r="R649" i="2"/>
  <c r="AS649" i="2" s="1"/>
  <c r="R648" i="2"/>
  <c r="AS648" i="2" s="1"/>
  <c r="R647" i="2"/>
  <c r="AS647" i="2" s="1"/>
  <c r="R646" i="2"/>
  <c r="AS646" i="2" s="1"/>
  <c r="R645" i="2"/>
  <c r="AS645" i="2" s="1"/>
  <c r="R644" i="2"/>
  <c r="AS644" i="2" s="1"/>
  <c r="R643" i="2"/>
  <c r="AS643" i="2" s="1"/>
  <c r="R642" i="2"/>
  <c r="AS642" i="2" s="1"/>
  <c r="R641" i="2"/>
  <c r="AS641" i="2" s="1"/>
  <c r="R640" i="2"/>
  <c r="AS640" i="2" s="1"/>
  <c r="R639" i="2"/>
  <c r="AS639" i="2" s="1"/>
  <c r="R638" i="2"/>
  <c r="AS638" i="2" s="1"/>
  <c r="R637" i="2"/>
  <c r="AS637" i="2" s="1"/>
  <c r="R636" i="2"/>
  <c r="AS636" i="2" s="1"/>
  <c r="R635" i="2"/>
  <c r="AS635" i="2" s="1"/>
  <c r="R634" i="2"/>
  <c r="AS634" i="2" s="1"/>
  <c r="R633" i="2"/>
  <c r="AS633" i="2" s="1"/>
  <c r="R632" i="2"/>
  <c r="AS632" i="2" s="1"/>
  <c r="R631" i="2"/>
  <c r="AS631" i="2" s="1"/>
  <c r="R630" i="2"/>
  <c r="AS630" i="2" s="1"/>
  <c r="R629" i="2"/>
  <c r="AS629" i="2" s="1"/>
  <c r="R628" i="2"/>
  <c r="AS628" i="2" s="1"/>
  <c r="R627" i="2"/>
  <c r="AS627" i="2" s="1"/>
  <c r="R626" i="2"/>
  <c r="AS626" i="2" s="1"/>
  <c r="R625" i="2"/>
  <c r="AS625" i="2" s="1"/>
  <c r="R624" i="2"/>
  <c r="AS624" i="2" s="1"/>
  <c r="R623" i="2"/>
  <c r="AS623" i="2" s="1"/>
  <c r="R622" i="2"/>
  <c r="AS622" i="2" s="1"/>
  <c r="R621" i="2"/>
  <c r="AS621" i="2" s="1"/>
  <c r="R620" i="2"/>
  <c r="AS620" i="2" s="1"/>
  <c r="R619" i="2"/>
  <c r="AS619" i="2" s="1"/>
  <c r="R618" i="2"/>
  <c r="AS618" i="2" s="1"/>
  <c r="R617" i="2"/>
  <c r="AS617" i="2" s="1"/>
  <c r="R616" i="2"/>
  <c r="AS616" i="2" s="1"/>
  <c r="R615" i="2"/>
  <c r="AS615" i="2" s="1"/>
  <c r="R614" i="2"/>
  <c r="AS614" i="2" s="1"/>
  <c r="R613" i="2"/>
  <c r="AS613" i="2" s="1"/>
  <c r="R612" i="2"/>
  <c r="AS612" i="2" s="1"/>
  <c r="R611" i="2"/>
  <c r="AS611" i="2" s="1"/>
  <c r="R610" i="2"/>
  <c r="AS610" i="2" s="1"/>
  <c r="R609" i="2"/>
  <c r="AS609" i="2" s="1"/>
  <c r="R608" i="2"/>
  <c r="AS608" i="2" s="1"/>
  <c r="R607" i="2"/>
  <c r="AS607" i="2" s="1"/>
  <c r="R606" i="2"/>
  <c r="AS606" i="2" s="1"/>
  <c r="R605" i="2"/>
  <c r="AS605" i="2" s="1"/>
  <c r="R604" i="2"/>
  <c r="AS604" i="2" s="1"/>
  <c r="R603" i="2"/>
  <c r="AS603" i="2" s="1"/>
  <c r="R602" i="2"/>
  <c r="AS602" i="2" s="1"/>
  <c r="R601" i="2"/>
  <c r="AS601" i="2" s="1"/>
  <c r="R600" i="2"/>
  <c r="AS600" i="2" s="1"/>
  <c r="R599" i="2"/>
  <c r="AS599" i="2" s="1"/>
  <c r="R598" i="2"/>
  <c r="AS598" i="2" s="1"/>
  <c r="R597" i="2"/>
  <c r="AS597" i="2" s="1"/>
  <c r="R596" i="2"/>
  <c r="AS596" i="2" s="1"/>
  <c r="R595" i="2"/>
  <c r="AS595" i="2" s="1"/>
  <c r="R594" i="2"/>
  <c r="AS594" i="2" s="1"/>
  <c r="R593" i="2"/>
  <c r="AS593" i="2" s="1"/>
  <c r="R592" i="2"/>
  <c r="AS592" i="2" s="1"/>
  <c r="R591" i="2"/>
  <c r="AS591" i="2" s="1"/>
  <c r="R590" i="2"/>
  <c r="AS590" i="2" s="1"/>
  <c r="R589" i="2"/>
  <c r="AS589" i="2" s="1"/>
  <c r="R588" i="2"/>
  <c r="AS588" i="2" s="1"/>
  <c r="R587" i="2"/>
  <c r="AS587" i="2" s="1"/>
  <c r="R586" i="2"/>
  <c r="AS586" i="2" s="1"/>
  <c r="R585" i="2"/>
  <c r="AS585" i="2" s="1"/>
  <c r="R584" i="2"/>
  <c r="AS584" i="2" s="1"/>
  <c r="R583" i="2"/>
  <c r="AS583" i="2" s="1"/>
  <c r="R582" i="2"/>
  <c r="AS582" i="2" s="1"/>
  <c r="R581" i="2"/>
  <c r="AS581" i="2" s="1"/>
  <c r="R580" i="2"/>
  <c r="AS580" i="2" s="1"/>
  <c r="R579" i="2"/>
  <c r="AS579" i="2" s="1"/>
  <c r="R578" i="2"/>
  <c r="AS578" i="2" s="1"/>
  <c r="R577" i="2"/>
  <c r="AS577" i="2" s="1"/>
  <c r="R576" i="2"/>
  <c r="AS576" i="2" s="1"/>
  <c r="R575" i="2"/>
  <c r="AS575" i="2" s="1"/>
  <c r="R574" i="2"/>
  <c r="AS574" i="2" s="1"/>
  <c r="R573" i="2"/>
  <c r="AS573" i="2" s="1"/>
  <c r="R572" i="2"/>
  <c r="AS572" i="2" s="1"/>
  <c r="R571" i="2"/>
  <c r="AS571" i="2" s="1"/>
  <c r="R570" i="2"/>
  <c r="AS570" i="2" s="1"/>
  <c r="R569" i="2"/>
  <c r="AS569" i="2" s="1"/>
  <c r="R568" i="2"/>
  <c r="AS568" i="2" s="1"/>
  <c r="R567" i="2"/>
  <c r="AS567" i="2" s="1"/>
  <c r="R566" i="2"/>
  <c r="AS566" i="2" s="1"/>
  <c r="R565" i="2"/>
  <c r="AS565" i="2" s="1"/>
  <c r="R564" i="2"/>
  <c r="AS564" i="2" s="1"/>
  <c r="R563" i="2"/>
  <c r="AS563" i="2" s="1"/>
  <c r="R562" i="2"/>
  <c r="AS562" i="2" s="1"/>
  <c r="R561" i="2"/>
  <c r="AS561" i="2" s="1"/>
  <c r="R560" i="2"/>
  <c r="AS560" i="2" s="1"/>
  <c r="R559" i="2"/>
  <c r="AS559" i="2" s="1"/>
  <c r="R558" i="2"/>
  <c r="AS558" i="2" s="1"/>
  <c r="R557" i="2"/>
  <c r="AS557" i="2" s="1"/>
  <c r="R556" i="2"/>
  <c r="AS556" i="2" s="1"/>
  <c r="R555" i="2"/>
  <c r="AS555" i="2" s="1"/>
  <c r="R554" i="2"/>
  <c r="AS554" i="2" s="1"/>
  <c r="R553" i="2"/>
  <c r="AS553" i="2" s="1"/>
  <c r="R552" i="2"/>
  <c r="AS552" i="2" s="1"/>
  <c r="R551" i="2"/>
  <c r="AS551" i="2" s="1"/>
  <c r="R550" i="2"/>
  <c r="AS550" i="2" s="1"/>
  <c r="R549" i="2"/>
  <c r="AS549" i="2" s="1"/>
  <c r="R548" i="2"/>
  <c r="AS548" i="2" s="1"/>
  <c r="R547" i="2"/>
  <c r="AS547" i="2" s="1"/>
  <c r="R546" i="2"/>
  <c r="AS546" i="2" s="1"/>
  <c r="R545" i="2"/>
  <c r="AS545" i="2" s="1"/>
  <c r="R544" i="2"/>
  <c r="AS544" i="2" s="1"/>
  <c r="R543" i="2"/>
  <c r="AS543" i="2" s="1"/>
  <c r="R542" i="2"/>
  <c r="AS542" i="2" s="1"/>
  <c r="R541" i="2"/>
  <c r="AS541" i="2" s="1"/>
  <c r="R540" i="2"/>
  <c r="AS540" i="2" s="1"/>
  <c r="R539" i="2"/>
  <c r="AS539" i="2" s="1"/>
  <c r="R538" i="2"/>
  <c r="AS538" i="2" s="1"/>
  <c r="R537" i="2"/>
  <c r="AS537" i="2" s="1"/>
  <c r="R536" i="2"/>
  <c r="AS536" i="2" s="1"/>
  <c r="R535" i="2"/>
  <c r="AS535" i="2" s="1"/>
  <c r="R534" i="2"/>
  <c r="AS534" i="2" s="1"/>
  <c r="R533" i="2"/>
  <c r="AS533" i="2" s="1"/>
  <c r="R532" i="2"/>
  <c r="AS532" i="2" s="1"/>
  <c r="R531" i="2"/>
  <c r="AS531" i="2" s="1"/>
  <c r="R530" i="2"/>
  <c r="AS530" i="2" s="1"/>
  <c r="R529" i="2"/>
  <c r="AS529" i="2" s="1"/>
  <c r="R528" i="2"/>
  <c r="AS528" i="2" s="1"/>
  <c r="R527" i="2"/>
  <c r="AS527" i="2" s="1"/>
  <c r="R526" i="2"/>
  <c r="AS526" i="2" s="1"/>
  <c r="R525" i="2"/>
  <c r="AS525" i="2" s="1"/>
  <c r="R524" i="2"/>
  <c r="AS524" i="2" s="1"/>
  <c r="R523" i="2"/>
  <c r="AS523" i="2" s="1"/>
  <c r="R522" i="2"/>
  <c r="AS522" i="2" s="1"/>
  <c r="R521" i="2"/>
  <c r="AS521" i="2" s="1"/>
  <c r="R520" i="2"/>
  <c r="AS520" i="2" s="1"/>
  <c r="R519" i="2"/>
  <c r="AS519" i="2" s="1"/>
  <c r="R518" i="2"/>
  <c r="AS518" i="2" s="1"/>
  <c r="R517" i="2"/>
  <c r="AS517" i="2" s="1"/>
  <c r="R516" i="2"/>
  <c r="AS516" i="2" s="1"/>
  <c r="R515" i="2"/>
  <c r="AS515" i="2" s="1"/>
  <c r="R514" i="2"/>
  <c r="AS514" i="2" s="1"/>
  <c r="R513" i="2"/>
  <c r="AS513" i="2" s="1"/>
  <c r="R512" i="2"/>
  <c r="AS512" i="2" s="1"/>
  <c r="R511" i="2"/>
  <c r="AS511" i="2" s="1"/>
  <c r="R510" i="2"/>
  <c r="AS510" i="2" s="1"/>
  <c r="R509" i="2"/>
  <c r="AS509" i="2" s="1"/>
  <c r="R508" i="2"/>
  <c r="AS508" i="2" s="1"/>
  <c r="R507" i="2"/>
  <c r="AS507" i="2" s="1"/>
  <c r="R506" i="2"/>
  <c r="AS506" i="2" s="1"/>
  <c r="R505" i="2"/>
  <c r="AS505" i="2" s="1"/>
  <c r="R504" i="2"/>
  <c r="AS504" i="2" s="1"/>
  <c r="R503" i="2"/>
  <c r="AS503" i="2" s="1"/>
  <c r="R502" i="2"/>
  <c r="AS502" i="2" s="1"/>
  <c r="R501" i="2"/>
  <c r="AS501" i="2" s="1"/>
  <c r="R500" i="2"/>
  <c r="AS500" i="2" s="1"/>
  <c r="R499" i="2"/>
  <c r="AS499" i="2" s="1"/>
  <c r="R498" i="2"/>
  <c r="AS498" i="2" s="1"/>
  <c r="R497" i="2"/>
  <c r="AS497" i="2" s="1"/>
  <c r="R496" i="2"/>
  <c r="AS496" i="2" s="1"/>
  <c r="R495" i="2"/>
  <c r="AS495" i="2" s="1"/>
  <c r="R494" i="2"/>
  <c r="AS494" i="2" s="1"/>
  <c r="R493" i="2"/>
  <c r="AS493" i="2" s="1"/>
  <c r="R492" i="2"/>
  <c r="AS492" i="2" s="1"/>
  <c r="R491" i="2"/>
  <c r="AS491" i="2" s="1"/>
  <c r="R490" i="2"/>
  <c r="AS490" i="2" s="1"/>
  <c r="R489" i="2"/>
  <c r="AS489" i="2" s="1"/>
  <c r="R488" i="2"/>
  <c r="AS488" i="2" s="1"/>
  <c r="R487" i="2"/>
  <c r="AS487" i="2" s="1"/>
  <c r="R486" i="2"/>
  <c r="AS486" i="2" s="1"/>
  <c r="R485" i="2"/>
  <c r="AS485" i="2" s="1"/>
  <c r="R484" i="2"/>
  <c r="AS484" i="2" s="1"/>
  <c r="R483" i="2"/>
  <c r="AS483" i="2" s="1"/>
  <c r="R482" i="2"/>
  <c r="AS482" i="2" s="1"/>
  <c r="R481" i="2"/>
  <c r="AS481" i="2" s="1"/>
  <c r="R480" i="2"/>
  <c r="AS480" i="2" s="1"/>
  <c r="R479" i="2"/>
  <c r="AS479" i="2" s="1"/>
  <c r="R478" i="2"/>
  <c r="AS478" i="2" s="1"/>
  <c r="R477" i="2"/>
  <c r="AS477" i="2" s="1"/>
  <c r="R476" i="2"/>
  <c r="AS476" i="2" s="1"/>
  <c r="R475" i="2"/>
  <c r="AS475" i="2" s="1"/>
  <c r="R474" i="2"/>
  <c r="AS474" i="2" s="1"/>
  <c r="R473" i="2"/>
  <c r="AS473" i="2" s="1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AX992" i="2" l="1"/>
  <c r="AU992" i="2"/>
  <c r="AV992" i="2" s="1"/>
  <c r="AW992" i="2"/>
  <c r="AW984" i="2"/>
  <c r="AX984" i="2"/>
  <c r="AU984" i="2"/>
  <c r="AV984" i="2" s="1"/>
  <c r="AU972" i="2"/>
  <c r="AV972" i="2" s="1"/>
  <c r="AW972" i="2"/>
  <c r="AX972" i="2"/>
  <c r="AX995" i="2"/>
  <c r="AU995" i="2"/>
  <c r="AV995" i="2" s="1"/>
  <c r="AW995" i="2"/>
  <c r="AU991" i="2"/>
  <c r="AV991" i="2" s="1"/>
  <c r="AW991" i="2"/>
  <c r="AX991" i="2"/>
  <c r="AX979" i="2"/>
  <c r="AU979" i="2"/>
  <c r="AV979" i="2" s="1"/>
  <c r="AW979" i="2"/>
  <c r="AU975" i="2"/>
  <c r="AV975" i="2" s="1"/>
  <c r="AW975" i="2"/>
  <c r="AX975" i="2"/>
  <c r="AU998" i="2"/>
  <c r="AV998" i="2" s="1"/>
  <c r="AW998" i="2"/>
  <c r="AX998" i="2"/>
  <c r="AU994" i="2"/>
  <c r="AV994" i="2" s="1"/>
  <c r="AW994" i="2"/>
  <c r="AX994" i="2"/>
  <c r="AW990" i="2"/>
  <c r="AX990" i="2"/>
  <c r="AU990" i="2"/>
  <c r="AV990" i="2" s="1"/>
  <c r="AX986" i="2"/>
  <c r="AU986" i="2"/>
  <c r="AV986" i="2" s="1"/>
  <c r="AW986" i="2"/>
  <c r="AU982" i="2"/>
  <c r="AV982" i="2" s="1"/>
  <c r="AW982" i="2"/>
  <c r="AX982" i="2"/>
  <c r="AU978" i="2"/>
  <c r="AV978" i="2" s="1"/>
  <c r="AW978" i="2"/>
  <c r="AX978" i="2"/>
  <c r="AW974" i="2"/>
  <c r="AX974" i="2"/>
  <c r="AU974" i="2"/>
  <c r="AV974" i="2" s="1"/>
  <c r="AX970" i="2"/>
  <c r="AU970" i="2"/>
  <c r="AV970" i="2" s="1"/>
  <c r="AW970" i="2"/>
  <c r="AU966" i="2"/>
  <c r="AV966" i="2" s="1"/>
  <c r="AX966" i="2"/>
  <c r="AW966" i="2"/>
  <c r="AW962" i="2"/>
  <c r="AU962" i="2"/>
  <c r="AV962" i="2" s="1"/>
  <c r="AX962" i="2"/>
  <c r="AW958" i="2"/>
  <c r="AX958" i="2"/>
  <c r="AU958" i="2"/>
  <c r="AV958" i="2" s="1"/>
  <c r="AU954" i="2"/>
  <c r="AV954" i="2" s="1"/>
  <c r="AW954" i="2"/>
  <c r="AX954" i="2"/>
  <c r="AW950" i="2"/>
  <c r="AX950" i="2"/>
  <c r="AU950" i="2"/>
  <c r="AV950" i="2" s="1"/>
  <c r="AX946" i="2"/>
  <c r="AU946" i="2"/>
  <c r="AV946" i="2" s="1"/>
  <c r="AW946" i="2"/>
  <c r="AU942" i="2"/>
  <c r="AV942" i="2" s="1"/>
  <c r="AW942" i="2"/>
  <c r="AX942" i="2"/>
  <c r="AW938" i="2"/>
  <c r="AX938" i="2"/>
  <c r="AU938" i="2"/>
  <c r="AV938" i="2" s="1"/>
  <c r="AX934" i="2"/>
  <c r="AU934" i="2"/>
  <c r="AV934" i="2" s="1"/>
  <c r="AW934" i="2"/>
  <c r="AX930" i="2"/>
  <c r="AU930" i="2"/>
  <c r="AV930" i="2" s="1"/>
  <c r="AW930" i="2"/>
  <c r="AW926" i="2"/>
  <c r="AX926" i="2"/>
  <c r="AU926" i="2"/>
  <c r="AV926" i="2" s="1"/>
  <c r="AU922" i="2"/>
  <c r="AV922" i="2" s="1"/>
  <c r="AW922" i="2"/>
  <c r="AX922" i="2"/>
  <c r="AW918" i="2"/>
  <c r="AX918" i="2"/>
  <c r="AU918" i="2"/>
  <c r="AV918" i="2" s="1"/>
  <c r="AU914" i="2"/>
  <c r="AV914" i="2" s="1"/>
  <c r="AW914" i="2"/>
  <c r="AX914" i="2"/>
  <c r="AW910" i="2"/>
  <c r="AX910" i="2"/>
  <c r="AU910" i="2"/>
  <c r="AV910" i="2" s="1"/>
  <c r="AW906" i="2"/>
  <c r="AX906" i="2"/>
  <c r="AU906" i="2"/>
  <c r="AV906" i="2" s="1"/>
  <c r="AU902" i="2"/>
  <c r="AV902" i="2" s="1"/>
  <c r="AW902" i="2"/>
  <c r="AX902" i="2"/>
  <c r="AX898" i="2"/>
  <c r="AU898" i="2"/>
  <c r="AV898" i="2" s="1"/>
  <c r="AW898" i="2"/>
  <c r="AW894" i="2"/>
  <c r="AX894" i="2"/>
  <c r="AU894" i="2"/>
  <c r="AV894" i="2" s="1"/>
  <c r="AW890" i="2"/>
  <c r="AX890" i="2"/>
  <c r="AU890" i="2"/>
  <c r="AV890" i="2" s="1"/>
  <c r="AU886" i="2"/>
  <c r="AV886" i="2" s="1"/>
  <c r="AW886" i="2"/>
  <c r="AX886" i="2"/>
  <c r="AX882" i="2"/>
  <c r="AU882" i="2"/>
  <c r="AV882" i="2" s="1"/>
  <c r="AW882" i="2"/>
  <c r="AW878" i="2"/>
  <c r="AX878" i="2"/>
  <c r="AU878" i="2"/>
  <c r="AV878" i="2" s="1"/>
  <c r="AW874" i="2"/>
  <c r="AX874" i="2"/>
  <c r="AU874" i="2"/>
  <c r="AV874" i="2" s="1"/>
  <c r="AU870" i="2"/>
  <c r="AV870" i="2" s="1"/>
  <c r="AW870" i="2"/>
  <c r="AX870" i="2"/>
  <c r="AX866" i="2"/>
  <c r="AU866" i="2"/>
  <c r="AV866" i="2" s="1"/>
  <c r="AW866" i="2"/>
  <c r="AW862" i="2"/>
  <c r="AX862" i="2"/>
  <c r="AU862" i="2"/>
  <c r="AV862" i="2" s="1"/>
  <c r="AW858" i="2"/>
  <c r="AX858" i="2"/>
  <c r="AU858" i="2"/>
  <c r="AV858" i="2" s="1"/>
  <c r="AU854" i="2"/>
  <c r="AV854" i="2" s="1"/>
  <c r="AW854" i="2"/>
  <c r="AX854" i="2"/>
  <c r="AU850" i="2"/>
  <c r="AV850" i="2" s="1"/>
  <c r="AX850" i="2"/>
  <c r="AW850" i="2"/>
  <c r="AX846" i="2"/>
  <c r="AW846" i="2"/>
  <c r="AU846" i="2"/>
  <c r="AV846" i="2" s="1"/>
  <c r="AW842" i="2"/>
  <c r="AU842" i="2"/>
  <c r="AV842" i="2" s="1"/>
  <c r="AX842" i="2"/>
  <c r="AX838" i="2"/>
  <c r="AU838" i="2"/>
  <c r="AV838" i="2" s="1"/>
  <c r="AW838" i="2"/>
  <c r="AU834" i="2"/>
  <c r="AV834" i="2" s="1"/>
  <c r="AW834" i="2"/>
  <c r="AX834" i="2"/>
  <c r="AX830" i="2"/>
  <c r="AU830" i="2"/>
  <c r="AV830" i="2" s="1"/>
  <c r="AW830" i="2"/>
  <c r="AU826" i="2"/>
  <c r="AV826" i="2" s="1"/>
  <c r="AW826" i="2"/>
  <c r="AX826" i="2"/>
  <c r="AU822" i="2"/>
  <c r="AV822" i="2" s="1"/>
  <c r="AW822" i="2"/>
  <c r="AX822" i="2"/>
  <c r="AU818" i="2"/>
  <c r="AV818" i="2" s="1"/>
  <c r="AW818" i="2"/>
  <c r="AX818" i="2"/>
  <c r="AX814" i="2"/>
  <c r="AU814" i="2"/>
  <c r="AV814" i="2" s="1"/>
  <c r="AW814" i="2"/>
  <c r="AW810" i="2"/>
  <c r="AX810" i="2"/>
  <c r="AU810" i="2"/>
  <c r="AV810" i="2" s="1"/>
  <c r="AW806" i="2"/>
  <c r="AX806" i="2"/>
  <c r="AU806" i="2"/>
  <c r="AV806" i="2" s="1"/>
  <c r="AU802" i="2"/>
  <c r="AV802" i="2" s="1"/>
  <c r="AW802" i="2"/>
  <c r="AX802" i="2"/>
  <c r="AX798" i="2"/>
  <c r="AU798" i="2"/>
  <c r="AV798" i="2" s="1"/>
  <c r="AW798" i="2"/>
  <c r="AW794" i="2"/>
  <c r="AX794" i="2"/>
  <c r="AU794" i="2"/>
  <c r="AV794" i="2" s="1"/>
  <c r="AW790" i="2"/>
  <c r="AX790" i="2"/>
  <c r="AU790" i="2"/>
  <c r="AV790" i="2" s="1"/>
  <c r="AU786" i="2"/>
  <c r="AV786" i="2" s="1"/>
  <c r="AW786" i="2"/>
  <c r="AX786" i="2"/>
  <c r="AX782" i="2"/>
  <c r="AU782" i="2"/>
  <c r="AV782" i="2" s="1"/>
  <c r="AW782" i="2"/>
  <c r="AU778" i="2"/>
  <c r="AV778" i="2" s="1"/>
  <c r="AW778" i="2"/>
  <c r="AX778" i="2"/>
  <c r="AW774" i="2"/>
  <c r="AX774" i="2"/>
  <c r="AU774" i="2"/>
  <c r="AV774" i="2" s="1"/>
  <c r="AW770" i="2"/>
  <c r="AX770" i="2"/>
  <c r="AU770" i="2"/>
  <c r="AV770" i="2" s="1"/>
  <c r="AU766" i="2"/>
  <c r="AV766" i="2" s="1"/>
  <c r="AW766" i="2"/>
  <c r="AX766" i="2"/>
  <c r="AX762" i="2"/>
  <c r="AU762" i="2"/>
  <c r="AV762" i="2" s="1"/>
  <c r="AW762" i="2"/>
  <c r="AW758" i="2"/>
  <c r="AX758" i="2"/>
  <c r="AU758" i="2"/>
  <c r="AV758" i="2" s="1"/>
  <c r="AW754" i="2"/>
  <c r="AX754" i="2"/>
  <c r="AU754" i="2"/>
  <c r="AV754" i="2" s="1"/>
  <c r="AU750" i="2"/>
  <c r="AV750" i="2" s="1"/>
  <c r="AW750" i="2"/>
  <c r="AX750" i="2"/>
  <c r="AW746" i="2"/>
  <c r="AX746" i="2"/>
  <c r="AU746" i="2"/>
  <c r="AV746" i="2" s="1"/>
  <c r="AU742" i="2"/>
  <c r="AV742" i="2" s="1"/>
  <c r="AW742" i="2"/>
  <c r="AX742" i="2"/>
  <c r="AW738" i="2"/>
  <c r="AU738" i="2"/>
  <c r="AV738" i="2" s="1"/>
  <c r="AX738" i="2"/>
  <c r="AU734" i="2"/>
  <c r="AV734" i="2" s="1"/>
  <c r="AW734" i="2"/>
  <c r="AX734" i="2"/>
  <c r="AW730" i="2"/>
  <c r="AX730" i="2"/>
  <c r="AU730" i="2"/>
  <c r="AV730" i="2" s="1"/>
  <c r="AU726" i="2"/>
  <c r="AV726" i="2" s="1"/>
  <c r="AW726" i="2"/>
  <c r="AX726" i="2"/>
  <c r="AW722" i="2"/>
  <c r="AX722" i="2"/>
  <c r="AU722" i="2"/>
  <c r="AV722" i="2" s="1"/>
  <c r="AU718" i="2"/>
  <c r="AV718" i="2" s="1"/>
  <c r="AW718" i="2"/>
  <c r="AX718" i="2"/>
  <c r="AW714" i="2"/>
  <c r="AX714" i="2"/>
  <c r="AU714" i="2"/>
  <c r="AV714" i="2" s="1"/>
  <c r="AX710" i="2"/>
  <c r="AU710" i="2"/>
  <c r="AV710" i="2" s="1"/>
  <c r="AW710" i="2"/>
  <c r="AW706" i="2"/>
  <c r="AX706" i="2"/>
  <c r="AU706" i="2"/>
  <c r="AV706" i="2" s="1"/>
  <c r="AU702" i="2"/>
  <c r="AV702" i="2" s="1"/>
  <c r="AW702" i="2"/>
  <c r="AX702" i="2"/>
  <c r="AW698" i="2"/>
  <c r="AX698" i="2"/>
  <c r="AU698" i="2"/>
  <c r="AV698" i="2" s="1"/>
  <c r="AU694" i="2"/>
  <c r="AV694" i="2" s="1"/>
  <c r="AW694" i="2"/>
  <c r="AX694" i="2"/>
  <c r="AU690" i="2"/>
  <c r="AV690" i="2" s="1"/>
  <c r="AW690" i="2"/>
  <c r="AX690" i="2"/>
  <c r="AW686" i="2"/>
  <c r="AX686" i="2"/>
  <c r="AU686" i="2"/>
  <c r="AV686" i="2" s="1"/>
  <c r="AX682" i="2"/>
  <c r="AU682" i="2"/>
  <c r="AV682" i="2" s="1"/>
  <c r="AW682" i="2"/>
  <c r="AU678" i="2"/>
  <c r="AV678" i="2" s="1"/>
  <c r="AW678" i="2"/>
  <c r="AX678" i="2"/>
  <c r="AX674" i="2"/>
  <c r="AU674" i="2"/>
  <c r="AV674" i="2" s="1"/>
  <c r="AW674" i="2"/>
  <c r="AX670" i="2"/>
  <c r="AU670" i="2"/>
  <c r="AV670" i="2" s="1"/>
  <c r="AW670" i="2"/>
  <c r="AW666" i="2"/>
  <c r="AU666" i="2"/>
  <c r="AV666" i="2" s="1"/>
  <c r="AX666" i="2"/>
  <c r="AX662" i="2"/>
  <c r="AU662" i="2"/>
  <c r="AV662" i="2" s="1"/>
  <c r="AW662" i="2"/>
  <c r="AW658" i="2"/>
  <c r="AX658" i="2"/>
  <c r="AU658" i="2"/>
  <c r="AV658" i="2" s="1"/>
  <c r="AW654" i="2"/>
  <c r="AX654" i="2"/>
  <c r="AU654" i="2"/>
  <c r="AV654" i="2" s="1"/>
  <c r="AW650" i="2"/>
  <c r="AX650" i="2"/>
  <c r="AU650" i="2"/>
  <c r="AV650" i="2" s="1"/>
  <c r="AU646" i="2"/>
  <c r="AV646" i="2" s="1"/>
  <c r="AW646" i="2"/>
  <c r="AX646" i="2"/>
  <c r="AX642" i="2"/>
  <c r="AU642" i="2"/>
  <c r="AV642" i="2" s="1"/>
  <c r="AW642" i="2"/>
  <c r="AW638" i="2"/>
  <c r="AX638" i="2"/>
  <c r="AU638" i="2"/>
  <c r="AV638" i="2" s="1"/>
  <c r="AW634" i="2"/>
  <c r="AX634" i="2"/>
  <c r="AU634" i="2"/>
  <c r="AV634" i="2" s="1"/>
  <c r="AU630" i="2"/>
  <c r="AV630" i="2" s="1"/>
  <c r="AW630" i="2"/>
  <c r="AX630" i="2"/>
  <c r="AW626" i="2"/>
  <c r="AX626" i="2"/>
  <c r="AU626" i="2"/>
  <c r="AV626" i="2" s="1"/>
  <c r="AU622" i="2"/>
  <c r="AV622" i="2" s="1"/>
  <c r="AW622" i="2"/>
  <c r="AX622" i="2"/>
  <c r="AW618" i="2"/>
  <c r="AX618" i="2"/>
  <c r="AU618" i="2"/>
  <c r="AV618" i="2" s="1"/>
  <c r="AU614" i="2"/>
  <c r="AV614" i="2" s="1"/>
  <c r="AW614" i="2"/>
  <c r="AX614" i="2"/>
  <c r="AW610" i="2"/>
  <c r="AU610" i="2"/>
  <c r="AV610" i="2" s="1"/>
  <c r="AX610" i="2"/>
  <c r="AU606" i="2"/>
  <c r="AV606" i="2" s="1"/>
  <c r="AW606" i="2"/>
  <c r="AX606" i="2"/>
  <c r="AU602" i="2"/>
  <c r="AV602" i="2" s="1"/>
  <c r="AW602" i="2"/>
  <c r="AX602" i="2"/>
  <c r="AW598" i="2"/>
  <c r="AX598" i="2"/>
  <c r="AU598" i="2"/>
  <c r="AV598" i="2" s="1"/>
  <c r="AX594" i="2"/>
  <c r="AU594" i="2"/>
  <c r="AV594" i="2" s="1"/>
  <c r="AW594" i="2"/>
  <c r="AW590" i="2"/>
  <c r="AX590" i="2"/>
  <c r="AU590" i="2"/>
  <c r="AV590" i="2" s="1"/>
  <c r="AX586" i="2"/>
  <c r="AU586" i="2"/>
  <c r="AV586" i="2" s="1"/>
  <c r="AW586" i="2"/>
  <c r="AW582" i="2"/>
  <c r="AX582" i="2"/>
  <c r="AU582" i="2"/>
  <c r="AV582" i="2" s="1"/>
  <c r="AX578" i="2"/>
  <c r="AU578" i="2"/>
  <c r="AV578" i="2" s="1"/>
  <c r="AW578" i="2"/>
  <c r="AU574" i="2"/>
  <c r="AV574" i="2" s="1"/>
  <c r="AW574" i="2"/>
  <c r="AX574" i="2"/>
  <c r="AU570" i="2"/>
  <c r="AV570" i="2" s="1"/>
  <c r="AW570" i="2"/>
  <c r="AX570" i="2"/>
  <c r="AU566" i="2"/>
  <c r="AV566" i="2" s="1"/>
  <c r="AW566" i="2"/>
  <c r="AX566" i="2"/>
  <c r="AX562" i="2"/>
  <c r="AU562" i="2"/>
  <c r="AV562" i="2" s="1"/>
  <c r="AW562" i="2"/>
  <c r="AU558" i="2"/>
  <c r="AV558" i="2" s="1"/>
  <c r="AW558" i="2"/>
  <c r="AX558" i="2"/>
  <c r="AW996" i="2"/>
  <c r="AX996" i="2"/>
  <c r="AU996" i="2"/>
  <c r="AV996" i="2" s="1"/>
  <c r="AX976" i="2"/>
  <c r="AU976" i="2"/>
  <c r="AV976" i="2" s="1"/>
  <c r="AW976" i="2"/>
  <c r="AW999" i="2"/>
  <c r="AX999" i="2"/>
  <c r="AU999" i="2"/>
  <c r="AV999" i="2" s="1"/>
  <c r="AW997" i="2"/>
  <c r="AX997" i="2"/>
  <c r="AU997" i="2"/>
  <c r="AV997" i="2" s="1"/>
  <c r="AX993" i="2"/>
  <c r="AU993" i="2"/>
  <c r="AV993" i="2" s="1"/>
  <c r="AW993" i="2"/>
  <c r="AU989" i="2"/>
  <c r="AV989" i="2" s="1"/>
  <c r="AW989" i="2"/>
  <c r="AX989" i="2"/>
  <c r="AU985" i="2"/>
  <c r="AV985" i="2" s="1"/>
  <c r="AW985" i="2"/>
  <c r="AX985" i="2"/>
  <c r="AW981" i="2"/>
  <c r="AX981" i="2"/>
  <c r="AU981" i="2"/>
  <c r="AV981" i="2" s="1"/>
  <c r="AX977" i="2"/>
  <c r="AU977" i="2"/>
  <c r="AV977" i="2" s="1"/>
  <c r="AW977" i="2"/>
  <c r="AU973" i="2"/>
  <c r="AV973" i="2" s="1"/>
  <c r="AW973" i="2"/>
  <c r="AX973" i="2"/>
  <c r="AU969" i="2"/>
  <c r="AV969" i="2" s="1"/>
  <c r="AW969" i="2"/>
  <c r="AX969" i="2"/>
  <c r="AX965" i="2"/>
  <c r="AW965" i="2"/>
  <c r="AU965" i="2"/>
  <c r="AV965" i="2" s="1"/>
  <c r="AW961" i="2"/>
  <c r="AX961" i="2"/>
  <c r="AU961" i="2"/>
  <c r="AV961" i="2" s="1"/>
  <c r="AU957" i="2"/>
  <c r="AV957" i="2" s="1"/>
  <c r="AX957" i="2"/>
  <c r="AW957" i="2"/>
  <c r="AW953" i="2"/>
  <c r="AX953" i="2"/>
  <c r="AU953" i="2"/>
  <c r="AV953" i="2" s="1"/>
  <c r="AX949" i="2"/>
  <c r="AU949" i="2"/>
  <c r="AV949" i="2" s="1"/>
  <c r="AW949" i="2"/>
  <c r="AU945" i="2"/>
  <c r="AV945" i="2" s="1"/>
  <c r="AW945" i="2"/>
  <c r="AX945" i="2"/>
  <c r="AW941" i="2"/>
  <c r="AX941" i="2"/>
  <c r="AU941" i="2"/>
  <c r="AV941" i="2" s="1"/>
  <c r="AU937" i="2"/>
  <c r="AV937" i="2" s="1"/>
  <c r="AW937" i="2"/>
  <c r="AX937" i="2"/>
  <c r="AW933" i="2"/>
  <c r="AX933" i="2"/>
  <c r="AU933" i="2"/>
  <c r="AV933" i="2" s="1"/>
  <c r="AU929" i="2"/>
  <c r="AV929" i="2" s="1"/>
  <c r="AW929" i="2"/>
  <c r="AX929" i="2"/>
  <c r="AX925" i="2"/>
  <c r="AU925" i="2"/>
  <c r="AV925" i="2" s="1"/>
  <c r="AW925" i="2"/>
  <c r="AU921" i="2"/>
  <c r="AV921" i="2" s="1"/>
  <c r="AW921" i="2"/>
  <c r="AX921" i="2"/>
  <c r="AX917" i="2"/>
  <c r="AU917" i="2"/>
  <c r="AV917" i="2" s="1"/>
  <c r="AW917" i="2"/>
  <c r="AU913" i="2"/>
  <c r="AV913" i="2" s="1"/>
  <c r="AW913" i="2"/>
  <c r="AX913" i="2"/>
  <c r="AX909" i="2"/>
  <c r="AU909" i="2"/>
  <c r="AV909" i="2" s="1"/>
  <c r="AW909" i="2"/>
  <c r="AW905" i="2"/>
  <c r="AX905" i="2"/>
  <c r="AU905" i="2"/>
  <c r="AV905" i="2" s="1"/>
  <c r="AW901" i="2"/>
  <c r="AX901" i="2"/>
  <c r="AU901" i="2"/>
  <c r="AV901" i="2" s="1"/>
  <c r="AU897" i="2"/>
  <c r="AV897" i="2" s="1"/>
  <c r="AW897" i="2"/>
  <c r="AX897" i="2"/>
  <c r="AX893" i="2"/>
  <c r="AU893" i="2"/>
  <c r="AV893" i="2" s="1"/>
  <c r="AW893" i="2"/>
  <c r="AW889" i="2"/>
  <c r="AX889" i="2"/>
  <c r="AU889" i="2"/>
  <c r="AV889" i="2" s="1"/>
  <c r="AW885" i="2"/>
  <c r="AX885" i="2"/>
  <c r="AU885" i="2"/>
  <c r="AV885" i="2" s="1"/>
  <c r="AU881" i="2"/>
  <c r="AV881" i="2" s="1"/>
  <c r="AW881" i="2"/>
  <c r="AX881" i="2"/>
  <c r="AX877" i="2"/>
  <c r="AU877" i="2"/>
  <c r="AV877" i="2" s="1"/>
  <c r="AW877" i="2"/>
  <c r="AW873" i="2"/>
  <c r="AX873" i="2"/>
  <c r="AU873" i="2"/>
  <c r="AV873" i="2" s="1"/>
  <c r="AW869" i="2"/>
  <c r="AX869" i="2"/>
  <c r="AU869" i="2"/>
  <c r="AV869" i="2" s="1"/>
  <c r="AU865" i="2"/>
  <c r="AV865" i="2" s="1"/>
  <c r="AW865" i="2"/>
  <c r="AX865" i="2"/>
  <c r="AX861" i="2"/>
  <c r="AU861" i="2"/>
  <c r="AV861" i="2" s="1"/>
  <c r="AW861" i="2"/>
  <c r="AW857" i="2"/>
  <c r="AX857" i="2"/>
  <c r="AU857" i="2"/>
  <c r="AV857" i="2" s="1"/>
  <c r="AW853" i="2"/>
  <c r="AX853" i="2"/>
  <c r="AU853" i="2"/>
  <c r="AV853" i="2" s="1"/>
  <c r="AX849" i="2"/>
  <c r="AU849" i="2"/>
  <c r="AV849" i="2" s="1"/>
  <c r="AW849" i="2"/>
  <c r="AU845" i="2"/>
  <c r="AV845" i="2" s="1"/>
  <c r="AX845" i="2"/>
  <c r="AW845" i="2"/>
  <c r="AX841" i="2"/>
  <c r="AU841" i="2"/>
  <c r="AV841" i="2" s="1"/>
  <c r="AW841" i="2"/>
  <c r="AW837" i="2"/>
  <c r="AU837" i="2"/>
  <c r="AV837" i="2" s="1"/>
  <c r="AX837" i="2"/>
  <c r="AW833" i="2"/>
  <c r="AX833" i="2"/>
  <c r="AU833" i="2"/>
  <c r="AV833" i="2" s="1"/>
  <c r="AU829" i="2"/>
  <c r="AV829" i="2" s="1"/>
  <c r="AW829" i="2"/>
  <c r="AX829" i="2"/>
  <c r="AU825" i="2"/>
  <c r="AV825" i="2" s="1"/>
  <c r="AW825" i="2"/>
  <c r="AX825" i="2"/>
  <c r="AU821" i="2"/>
  <c r="AV821" i="2" s="1"/>
  <c r="AW821" i="2"/>
  <c r="AX821" i="2"/>
  <c r="AU817" i="2"/>
  <c r="AV817" i="2" s="1"/>
  <c r="AW817" i="2"/>
  <c r="AX817" i="2"/>
  <c r="AU813" i="2"/>
  <c r="AV813" i="2" s="1"/>
  <c r="AW813" i="2"/>
  <c r="AX813" i="2"/>
  <c r="AX809" i="2"/>
  <c r="AU809" i="2"/>
  <c r="AV809" i="2" s="1"/>
  <c r="AW809" i="2"/>
  <c r="AW805" i="2"/>
  <c r="AX805" i="2"/>
  <c r="AU805" i="2"/>
  <c r="AV805" i="2" s="1"/>
  <c r="AU801" i="2"/>
  <c r="AV801" i="2" s="1"/>
  <c r="AW801" i="2"/>
  <c r="AX801" i="2"/>
  <c r="AU797" i="2"/>
  <c r="AV797" i="2" s="1"/>
  <c r="AW797" i="2"/>
  <c r="AX797" i="2"/>
  <c r="AX793" i="2"/>
  <c r="AU793" i="2"/>
  <c r="AV793" i="2" s="1"/>
  <c r="AW793" i="2"/>
  <c r="AW789" i="2"/>
  <c r="AX789" i="2"/>
  <c r="AU789" i="2"/>
  <c r="AV789" i="2" s="1"/>
  <c r="AU785" i="2"/>
  <c r="AV785" i="2" s="1"/>
  <c r="AW785" i="2"/>
  <c r="AX785" i="2"/>
  <c r="AU781" i="2"/>
  <c r="AV781" i="2" s="1"/>
  <c r="AW781" i="2"/>
  <c r="AX781" i="2"/>
  <c r="AW777" i="2"/>
  <c r="AX777" i="2"/>
  <c r="AU777" i="2"/>
  <c r="AV777" i="2" s="1"/>
  <c r="AW773" i="2"/>
  <c r="AX773" i="2"/>
  <c r="AU773" i="2"/>
  <c r="AV773" i="2" s="1"/>
  <c r="AW769" i="2"/>
  <c r="AX769" i="2"/>
  <c r="AU769" i="2"/>
  <c r="AV769" i="2" s="1"/>
  <c r="AU765" i="2"/>
  <c r="AV765" i="2" s="1"/>
  <c r="AW765" i="2"/>
  <c r="AX765" i="2"/>
  <c r="AU761" i="2"/>
  <c r="AV761" i="2" s="1"/>
  <c r="AW761" i="2"/>
  <c r="AX761" i="2"/>
  <c r="AW757" i="2"/>
  <c r="AX757" i="2"/>
  <c r="AU757" i="2"/>
  <c r="AV757" i="2" s="1"/>
  <c r="AX753" i="2"/>
  <c r="AU753" i="2"/>
  <c r="AV753" i="2" s="1"/>
  <c r="AW753" i="2"/>
  <c r="AX749" i="2"/>
  <c r="AU749" i="2"/>
  <c r="AV749" i="2" s="1"/>
  <c r="AW749" i="2"/>
  <c r="AU745" i="2"/>
  <c r="AV745" i="2" s="1"/>
  <c r="AW745" i="2"/>
  <c r="AX745" i="2"/>
  <c r="AX741" i="2"/>
  <c r="AU741" i="2"/>
  <c r="AV741" i="2" s="1"/>
  <c r="AW741" i="2"/>
  <c r="AU737" i="2"/>
  <c r="AV737" i="2" s="1"/>
  <c r="AW737" i="2"/>
  <c r="AX737" i="2"/>
  <c r="AX733" i="2"/>
  <c r="AU733" i="2"/>
  <c r="AV733" i="2" s="1"/>
  <c r="AW733" i="2"/>
  <c r="AU729" i="2"/>
  <c r="AV729" i="2" s="1"/>
  <c r="AW729" i="2"/>
  <c r="AX729" i="2"/>
  <c r="AX725" i="2"/>
  <c r="AU725" i="2"/>
  <c r="AV725" i="2" s="1"/>
  <c r="AW725" i="2"/>
  <c r="AU721" i="2"/>
  <c r="AV721" i="2" s="1"/>
  <c r="AW721" i="2"/>
  <c r="AX721" i="2"/>
  <c r="AX717" i="2"/>
  <c r="AU717" i="2"/>
  <c r="AV717" i="2" s="1"/>
  <c r="AW717" i="2"/>
  <c r="AU713" i="2"/>
  <c r="AV713" i="2" s="1"/>
  <c r="AW713" i="2"/>
  <c r="AX713" i="2"/>
  <c r="AU709" i="2"/>
  <c r="AV709" i="2" s="1"/>
  <c r="AW709" i="2"/>
  <c r="AX709" i="2"/>
  <c r="AU705" i="2"/>
  <c r="AV705" i="2" s="1"/>
  <c r="AW705" i="2"/>
  <c r="AX705" i="2"/>
  <c r="AX701" i="2"/>
  <c r="AU701" i="2"/>
  <c r="AV701" i="2" s="1"/>
  <c r="AW701" i="2"/>
  <c r="AU697" i="2"/>
  <c r="AV697" i="2" s="1"/>
  <c r="AW697" i="2"/>
  <c r="AX697" i="2"/>
  <c r="AW693" i="2"/>
  <c r="AX693" i="2"/>
  <c r="AU693" i="2"/>
  <c r="AV693" i="2" s="1"/>
  <c r="AX689" i="2"/>
  <c r="AU689" i="2"/>
  <c r="AV689" i="2" s="1"/>
  <c r="AW689" i="2"/>
  <c r="AU685" i="2"/>
  <c r="AV685" i="2" s="1"/>
  <c r="AW685" i="2"/>
  <c r="AX685" i="2"/>
  <c r="AW681" i="2"/>
  <c r="AX681" i="2"/>
  <c r="AU681" i="2"/>
  <c r="AV681" i="2" s="1"/>
  <c r="AU677" i="2"/>
  <c r="AV677" i="2" s="1"/>
  <c r="AW677" i="2"/>
  <c r="AX677" i="2"/>
  <c r="AX673" i="2"/>
  <c r="AU673" i="2"/>
  <c r="AV673" i="2" s="1"/>
  <c r="AW673" i="2"/>
  <c r="AW669" i="2"/>
  <c r="AU669" i="2"/>
  <c r="AV669" i="2" s="1"/>
  <c r="AX669" i="2"/>
  <c r="AX665" i="2"/>
  <c r="AU665" i="2"/>
  <c r="AV665" i="2" s="1"/>
  <c r="AW665" i="2"/>
  <c r="AU661" i="2"/>
  <c r="AV661" i="2" s="1"/>
  <c r="AW661" i="2"/>
  <c r="AX661" i="2"/>
  <c r="AX657" i="2"/>
  <c r="AU657" i="2"/>
  <c r="AV657" i="2" s="1"/>
  <c r="AW657" i="2"/>
  <c r="AX653" i="2"/>
  <c r="AU653" i="2"/>
  <c r="AV653" i="2" s="1"/>
  <c r="AW653" i="2"/>
  <c r="AW649" i="2"/>
  <c r="AX649" i="2"/>
  <c r="AU649" i="2"/>
  <c r="AV649" i="2" s="1"/>
  <c r="AU645" i="2"/>
  <c r="AV645" i="2" s="1"/>
  <c r="AW645" i="2"/>
  <c r="AX645" i="2"/>
  <c r="AU641" i="2"/>
  <c r="AV641" i="2" s="1"/>
  <c r="AW641" i="2"/>
  <c r="AX641" i="2"/>
  <c r="AX637" i="2"/>
  <c r="AU637" i="2"/>
  <c r="AV637" i="2" s="1"/>
  <c r="AW637" i="2"/>
  <c r="AW633" i="2"/>
  <c r="AX633" i="2"/>
  <c r="AU633" i="2"/>
  <c r="AV633" i="2" s="1"/>
  <c r="AU629" i="2"/>
  <c r="AV629" i="2" s="1"/>
  <c r="AW629" i="2"/>
  <c r="AX629" i="2"/>
  <c r="AX625" i="2"/>
  <c r="AU625" i="2"/>
  <c r="AV625" i="2" s="1"/>
  <c r="AW625" i="2"/>
  <c r="AX621" i="2"/>
  <c r="AU621" i="2"/>
  <c r="AV621" i="2" s="1"/>
  <c r="AW621" i="2"/>
  <c r="AX617" i="2"/>
  <c r="AU617" i="2"/>
  <c r="AV617" i="2" s="1"/>
  <c r="AW617" i="2"/>
  <c r="AX613" i="2"/>
  <c r="AU613" i="2"/>
  <c r="AV613" i="2" s="1"/>
  <c r="AW613" i="2"/>
  <c r="AX609" i="2"/>
  <c r="AW609" i="2"/>
  <c r="AU609" i="2"/>
  <c r="AV609" i="2" s="1"/>
  <c r="AW605" i="2"/>
  <c r="AX605" i="2"/>
  <c r="AU605" i="2"/>
  <c r="AV605" i="2" s="1"/>
  <c r="AX601" i="2"/>
  <c r="AU601" i="2"/>
  <c r="AV601" i="2" s="1"/>
  <c r="AW601" i="2"/>
  <c r="AU597" i="2"/>
  <c r="AV597" i="2" s="1"/>
  <c r="AW597" i="2"/>
  <c r="AX597" i="2"/>
  <c r="AW593" i="2"/>
  <c r="AX593" i="2"/>
  <c r="AU593" i="2"/>
  <c r="AV593" i="2" s="1"/>
  <c r="AU589" i="2"/>
  <c r="AV589" i="2" s="1"/>
  <c r="AW589" i="2"/>
  <c r="AX589" i="2"/>
  <c r="AW585" i="2"/>
  <c r="AX585" i="2"/>
  <c r="AU585" i="2"/>
  <c r="AV585" i="2" s="1"/>
  <c r="AU581" i="2"/>
  <c r="AV581" i="2" s="1"/>
  <c r="AW581" i="2"/>
  <c r="AX581" i="2"/>
  <c r="AU577" i="2"/>
  <c r="AV577" i="2" s="1"/>
  <c r="AW577" i="2"/>
  <c r="AX577" i="2"/>
  <c r="AW573" i="2"/>
  <c r="AX573" i="2"/>
  <c r="AU573" i="2"/>
  <c r="AV573" i="2" s="1"/>
  <c r="AU569" i="2"/>
  <c r="AV569" i="2" s="1"/>
  <c r="AW569" i="2"/>
  <c r="AX569" i="2"/>
  <c r="AU565" i="2"/>
  <c r="AV565" i="2" s="1"/>
  <c r="AW565" i="2"/>
  <c r="AX565" i="2"/>
  <c r="AX561" i="2"/>
  <c r="AU561" i="2"/>
  <c r="AV561" i="2" s="1"/>
  <c r="AW561" i="2"/>
  <c r="AW1000" i="2"/>
  <c r="AX1000" i="2"/>
  <c r="AU1000" i="2"/>
  <c r="AV1000" i="2" s="1"/>
  <c r="AU988" i="2"/>
  <c r="AV988" i="2" s="1"/>
  <c r="AW988" i="2"/>
  <c r="AX988" i="2"/>
  <c r="AW980" i="2"/>
  <c r="AX980" i="2"/>
  <c r="AU980" i="2"/>
  <c r="AV980" i="2" s="1"/>
  <c r="AW968" i="2"/>
  <c r="AX968" i="2"/>
  <c r="AU968" i="2"/>
  <c r="AV968" i="2" s="1"/>
  <c r="AX964" i="2"/>
  <c r="AU964" i="2"/>
  <c r="AV964" i="2" s="1"/>
  <c r="AW964" i="2"/>
  <c r="AU960" i="2"/>
  <c r="AV960" i="2" s="1"/>
  <c r="AW960" i="2"/>
  <c r="AX960" i="2"/>
  <c r="AU956" i="2"/>
  <c r="AV956" i="2" s="1"/>
  <c r="AW956" i="2"/>
  <c r="AX956" i="2"/>
  <c r="AU952" i="2"/>
  <c r="AV952" i="2" s="1"/>
  <c r="AW952" i="2"/>
  <c r="AX952" i="2"/>
  <c r="AU948" i="2"/>
  <c r="AV948" i="2" s="1"/>
  <c r="AW948" i="2"/>
  <c r="AX948" i="2"/>
  <c r="AX944" i="2"/>
  <c r="AU944" i="2"/>
  <c r="AV944" i="2" s="1"/>
  <c r="AW944" i="2"/>
  <c r="AU940" i="2"/>
  <c r="AV940" i="2" s="1"/>
  <c r="AW940" i="2"/>
  <c r="AX940" i="2"/>
  <c r="AW936" i="2"/>
  <c r="AX936" i="2"/>
  <c r="AU936" i="2"/>
  <c r="AV936" i="2" s="1"/>
  <c r="AU932" i="2"/>
  <c r="AV932" i="2" s="1"/>
  <c r="AW932" i="2"/>
  <c r="AX932" i="2"/>
  <c r="AW928" i="2"/>
  <c r="AX928" i="2"/>
  <c r="AU928" i="2"/>
  <c r="AV928" i="2" s="1"/>
  <c r="AU924" i="2"/>
  <c r="AV924" i="2" s="1"/>
  <c r="AW924" i="2"/>
  <c r="AX924" i="2"/>
  <c r="AW920" i="2"/>
  <c r="AX920" i="2"/>
  <c r="AU920" i="2"/>
  <c r="AV920" i="2" s="1"/>
  <c r="AU916" i="2"/>
  <c r="AV916" i="2" s="1"/>
  <c r="AW916" i="2"/>
  <c r="AX916" i="2"/>
  <c r="AW912" i="2"/>
  <c r="AX912" i="2"/>
  <c r="AU912" i="2"/>
  <c r="AV912" i="2" s="1"/>
  <c r="AU908" i="2"/>
  <c r="AV908" i="2" s="1"/>
  <c r="AW908" i="2"/>
  <c r="AX908" i="2"/>
  <c r="AU904" i="2"/>
  <c r="AV904" i="2" s="1"/>
  <c r="AW904" i="2"/>
  <c r="AX904" i="2"/>
  <c r="AX900" i="2"/>
  <c r="AU900" i="2"/>
  <c r="AV900" i="2" s="1"/>
  <c r="AW900" i="2"/>
  <c r="AW896" i="2"/>
  <c r="AX896" i="2"/>
  <c r="AU896" i="2"/>
  <c r="AV896" i="2" s="1"/>
  <c r="AU892" i="2"/>
  <c r="AV892" i="2" s="1"/>
  <c r="AW892" i="2"/>
  <c r="AX892" i="2"/>
  <c r="AU888" i="2"/>
  <c r="AV888" i="2" s="1"/>
  <c r="AW888" i="2"/>
  <c r="AX888" i="2"/>
  <c r="AX884" i="2"/>
  <c r="AU884" i="2"/>
  <c r="AV884" i="2" s="1"/>
  <c r="AW884" i="2"/>
  <c r="AW880" i="2"/>
  <c r="AX880" i="2"/>
  <c r="AU880" i="2"/>
  <c r="AV880" i="2" s="1"/>
  <c r="AU876" i="2"/>
  <c r="AV876" i="2" s="1"/>
  <c r="AW876" i="2"/>
  <c r="AX876" i="2"/>
  <c r="AU872" i="2"/>
  <c r="AV872" i="2" s="1"/>
  <c r="AW872" i="2"/>
  <c r="AX872" i="2"/>
  <c r="AX868" i="2"/>
  <c r="AU868" i="2"/>
  <c r="AV868" i="2" s="1"/>
  <c r="AW868" i="2"/>
  <c r="AW864" i="2"/>
  <c r="AX864" i="2"/>
  <c r="AU864" i="2"/>
  <c r="AV864" i="2" s="1"/>
  <c r="AU860" i="2"/>
  <c r="AV860" i="2" s="1"/>
  <c r="AW860" i="2"/>
  <c r="AX860" i="2"/>
  <c r="AU856" i="2"/>
  <c r="AV856" i="2" s="1"/>
  <c r="AW856" i="2"/>
  <c r="AX856" i="2"/>
  <c r="AX852" i="2"/>
  <c r="AU852" i="2"/>
  <c r="AV852" i="2" s="1"/>
  <c r="AW852" i="2"/>
  <c r="AX848" i="2"/>
  <c r="AW848" i="2"/>
  <c r="AU848" i="2"/>
  <c r="AV848" i="2" s="1"/>
  <c r="AW844" i="2"/>
  <c r="AU844" i="2"/>
  <c r="AV844" i="2" s="1"/>
  <c r="AX844" i="2"/>
  <c r="AU840" i="2"/>
  <c r="AV840" i="2" s="1"/>
  <c r="AX840" i="2"/>
  <c r="AW840" i="2"/>
  <c r="AW836" i="2"/>
  <c r="AX836" i="2"/>
  <c r="AU836" i="2"/>
  <c r="AV836" i="2" s="1"/>
  <c r="AX832" i="2"/>
  <c r="AU832" i="2"/>
  <c r="AV832" i="2" s="1"/>
  <c r="AW832" i="2"/>
  <c r="AW828" i="2"/>
  <c r="AX828" i="2"/>
  <c r="AU828" i="2"/>
  <c r="AV828" i="2" s="1"/>
  <c r="AW824" i="2"/>
  <c r="AX824" i="2"/>
  <c r="AU824" i="2"/>
  <c r="AV824" i="2" s="1"/>
  <c r="AW820" i="2"/>
  <c r="AX820" i="2"/>
  <c r="AU820" i="2"/>
  <c r="AV820" i="2" s="1"/>
  <c r="AW816" i="2"/>
  <c r="AX816" i="2"/>
  <c r="AU816" i="2"/>
  <c r="AV816" i="2" s="1"/>
  <c r="AU812" i="2"/>
  <c r="AV812" i="2" s="1"/>
  <c r="AW812" i="2"/>
  <c r="AX812" i="2"/>
  <c r="AX808" i="2"/>
  <c r="AU808" i="2"/>
  <c r="AV808" i="2" s="1"/>
  <c r="AW808" i="2"/>
  <c r="AW804" i="2"/>
  <c r="AX804" i="2"/>
  <c r="AU804" i="2"/>
  <c r="AV804" i="2" s="1"/>
  <c r="AW800" i="2"/>
  <c r="AX800" i="2"/>
  <c r="AU800" i="2"/>
  <c r="AV800" i="2" s="1"/>
  <c r="AU796" i="2"/>
  <c r="AV796" i="2" s="1"/>
  <c r="AW796" i="2"/>
  <c r="AX796" i="2"/>
  <c r="AX792" i="2"/>
  <c r="AU792" i="2"/>
  <c r="AV792" i="2" s="1"/>
  <c r="AW792" i="2"/>
  <c r="AW788" i="2"/>
  <c r="AX788" i="2"/>
  <c r="AU788" i="2"/>
  <c r="AV788" i="2" s="1"/>
  <c r="AW784" i="2"/>
  <c r="AX784" i="2"/>
  <c r="AU784" i="2"/>
  <c r="AV784" i="2" s="1"/>
  <c r="AW780" i="2"/>
  <c r="AX780" i="2"/>
  <c r="AU780" i="2"/>
  <c r="AV780" i="2" s="1"/>
  <c r="AX776" i="2"/>
  <c r="AU776" i="2"/>
  <c r="AV776" i="2" s="1"/>
  <c r="AW776" i="2"/>
  <c r="AU772" i="2"/>
  <c r="AV772" i="2" s="1"/>
  <c r="AW772" i="2"/>
  <c r="AX772" i="2"/>
  <c r="AX768" i="2"/>
  <c r="AU768" i="2"/>
  <c r="AV768" i="2" s="1"/>
  <c r="AW768" i="2"/>
  <c r="AW764" i="2"/>
  <c r="AX764" i="2"/>
  <c r="AU764" i="2"/>
  <c r="AV764" i="2" s="1"/>
  <c r="AW760" i="2"/>
  <c r="AX760" i="2"/>
  <c r="AU760" i="2"/>
  <c r="AV760" i="2" s="1"/>
  <c r="AX756" i="2"/>
  <c r="AU756" i="2"/>
  <c r="AV756" i="2" s="1"/>
  <c r="AW756" i="2"/>
  <c r="AW752" i="2"/>
  <c r="AX752" i="2"/>
  <c r="AU752" i="2"/>
  <c r="AV752" i="2" s="1"/>
  <c r="AX748" i="2"/>
  <c r="AU748" i="2"/>
  <c r="AV748" i="2" s="1"/>
  <c r="AW748" i="2"/>
  <c r="AU744" i="2"/>
  <c r="AV744" i="2" s="1"/>
  <c r="AW744" i="2"/>
  <c r="AX744" i="2"/>
  <c r="AX740" i="2"/>
  <c r="AU740" i="2"/>
  <c r="AV740" i="2" s="1"/>
  <c r="AW740" i="2"/>
  <c r="AU736" i="2"/>
  <c r="AV736" i="2" s="1"/>
  <c r="AW736" i="2"/>
  <c r="AX736" i="2"/>
  <c r="AX732" i="2"/>
  <c r="AU732" i="2"/>
  <c r="AV732" i="2" s="1"/>
  <c r="AW732" i="2"/>
  <c r="AW728" i="2"/>
  <c r="AU728" i="2"/>
  <c r="AV728" i="2" s="1"/>
  <c r="AX728" i="2"/>
  <c r="AX724" i="2"/>
  <c r="AU724" i="2"/>
  <c r="AV724" i="2" s="1"/>
  <c r="AW724" i="2"/>
  <c r="AW720" i="2"/>
  <c r="AX720" i="2"/>
  <c r="AU720" i="2"/>
  <c r="AV720" i="2" s="1"/>
  <c r="AX716" i="2"/>
  <c r="AU716" i="2"/>
  <c r="AV716" i="2" s="1"/>
  <c r="AW716" i="2"/>
  <c r="AW712" i="2"/>
  <c r="AX712" i="2"/>
  <c r="AU712" i="2"/>
  <c r="AV712" i="2" s="1"/>
  <c r="AU708" i="2"/>
  <c r="AV708" i="2" s="1"/>
  <c r="AW708" i="2"/>
  <c r="AX708" i="2"/>
  <c r="AW704" i="2"/>
  <c r="AX704" i="2"/>
  <c r="AU704" i="2"/>
  <c r="AV704" i="2" s="1"/>
  <c r="AX700" i="2"/>
  <c r="AU700" i="2"/>
  <c r="AV700" i="2" s="1"/>
  <c r="AW700" i="2"/>
  <c r="AW696" i="2"/>
  <c r="AX696" i="2"/>
  <c r="AU696" i="2"/>
  <c r="AV696" i="2" s="1"/>
  <c r="AW692" i="2"/>
  <c r="AX692" i="2"/>
  <c r="AU692" i="2"/>
  <c r="AV692" i="2" s="1"/>
  <c r="AX688" i="2"/>
  <c r="AU688" i="2"/>
  <c r="AV688" i="2" s="1"/>
  <c r="AW688" i="2"/>
  <c r="AW684" i="2"/>
  <c r="AX684" i="2"/>
  <c r="AU684" i="2"/>
  <c r="AV684" i="2" s="1"/>
  <c r="AX680" i="2"/>
  <c r="AU680" i="2"/>
  <c r="AV680" i="2" s="1"/>
  <c r="AW680" i="2"/>
  <c r="AX676" i="2"/>
  <c r="AU676" i="2"/>
  <c r="AV676" i="2" s="1"/>
  <c r="AW676" i="2"/>
  <c r="AX672" i="2"/>
  <c r="AW672" i="2"/>
  <c r="AU672" i="2"/>
  <c r="AV672" i="2" s="1"/>
  <c r="AX668" i="2"/>
  <c r="AU668" i="2"/>
  <c r="AV668" i="2" s="1"/>
  <c r="AW668" i="2"/>
  <c r="AU664" i="2"/>
  <c r="AV664" i="2" s="1"/>
  <c r="AW664" i="2"/>
  <c r="AX664" i="2"/>
  <c r="AW660" i="2"/>
  <c r="AX660" i="2"/>
  <c r="AU660" i="2"/>
  <c r="AV660" i="2" s="1"/>
  <c r="AU656" i="2"/>
  <c r="AV656" i="2" s="1"/>
  <c r="AW656" i="2"/>
  <c r="AX656" i="2"/>
  <c r="AX652" i="2"/>
  <c r="AU652" i="2"/>
  <c r="AV652" i="2" s="1"/>
  <c r="AW652" i="2"/>
  <c r="AW648" i="2"/>
  <c r="AX648" i="2"/>
  <c r="AU648" i="2"/>
  <c r="AV648" i="2" s="1"/>
  <c r="AW644" i="2"/>
  <c r="AX644" i="2"/>
  <c r="AU644" i="2"/>
  <c r="AV644" i="2" s="1"/>
  <c r="AU640" i="2"/>
  <c r="AV640" i="2" s="1"/>
  <c r="AW640" i="2"/>
  <c r="AX640" i="2"/>
  <c r="AX636" i="2"/>
  <c r="AU636" i="2"/>
  <c r="AV636" i="2" s="1"/>
  <c r="AW636" i="2"/>
  <c r="AW632" i="2"/>
  <c r="AX632" i="2"/>
  <c r="AU632" i="2"/>
  <c r="AV632" i="2" s="1"/>
  <c r="AU628" i="2"/>
  <c r="AV628" i="2" s="1"/>
  <c r="AW628" i="2"/>
  <c r="AX628" i="2"/>
  <c r="AU624" i="2"/>
  <c r="AV624" i="2" s="1"/>
  <c r="AW624" i="2"/>
  <c r="AX624" i="2"/>
  <c r="AX620" i="2"/>
  <c r="AU620" i="2"/>
  <c r="AV620" i="2" s="1"/>
  <c r="AW620" i="2"/>
  <c r="AU616" i="2"/>
  <c r="AV616" i="2" s="1"/>
  <c r="AW616" i="2"/>
  <c r="AX616" i="2"/>
  <c r="AU612" i="2"/>
  <c r="AV612" i="2" s="1"/>
  <c r="AW612" i="2"/>
  <c r="AX612" i="2"/>
  <c r="AX608" i="2"/>
  <c r="AU608" i="2"/>
  <c r="AV608" i="2" s="1"/>
  <c r="AW608" i="2"/>
  <c r="AW604" i="2"/>
  <c r="AX604" i="2"/>
  <c r="AU604" i="2"/>
  <c r="AV604" i="2" s="1"/>
  <c r="AX600" i="2"/>
  <c r="AU600" i="2"/>
  <c r="AV600" i="2" s="1"/>
  <c r="AW600" i="2"/>
  <c r="AU596" i="2"/>
  <c r="AV596" i="2" s="1"/>
  <c r="AW596" i="2"/>
  <c r="AX596" i="2"/>
  <c r="AW592" i="2"/>
  <c r="AX592" i="2"/>
  <c r="AU592" i="2"/>
  <c r="AV592" i="2" s="1"/>
  <c r="AU588" i="2"/>
  <c r="AV588" i="2" s="1"/>
  <c r="AW588" i="2"/>
  <c r="AX588" i="2"/>
  <c r="AW584" i="2"/>
  <c r="AX584" i="2"/>
  <c r="AU584" i="2"/>
  <c r="AV584" i="2" s="1"/>
  <c r="AU580" i="2"/>
  <c r="AV580" i="2" s="1"/>
  <c r="AW580" i="2"/>
  <c r="AX580" i="2"/>
  <c r="AW576" i="2"/>
  <c r="AX576" i="2"/>
  <c r="AU576" i="2"/>
  <c r="AV576" i="2" s="1"/>
  <c r="AW572" i="2"/>
  <c r="AX572" i="2"/>
  <c r="AU572" i="2"/>
  <c r="AV572" i="2" s="1"/>
  <c r="AW568" i="2"/>
  <c r="AX568" i="2"/>
  <c r="AU568" i="2"/>
  <c r="AV568" i="2" s="1"/>
  <c r="AU564" i="2"/>
  <c r="AV564" i="2" s="1"/>
  <c r="AW564" i="2"/>
  <c r="AX564" i="2"/>
  <c r="AX560" i="2"/>
  <c r="AU560" i="2"/>
  <c r="AV560" i="2" s="1"/>
  <c r="AW560" i="2"/>
  <c r="AW987" i="2"/>
  <c r="AX987" i="2"/>
  <c r="AU987" i="2"/>
  <c r="AV987" i="2" s="1"/>
  <c r="AW983" i="2"/>
  <c r="AX983" i="2"/>
  <c r="AU983" i="2"/>
  <c r="AV983" i="2" s="1"/>
  <c r="AW971" i="2"/>
  <c r="AX971" i="2"/>
  <c r="AU971" i="2"/>
  <c r="AV971" i="2" s="1"/>
  <c r="AX967" i="2"/>
  <c r="AW967" i="2"/>
  <c r="AU967" i="2"/>
  <c r="AV967" i="2" s="1"/>
  <c r="AU963" i="2"/>
  <c r="AV963" i="2" s="1"/>
  <c r="AW963" i="2"/>
  <c r="AX963" i="2"/>
  <c r="AU959" i="2"/>
  <c r="AV959" i="2" s="1"/>
  <c r="AW959" i="2"/>
  <c r="AX959" i="2"/>
  <c r="AW955" i="2"/>
  <c r="AX955" i="2"/>
  <c r="AU955" i="2"/>
  <c r="AV955" i="2" s="1"/>
  <c r="AW951" i="2"/>
  <c r="AX951" i="2"/>
  <c r="AU951" i="2"/>
  <c r="AV951" i="2" s="1"/>
  <c r="AX947" i="2"/>
  <c r="AU947" i="2"/>
  <c r="AV947" i="2" s="1"/>
  <c r="AW947" i="2"/>
  <c r="AU943" i="2"/>
  <c r="AV943" i="2" s="1"/>
  <c r="AW943" i="2"/>
  <c r="AX943" i="2"/>
  <c r="AU939" i="2"/>
  <c r="AV939" i="2" s="1"/>
  <c r="AW939" i="2"/>
  <c r="AX939" i="2"/>
  <c r="AW935" i="2"/>
  <c r="AX935" i="2"/>
  <c r="AU935" i="2"/>
  <c r="AV935" i="2" s="1"/>
  <c r="AW931" i="2"/>
  <c r="AX931" i="2"/>
  <c r="AU931" i="2"/>
  <c r="AV931" i="2" s="1"/>
  <c r="AW927" i="2"/>
  <c r="AX927" i="2"/>
  <c r="AU927" i="2"/>
  <c r="AV927" i="2" s="1"/>
  <c r="AU923" i="2"/>
  <c r="AV923" i="2" s="1"/>
  <c r="AW923" i="2"/>
  <c r="AX923" i="2"/>
  <c r="AW919" i="2"/>
  <c r="AX919" i="2"/>
  <c r="AU919" i="2"/>
  <c r="AV919" i="2" s="1"/>
  <c r="AU915" i="2"/>
  <c r="AV915" i="2" s="1"/>
  <c r="AW915" i="2"/>
  <c r="AX915" i="2"/>
  <c r="AW911" i="2"/>
  <c r="AX911" i="2"/>
  <c r="AU911" i="2"/>
  <c r="AV911" i="2" s="1"/>
  <c r="AU907" i="2"/>
  <c r="AV907" i="2" s="1"/>
  <c r="AW907" i="2"/>
  <c r="AX907" i="2"/>
  <c r="AU903" i="2"/>
  <c r="AV903" i="2" s="1"/>
  <c r="AW903" i="2"/>
  <c r="AX903" i="2"/>
  <c r="AX899" i="2"/>
  <c r="AU899" i="2"/>
  <c r="AV899" i="2" s="1"/>
  <c r="AW899" i="2"/>
  <c r="AW895" i="2"/>
  <c r="AX895" i="2"/>
  <c r="AU895" i="2"/>
  <c r="AV895" i="2" s="1"/>
  <c r="AU891" i="2"/>
  <c r="AV891" i="2" s="1"/>
  <c r="AW891" i="2"/>
  <c r="AX891" i="2"/>
  <c r="AU887" i="2"/>
  <c r="AV887" i="2" s="1"/>
  <c r="AW887" i="2"/>
  <c r="AX887" i="2"/>
  <c r="AX883" i="2"/>
  <c r="AU883" i="2"/>
  <c r="AV883" i="2" s="1"/>
  <c r="AW883" i="2"/>
  <c r="AW879" i="2"/>
  <c r="AX879" i="2"/>
  <c r="AU879" i="2"/>
  <c r="AV879" i="2" s="1"/>
  <c r="AU875" i="2"/>
  <c r="AV875" i="2" s="1"/>
  <c r="AW875" i="2"/>
  <c r="AX875" i="2"/>
  <c r="AU871" i="2"/>
  <c r="AV871" i="2" s="1"/>
  <c r="AW871" i="2"/>
  <c r="AX871" i="2"/>
  <c r="AX867" i="2"/>
  <c r="AU867" i="2"/>
  <c r="AV867" i="2" s="1"/>
  <c r="AW867" i="2"/>
  <c r="AW863" i="2"/>
  <c r="AX863" i="2"/>
  <c r="AU863" i="2"/>
  <c r="AV863" i="2" s="1"/>
  <c r="AU859" i="2"/>
  <c r="AV859" i="2" s="1"/>
  <c r="AW859" i="2"/>
  <c r="AX859" i="2"/>
  <c r="AU855" i="2"/>
  <c r="AV855" i="2" s="1"/>
  <c r="AW855" i="2"/>
  <c r="AX855" i="2"/>
  <c r="AX851" i="2"/>
  <c r="AU851" i="2"/>
  <c r="AV851" i="2" s="1"/>
  <c r="AW851" i="2"/>
  <c r="AX847" i="2"/>
  <c r="AU847" i="2"/>
  <c r="AV847" i="2" s="1"/>
  <c r="AW847" i="2"/>
  <c r="AW843" i="2"/>
  <c r="AX843" i="2"/>
  <c r="AU843" i="2"/>
  <c r="AV843" i="2" s="1"/>
  <c r="AU839" i="2"/>
  <c r="AV839" i="2" s="1"/>
  <c r="AX839" i="2"/>
  <c r="AW839" i="2"/>
  <c r="AU835" i="2"/>
  <c r="AV835" i="2" s="1"/>
  <c r="AW835" i="2"/>
  <c r="AX835" i="2"/>
  <c r="AX831" i="2"/>
  <c r="AU831" i="2"/>
  <c r="AV831" i="2" s="1"/>
  <c r="AW831" i="2"/>
  <c r="AU827" i="2"/>
  <c r="AV827" i="2" s="1"/>
  <c r="AW827" i="2"/>
  <c r="AX827" i="2"/>
  <c r="AX823" i="2"/>
  <c r="AU823" i="2"/>
  <c r="AV823" i="2" s="1"/>
  <c r="AW823" i="2"/>
  <c r="AU819" i="2"/>
  <c r="AV819" i="2" s="1"/>
  <c r="AW819" i="2"/>
  <c r="AX819" i="2"/>
  <c r="AX815" i="2"/>
  <c r="AU815" i="2"/>
  <c r="AV815" i="2" s="1"/>
  <c r="AW815" i="2"/>
  <c r="AU811" i="2"/>
  <c r="AV811" i="2" s="1"/>
  <c r="AW811" i="2"/>
  <c r="AX811" i="2"/>
  <c r="AU807" i="2"/>
  <c r="AV807" i="2" s="1"/>
  <c r="AW807" i="2"/>
  <c r="AX807" i="2"/>
  <c r="AX803" i="2"/>
  <c r="AU803" i="2"/>
  <c r="AV803" i="2" s="1"/>
  <c r="AW803" i="2"/>
  <c r="AW799" i="2"/>
  <c r="AX799" i="2"/>
  <c r="AU799" i="2"/>
  <c r="AV799" i="2" s="1"/>
  <c r="AU795" i="2"/>
  <c r="AV795" i="2" s="1"/>
  <c r="AW795" i="2"/>
  <c r="AX795" i="2"/>
  <c r="AU791" i="2"/>
  <c r="AV791" i="2" s="1"/>
  <c r="AW791" i="2"/>
  <c r="AX791" i="2"/>
  <c r="AX787" i="2"/>
  <c r="AU787" i="2"/>
  <c r="AV787" i="2" s="1"/>
  <c r="AW787" i="2"/>
  <c r="AX783" i="2"/>
  <c r="AU783" i="2"/>
  <c r="AV783" i="2" s="1"/>
  <c r="AW783" i="2"/>
  <c r="AU779" i="2"/>
  <c r="AV779" i="2" s="1"/>
  <c r="AW779" i="2"/>
  <c r="AX779" i="2"/>
  <c r="AU775" i="2"/>
  <c r="AV775" i="2" s="1"/>
  <c r="AW775" i="2"/>
  <c r="AX775" i="2"/>
  <c r="AU771" i="2"/>
  <c r="AV771" i="2" s="1"/>
  <c r="AW771" i="2"/>
  <c r="AX771" i="2"/>
  <c r="AU767" i="2"/>
  <c r="AV767" i="2" s="1"/>
  <c r="AW767" i="2"/>
  <c r="AX767" i="2"/>
  <c r="AX763" i="2"/>
  <c r="AU763" i="2"/>
  <c r="AV763" i="2" s="1"/>
  <c r="AW763" i="2"/>
  <c r="AU759" i="2"/>
  <c r="AV759" i="2" s="1"/>
  <c r="AW759" i="2"/>
  <c r="AX759" i="2"/>
  <c r="AW755" i="2"/>
  <c r="AX755" i="2"/>
  <c r="AU755" i="2"/>
  <c r="AV755" i="2" s="1"/>
  <c r="AW751" i="2"/>
  <c r="AX751" i="2"/>
  <c r="AU751" i="2"/>
  <c r="AV751" i="2" s="1"/>
  <c r="AU747" i="2"/>
  <c r="AV747" i="2" s="1"/>
  <c r="AW747" i="2"/>
  <c r="AX747" i="2"/>
  <c r="AW743" i="2"/>
  <c r="AU743" i="2"/>
  <c r="AV743" i="2" s="1"/>
  <c r="AX743" i="2"/>
  <c r="AU739" i="2"/>
  <c r="AV739" i="2" s="1"/>
  <c r="AW739" i="2"/>
  <c r="AX739" i="2"/>
  <c r="AW735" i="2"/>
  <c r="AU735" i="2"/>
  <c r="AV735" i="2" s="1"/>
  <c r="AX735" i="2"/>
  <c r="AU731" i="2"/>
  <c r="AV731" i="2" s="1"/>
  <c r="AW731" i="2"/>
  <c r="AX731" i="2"/>
  <c r="AW727" i="2"/>
  <c r="AX727" i="2"/>
  <c r="AU727" i="2"/>
  <c r="AV727" i="2" s="1"/>
  <c r="AU723" i="2"/>
  <c r="AV723" i="2" s="1"/>
  <c r="AW723" i="2"/>
  <c r="AX723" i="2"/>
  <c r="AW719" i="2"/>
  <c r="AX719" i="2"/>
  <c r="AU719" i="2"/>
  <c r="AV719" i="2" s="1"/>
  <c r="AU715" i="2"/>
  <c r="AV715" i="2" s="1"/>
  <c r="AW715" i="2"/>
  <c r="AX715" i="2"/>
  <c r="AW711" i="2"/>
  <c r="AX711" i="2"/>
  <c r="AU711" i="2"/>
  <c r="AV711" i="2" s="1"/>
  <c r="AU707" i="2"/>
  <c r="AV707" i="2" s="1"/>
  <c r="AW707" i="2"/>
  <c r="AX707" i="2"/>
  <c r="AW703" i="2"/>
  <c r="AX703" i="2"/>
  <c r="AU703" i="2"/>
  <c r="AV703" i="2" s="1"/>
  <c r="AU699" i="2"/>
  <c r="AV699" i="2" s="1"/>
  <c r="AW699" i="2"/>
  <c r="AX699" i="2"/>
  <c r="AW695" i="2"/>
  <c r="AX695" i="2"/>
  <c r="AU695" i="2"/>
  <c r="AV695" i="2" s="1"/>
  <c r="AX691" i="2"/>
  <c r="AU691" i="2"/>
  <c r="AV691" i="2" s="1"/>
  <c r="AW691" i="2"/>
  <c r="AU687" i="2"/>
  <c r="AV687" i="2" s="1"/>
  <c r="AW687" i="2"/>
  <c r="AX687" i="2"/>
  <c r="AW683" i="2"/>
  <c r="AX683" i="2"/>
  <c r="AU683" i="2"/>
  <c r="AV683" i="2" s="1"/>
  <c r="AU679" i="2"/>
  <c r="AV679" i="2" s="1"/>
  <c r="AW679" i="2"/>
  <c r="AX679" i="2"/>
  <c r="AW675" i="2"/>
  <c r="AX675" i="2"/>
  <c r="AU675" i="2"/>
  <c r="AV675" i="2" s="1"/>
  <c r="AW671" i="2"/>
  <c r="AX671" i="2"/>
  <c r="AU671" i="2"/>
  <c r="AV671" i="2" s="1"/>
  <c r="AW667" i="2"/>
  <c r="AU667" i="2"/>
  <c r="AV667" i="2" s="1"/>
  <c r="AX667" i="2"/>
  <c r="AX663" i="2"/>
  <c r="AU663" i="2"/>
  <c r="AV663" i="2" s="1"/>
  <c r="AW663" i="2"/>
  <c r="AW659" i="2"/>
  <c r="AX659" i="2"/>
  <c r="AU659" i="2"/>
  <c r="AV659" i="2" s="1"/>
  <c r="AU655" i="2"/>
  <c r="AV655" i="2" s="1"/>
  <c r="AW655" i="2"/>
  <c r="AX655" i="2"/>
  <c r="AU651" i="2"/>
  <c r="AV651" i="2" s="1"/>
  <c r="AW651" i="2"/>
  <c r="AX651" i="2"/>
  <c r="AX647" i="2"/>
  <c r="AU647" i="2"/>
  <c r="AV647" i="2" s="1"/>
  <c r="AW647" i="2"/>
  <c r="AW643" i="2"/>
  <c r="AX643" i="2"/>
  <c r="AU643" i="2"/>
  <c r="AV643" i="2" s="1"/>
  <c r="AU639" i="2"/>
  <c r="AV639" i="2" s="1"/>
  <c r="AW639" i="2"/>
  <c r="AX639" i="2"/>
  <c r="AU635" i="2"/>
  <c r="AV635" i="2" s="1"/>
  <c r="AW635" i="2"/>
  <c r="AX635" i="2"/>
  <c r="AX631" i="2"/>
  <c r="AU631" i="2"/>
  <c r="AV631" i="2" s="1"/>
  <c r="AW631" i="2"/>
  <c r="AU627" i="2"/>
  <c r="AV627" i="2" s="1"/>
  <c r="AW627" i="2"/>
  <c r="AX627" i="2"/>
  <c r="AW623" i="2"/>
  <c r="AX623" i="2"/>
  <c r="AU623" i="2"/>
  <c r="AV623" i="2" s="1"/>
  <c r="AU619" i="2"/>
  <c r="AV619" i="2" s="1"/>
  <c r="AW619" i="2"/>
  <c r="AX619" i="2"/>
  <c r="AW615" i="2"/>
  <c r="AU615" i="2"/>
  <c r="AV615" i="2" s="1"/>
  <c r="AX615" i="2"/>
  <c r="AU611" i="2"/>
  <c r="AV611" i="2" s="1"/>
  <c r="AW611" i="2"/>
  <c r="AX611" i="2"/>
  <c r="AX607" i="2"/>
  <c r="AU607" i="2"/>
  <c r="AV607" i="2" s="1"/>
  <c r="AW607" i="2"/>
  <c r="AX603" i="2"/>
  <c r="AU603" i="2"/>
  <c r="AV603" i="2" s="1"/>
  <c r="AW603" i="2"/>
  <c r="AU599" i="2"/>
  <c r="AV599" i="2" s="1"/>
  <c r="AW599" i="2"/>
  <c r="AX599" i="2"/>
  <c r="AW595" i="2"/>
  <c r="AX595" i="2"/>
  <c r="AU595" i="2"/>
  <c r="AV595" i="2" s="1"/>
  <c r="AX591" i="2"/>
  <c r="AU591" i="2"/>
  <c r="AV591" i="2" s="1"/>
  <c r="AW591" i="2"/>
  <c r="AW587" i="2"/>
  <c r="AX587" i="2"/>
  <c r="AU587" i="2"/>
  <c r="AV587" i="2" s="1"/>
  <c r="AX583" i="2"/>
  <c r="AU583" i="2"/>
  <c r="AV583" i="2" s="1"/>
  <c r="AW583" i="2"/>
  <c r="AW579" i="2"/>
  <c r="AX579" i="2"/>
  <c r="AU579" i="2"/>
  <c r="AV579" i="2" s="1"/>
  <c r="AW575" i="2"/>
  <c r="AX575" i="2"/>
  <c r="AU575" i="2"/>
  <c r="AV575" i="2" s="1"/>
  <c r="AX571" i="2"/>
  <c r="AU571" i="2"/>
  <c r="AV571" i="2" s="1"/>
  <c r="AW571" i="2"/>
  <c r="AW567" i="2"/>
  <c r="AX567" i="2"/>
  <c r="AU567" i="2"/>
  <c r="AV567" i="2" s="1"/>
  <c r="AW563" i="2"/>
  <c r="AX563" i="2"/>
  <c r="AU563" i="2"/>
  <c r="AV563" i="2" s="1"/>
  <c r="AU559" i="2"/>
  <c r="AV559" i="2" s="1"/>
  <c r="AW559" i="2"/>
  <c r="AX559" i="2"/>
  <c r="AM348" i="2"/>
  <c r="AN348" i="2"/>
  <c r="AT348" i="2"/>
  <c r="AM349" i="2"/>
  <c r="AN349" i="2"/>
  <c r="AT349" i="2"/>
  <c r="AM350" i="2"/>
  <c r="AN350" i="2"/>
  <c r="AT350" i="2"/>
  <c r="AM351" i="2"/>
  <c r="AN351" i="2"/>
  <c r="AT351" i="2"/>
  <c r="AM352" i="2"/>
  <c r="AN352" i="2"/>
  <c r="AT352" i="2"/>
  <c r="AM353" i="2"/>
  <c r="AN353" i="2"/>
  <c r="AT353" i="2"/>
  <c r="AM354" i="2"/>
  <c r="AN354" i="2"/>
  <c r="AT354" i="2"/>
  <c r="AM355" i="2"/>
  <c r="AN355" i="2"/>
  <c r="AT355" i="2"/>
  <c r="AM356" i="2"/>
  <c r="AN356" i="2"/>
  <c r="AT356" i="2"/>
  <c r="AM357" i="2"/>
  <c r="AN357" i="2"/>
  <c r="AT357" i="2"/>
  <c r="AM358" i="2"/>
  <c r="AN358" i="2"/>
  <c r="AT358" i="2"/>
  <c r="AM359" i="2"/>
  <c r="AN359" i="2"/>
  <c r="AT359" i="2"/>
  <c r="AM360" i="2"/>
  <c r="AN360" i="2"/>
  <c r="AT360" i="2"/>
  <c r="AM361" i="2"/>
  <c r="AN361" i="2"/>
  <c r="AT361" i="2"/>
  <c r="AM362" i="2"/>
  <c r="AN362" i="2"/>
  <c r="AT362" i="2"/>
  <c r="AM363" i="2"/>
  <c r="AN363" i="2"/>
  <c r="AT363" i="2"/>
  <c r="AM364" i="2"/>
  <c r="AN364" i="2"/>
  <c r="AT364" i="2"/>
  <c r="AM365" i="2"/>
  <c r="AN365" i="2"/>
  <c r="AT365" i="2"/>
  <c r="AM366" i="2"/>
  <c r="AN366" i="2"/>
  <c r="AT366" i="2"/>
  <c r="AM367" i="2"/>
  <c r="AN367" i="2"/>
  <c r="AT367" i="2"/>
  <c r="AM368" i="2"/>
  <c r="AN368" i="2"/>
  <c r="AT368" i="2"/>
  <c r="AM369" i="2"/>
  <c r="AN369" i="2"/>
  <c r="AT369" i="2"/>
  <c r="AM370" i="2"/>
  <c r="AN370" i="2"/>
  <c r="AT370" i="2"/>
  <c r="AM371" i="2"/>
  <c r="AN371" i="2"/>
  <c r="AT371" i="2"/>
  <c r="AM372" i="2"/>
  <c r="AN372" i="2"/>
  <c r="AT372" i="2"/>
  <c r="AM373" i="2"/>
  <c r="AN373" i="2"/>
  <c r="AT373" i="2"/>
  <c r="AM374" i="2"/>
  <c r="AN374" i="2"/>
  <c r="AT374" i="2"/>
  <c r="AM375" i="2"/>
  <c r="AN375" i="2"/>
  <c r="AT375" i="2"/>
  <c r="AM376" i="2"/>
  <c r="AN376" i="2"/>
  <c r="AT376" i="2"/>
  <c r="AM377" i="2"/>
  <c r="AN377" i="2"/>
  <c r="AT377" i="2"/>
  <c r="AM378" i="2"/>
  <c r="AN378" i="2"/>
  <c r="AT378" i="2"/>
  <c r="AM379" i="2"/>
  <c r="AN379" i="2"/>
  <c r="AT379" i="2"/>
  <c r="AM380" i="2"/>
  <c r="AN380" i="2"/>
  <c r="AT380" i="2"/>
  <c r="AM381" i="2"/>
  <c r="AN381" i="2"/>
  <c r="AT381" i="2"/>
  <c r="AM382" i="2"/>
  <c r="AN382" i="2"/>
  <c r="AT382" i="2"/>
  <c r="AM383" i="2"/>
  <c r="AN383" i="2"/>
  <c r="AT383" i="2"/>
  <c r="AM384" i="2"/>
  <c r="AN384" i="2"/>
  <c r="AT384" i="2"/>
  <c r="AM385" i="2"/>
  <c r="AN385" i="2"/>
  <c r="AT385" i="2"/>
  <c r="AM386" i="2"/>
  <c r="AN386" i="2"/>
  <c r="AT386" i="2"/>
  <c r="AM387" i="2"/>
  <c r="AN387" i="2"/>
  <c r="AT387" i="2"/>
  <c r="AM388" i="2"/>
  <c r="AN388" i="2"/>
  <c r="AT388" i="2"/>
  <c r="AM389" i="2"/>
  <c r="AN389" i="2"/>
  <c r="AT389" i="2"/>
  <c r="AM390" i="2"/>
  <c r="AN390" i="2"/>
  <c r="AT390" i="2"/>
  <c r="AM391" i="2"/>
  <c r="AN391" i="2"/>
  <c r="AT391" i="2"/>
  <c r="AM392" i="2"/>
  <c r="AN392" i="2"/>
  <c r="AT392" i="2"/>
  <c r="AM393" i="2"/>
  <c r="AN393" i="2"/>
  <c r="AT393" i="2"/>
  <c r="AM394" i="2"/>
  <c r="AN394" i="2"/>
  <c r="AT394" i="2"/>
  <c r="AM395" i="2"/>
  <c r="AN395" i="2"/>
  <c r="AT395" i="2"/>
  <c r="AM396" i="2"/>
  <c r="AN396" i="2"/>
  <c r="AT396" i="2"/>
  <c r="AM397" i="2"/>
  <c r="AN397" i="2"/>
  <c r="AT397" i="2"/>
  <c r="AM398" i="2"/>
  <c r="AN398" i="2"/>
  <c r="AT398" i="2"/>
  <c r="AM399" i="2"/>
  <c r="AN399" i="2"/>
  <c r="AT399" i="2"/>
  <c r="AM400" i="2"/>
  <c r="AN400" i="2"/>
  <c r="AT400" i="2"/>
  <c r="AM401" i="2"/>
  <c r="AN401" i="2"/>
  <c r="AT401" i="2"/>
  <c r="AM402" i="2"/>
  <c r="AN402" i="2"/>
  <c r="AT402" i="2"/>
  <c r="AM403" i="2"/>
  <c r="AN403" i="2"/>
  <c r="AT403" i="2"/>
  <c r="AM404" i="2"/>
  <c r="AN404" i="2"/>
  <c r="AT404" i="2"/>
  <c r="AM405" i="2"/>
  <c r="AN405" i="2"/>
  <c r="AT405" i="2"/>
  <c r="AM406" i="2"/>
  <c r="AN406" i="2"/>
  <c r="AT406" i="2"/>
  <c r="AM407" i="2"/>
  <c r="AN407" i="2"/>
  <c r="AT407" i="2"/>
  <c r="AM408" i="2"/>
  <c r="AN408" i="2"/>
  <c r="AT408" i="2"/>
  <c r="AM409" i="2"/>
  <c r="AN409" i="2"/>
  <c r="AT409" i="2"/>
  <c r="AM410" i="2"/>
  <c r="AN410" i="2"/>
  <c r="AT410" i="2"/>
  <c r="AM411" i="2"/>
  <c r="AN411" i="2"/>
  <c r="AT411" i="2"/>
  <c r="AM412" i="2"/>
  <c r="AN412" i="2"/>
  <c r="AT412" i="2"/>
  <c r="AM413" i="2"/>
  <c r="AN413" i="2"/>
  <c r="AT413" i="2"/>
  <c r="AM414" i="2"/>
  <c r="AN414" i="2"/>
  <c r="AT414" i="2"/>
  <c r="AM415" i="2"/>
  <c r="AN415" i="2"/>
  <c r="AT415" i="2"/>
  <c r="AM416" i="2"/>
  <c r="AN416" i="2"/>
  <c r="AT416" i="2"/>
  <c r="AM417" i="2"/>
  <c r="AN417" i="2"/>
  <c r="AT417" i="2"/>
  <c r="AM418" i="2"/>
  <c r="AN418" i="2"/>
  <c r="AT418" i="2"/>
  <c r="AM419" i="2"/>
  <c r="AN419" i="2"/>
  <c r="AT419" i="2"/>
  <c r="AM420" i="2"/>
  <c r="AN420" i="2"/>
  <c r="AT420" i="2"/>
  <c r="AM421" i="2"/>
  <c r="AN421" i="2"/>
  <c r="AT421" i="2"/>
  <c r="AM422" i="2"/>
  <c r="AN422" i="2"/>
  <c r="AT422" i="2"/>
  <c r="AM423" i="2"/>
  <c r="AN423" i="2"/>
  <c r="AT423" i="2"/>
  <c r="AM424" i="2"/>
  <c r="AN424" i="2"/>
  <c r="AT424" i="2"/>
  <c r="AM425" i="2"/>
  <c r="AN425" i="2"/>
  <c r="AT425" i="2"/>
  <c r="AM426" i="2"/>
  <c r="AN426" i="2"/>
  <c r="AT426" i="2"/>
  <c r="AM427" i="2"/>
  <c r="AN427" i="2"/>
  <c r="AT427" i="2"/>
  <c r="AM428" i="2"/>
  <c r="AN428" i="2"/>
  <c r="AT428" i="2"/>
  <c r="AM429" i="2"/>
  <c r="AN429" i="2"/>
  <c r="AT429" i="2"/>
  <c r="AM430" i="2"/>
  <c r="AN430" i="2"/>
  <c r="AT430" i="2"/>
  <c r="AM431" i="2"/>
  <c r="AN431" i="2"/>
  <c r="AT431" i="2"/>
  <c r="AM432" i="2"/>
  <c r="AN432" i="2"/>
  <c r="AT432" i="2"/>
  <c r="AM433" i="2"/>
  <c r="AN433" i="2"/>
  <c r="AT433" i="2"/>
  <c r="AM434" i="2"/>
  <c r="AN434" i="2"/>
  <c r="AT434" i="2"/>
  <c r="AM435" i="2"/>
  <c r="AN435" i="2"/>
  <c r="AT435" i="2"/>
  <c r="AM436" i="2"/>
  <c r="AN436" i="2"/>
  <c r="AT436" i="2"/>
  <c r="AM437" i="2"/>
  <c r="AN437" i="2"/>
  <c r="AT437" i="2"/>
  <c r="AM438" i="2"/>
  <c r="AN438" i="2"/>
  <c r="AT438" i="2"/>
  <c r="AM439" i="2"/>
  <c r="AN439" i="2"/>
  <c r="AT439" i="2"/>
  <c r="AM440" i="2"/>
  <c r="AN440" i="2"/>
  <c r="AT440" i="2"/>
  <c r="AM441" i="2"/>
  <c r="AN441" i="2"/>
  <c r="AT441" i="2"/>
  <c r="AM442" i="2"/>
  <c r="AN442" i="2"/>
  <c r="AT442" i="2"/>
  <c r="AM443" i="2"/>
  <c r="AN443" i="2"/>
  <c r="AT443" i="2"/>
  <c r="AM444" i="2"/>
  <c r="AN444" i="2"/>
  <c r="AT444" i="2"/>
  <c r="AM445" i="2"/>
  <c r="AN445" i="2"/>
  <c r="AT445" i="2"/>
  <c r="AM446" i="2"/>
  <c r="AN446" i="2"/>
  <c r="AT446" i="2"/>
  <c r="AM447" i="2"/>
  <c r="AN447" i="2"/>
  <c r="AT447" i="2"/>
  <c r="AM448" i="2"/>
  <c r="AN448" i="2"/>
  <c r="AT448" i="2"/>
  <c r="AM449" i="2"/>
  <c r="AN449" i="2"/>
  <c r="AT449" i="2"/>
  <c r="AM450" i="2"/>
  <c r="AN450" i="2"/>
  <c r="AT450" i="2"/>
  <c r="AM451" i="2"/>
  <c r="AN451" i="2"/>
  <c r="AT451" i="2"/>
  <c r="AM452" i="2"/>
  <c r="AN452" i="2"/>
  <c r="AT452" i="2"/>
  <c r="AM453" i="2"/>
  <c r="AN453" i="2"/>
  <c r="AT453" i="2"/>
  <c r="AM454" i="2"/>
  <c r="AN454" i="2"/>
  <c r="AT454" i="2"/>
  <c r="AM455" i="2"/>
  <c r="AN455" i="2"/>
  <c r="AT455" i="2"/>
  <c r="AM456" i="2"/>
  <c r="AN456" i="2"/>
  <c r="AT456" i="2"/>
  <c r="AM457" i="2"/>
  <c r="AN457" i="2"/>
  <c r="AT457" i="2"/>
  <c r="AM458" i="2"/>
  <c r="AN458" i="2"/>
  <c r="AT458" i="2"/>
  <c r="AM459" i="2"/>
  <c r="AN459" i="2"/>
  <c r="AT459" i="2"/>
  <c r="AM460" i="2"/>
  <c r="AN460" i="2"/>
  <c r="AT460" i="2"/>
  <c r="AM461" i="2"/>
  <c r="AN461" i="2"/>
  <c r="AT461" i="2"/>
  <c r="AM462" i="2"/>
  <c r="AN462" i="2"/>
  <c r="AT462" i="2"/>
  <c r="AM463" i="2"/>
  <c r="AN463" i="2"/>
  <c r="AT463" i="2"/>
  <c r="AM464" i="2"/>
  <c r="AN464" i="2"/>
  <c r="AT464" i="2"/>
  <c r="AM465" i="2"/>
  <c r="AN465" i="2"/>
  <c r="AT465" i="2"/>
  <c r="AM466" i="2"/>
  <c r="AN466" i="2"/>
  <c r="AT466" i="2"/>
  <c r="AM467" i="2"/>
  <c r="AN467" i="2"/>
  <c r="AT467" i="2"/>
  <c r="AM468" i="2"/>
  <c r="AN468" i="2"/>
  <c r="AT468" i="2"/>
  <c r="AM469" i="2"/>
  <c r="AN469" i="2"/>
  <c r="AT469" i="2"/>
  <c r="AM470" i="2"/>
  <c r="AN470" i="2"/>
  <c r="AT470" i="2"/>
  <c r="AM471" i="2"/>
  <c r="AN471" i="2"/>
  <c r="AT471" i="2"/>
  <c r="AM472" i="2"/>
  <c r="AN472" i="2"/>
  <c r="AT472" i="2"/>
  <c r="AM473" i="2"/>
  <c r="AN473" i="2"/>
  <c r="AT473" i="2"/>
  <c r="AM474" i="2"/>
  <c r="AN474" i="2"/>
  <c r="AT474" i="2"/>
  <c r="AM475" i="2"/>
  <c r="AN475" i="2"/>
  <c r="AT475" i="2"/>
  <c r="AM476" i="2"/>
  <c r="AN476" i="2"/>
  <c r="AT476" i="2"/>
  <c r="AM477" i="2"/>
  <c r="AN477" i="2"/>
  <c r="AT477" i="2"/>
  <c r="AM478" i="2"/>
  <c r="AN478" i="2"/>
  <c r="AT478" i="2"/>
  <c r="AM479" i="2"/>
  <c r="AN479" i="2"/>
  <c r="AT479" i="2"/>
  <c r="AM480" i="2"/>
  <c r="AN480" i="2"/>
  <c r="AT480" i="2"/>
  <c r="AM481" i="2"/>
  <c r="AN481" i="2"/>
  <c r="AT481" i="2"/>
  <c r="AM482" i="2"/>
  <c r="AN482" i="2"/>
  <c r="AT482" i="2"/>
  <c r="AM483" i="2"/>
  <c r="AN483" i="2"/>
  <c r="AT483" i="2"/>
  <c r="AM484" i="2"/>
  <c r="AN484" i="2"/>
  <c r="AT484" i="2"/>
  <c r="AM485" i="2"/>
  <c r="AN485" i="2"/>
  <c r="AT485" i="2"/>
  <c r="AM486" i="2"/>
  <c r="AN486" i="2"/>
  <c r="AT486" i="2"/>
  <c r="AM487" i="2"/>
  <c r="AN487" i="2"/>
  <c r="AT487" i="2"/>
  <c r="AM488" i="2"/>
  <c r="AN488" i="2"/>
  <c r="AT488" i="2"/>
  <c r="AM489" i="2"/>
  <c r="AN489" i="2"/>
  <c r="AT489" i="2"/>
  <c r="AM490" i="2"/>
  <c r="AN490" i="2"/>
  <c r="AT490" i="2"/>
  <c r="AM491" i="2"/>
  <c r="AN491" i="2"/>
  <c r="AT491" i="2"/>
  <c r="AM492" i="2"/>
  <c r="AN492" i="2"/>
  <c r="AT492" i="2"/>
  <c r="AM493" i="2"/>
  <c r="AN493" i="2"/>
  <c r="AT493" i="2"/>
  <c r="AM494" i="2"/>
  <c r="AN494" i="2"/>
  <c r="AT494" i="2"/>
  <c r="AM495" i="2"/>
  <c r="AN495" i="2"/>
  <c r="AT495" i="2"/>
  <c r="AM496" i="2"/>
  <c r="AN496" i="2"/>
  <c r="AT496" i="2"/>
  <c r="AM497" i="2"/>
  <c r="AN497" i="2"/>
  <c r="AT497" i="2"/>
  <c r="AM498" i="2"/>
  <c r="AN498" i="2"/>
  <c r="AT498" i="2"/>
  <c r="AM499" i="2"/>
  <c r="AN499" i="2"/>
  <c r="AT499" i="2"/>
  <c r="AM500" i="2"/>
  <c r="AN500" i="2"/>
  <c r="AT500" i="2"/>
  <c r="AM501" i="2"/>
  <c r="AN501" i="2"/>
  <c r="AT501" i="2"/>
  <c r="AM502" i="2"/>
  <c r="AN502" i="2"/>
  <c r="AT502" i="2"/>
  <c r="AM503" i="2"/>
  <c r="AN503" i="2"/>
  <c r="AT503" i="2"/>
  <c r="AM504" i="2"/>
  <c r="AN504" i="2"/>
  <c r="AT504" i="2"/>
  <c r="AM505" i="2"/>
  <c r="AN505" i="2"/>
  <c r="AT505" i="2"/>
  <c r="AM506" i="2"/>
  <c r="AN506" i="2"/>
  <c r="AT506" i="2"/>
  <c r="AM507" i="2"/>
  <c r="AN507" i="2"/>
  <c r="AT507" i="2"/>
  <c r="AM508" i="2"/>
  <c r="AN508" i="2"/>
  <c r="AT508" i="2"/>
  <c r="AM509" i="2"/>
  <c r="AN509" i="2"/>
  <c r="AT509" i="2"/>
  <c r="AM510" i="2"/>
  <c r="AN510" i="2"/>
  <c r="AT510" i="2"/>
  <c r="AM511" i="2"/>
  <c r="AN511" i="2"/>
  <c r="AT511" i="2"/>
  <c r="AM512" i="2"/>
  <c r="AN512" i="2"/>
  <c r="AT512" i="2"/>
  <c r="AM513" i="2"/>
  <c r="AN513" i="2"/>
  <c r="AT513" i="2"/>
  <c r="AM514" i="2"/>
  <c r="AN514" i="2"/>
  <c r="AT514" i="2"/>
  <c r="AM515" i="2"/>
  <c r="AN515" i="2"/>
  <c r="AT515" i="2"/>
  <c r="AM516" i="2"/>
  <c r="AN516" i="2"/>
  <c r="AT516" i="2"/>
  <c r="AM517" i="2"/>
  <c r="AN517" i="2"/>
  <c r="AT517" i="2"/>
  <c r="AM518" i="2"/>
  <c r="AN518" i="2"/>
  <c r="AT518" i="2"/>
  <c r="AM519" i="2"/>
  <c r="AN519" i="2"/>
  <c r="AT519" i="2"/>
  <c r="AM520" i="2"/>
  <c r="AN520" i="2"/>
  <c r="AT520" i="2"/>
  <c r="AM521" i="2"/>
  <c r="AN521" i="2"/>
  <c r="AT521" i="2"/>
  <c r="AM522" i="2"/>
  <c r="AN522" i="2"/>
  <c r="AT522" i="2"/>
  <c r="AM523" i="2"/>
  <c r="AN523" i="2"/>
  <c r="AT523" i="2"/>
  <c r="AM524" i="2"/>
  <c r="AN524" i="2"/>
  <c r="AT524" i="2"/>
  <c r="AM525" i="2"/>
  <c r="AN525" i="2"/>
  <c r="AT525" i="2"/>
  <c r="AM526" i="2"/>
  <c r="AN526" i="2"/>
  <c r="AT526" i="2"/>
  <c r="AM527" i="2"/>
  <c r="AN527" i="2"/>
  <c r="AT527" i="2"/>
  <c r="AM528" i="2"/>
  <c r="AN528" i="2"/>
  <c r="AT528" i="2"/>
  <c r="AM529" i="2"/>
  <c r="AN529" i="2"/>
  <c r="AT529" i="2"/>
  <c r="AM530" i="2"/>
  <c r="AN530" i="2"/>
  <c r="AT530" i="2"/>
  <c r="AM531" i="2"/>
  <c r="AN531" i="2"/>
  <c r="AT531" i="2"/>
  <c r="AM532" i="2"/>
  <c r="AN532" i="2"/>
  <c r="AT532" i="2"/>
  <c r="AM533" i="2"/>
  <c r="AN533" i="2"/>
  <c r="AT533" i="2"/>
  <c r="AM534" i="2"/>
  <c r="AN534" i="2"/>
  <c r="AT534" i="2"/>
  <c r="AM535" i="2"/>
  <c r="AN535" i="2"/>
  <c r="AT535" i="2"/>
  <c r="AM536" i="2"/>
  <c r="AN536" i="2"/>
  <c r="AT536" i="2"/>
  <c r="AM537" i="2"/>
  <c r="AN537" i="2"/>
  <c r="AT537" i="2"/>
  <c r="AM538" i="2"/>
  <c r="AN538" i="2"/>
  <c r="AT538" i="2"/>
  <c r="AM539" i="2"/>
  <c r="AN539" i="2"/>
  <c r="AT539" i="2"/>
  <c r="AM540" i="2"/>
  <c r="AN540" i="2"/>
  <c r="AT540" i="2"/>
  <c r="AM541" i="2"/>
  <c r="AN541" i="2"/>
  <c r="AT541" i="2"/>
  <c r="AM542" i="2"/>
  <c r="AN542" i="2"/>
  <c r="AT542" i="2"/>
  <c r="AM543" i="2"/>
  <c r="AN543" i="2"/>
  <c r="AT543" i="2"/>
  <c r="AM544" i="2"/>
  <c r="AN544" i="2"/>
  <c r="AT544" i="2"/>
  <c r="AM545" i="2"/>
  <c r="AN545" i="2"/>
  <c r="AT545" i="2"/>
  <c r="AM546" i="2"/>
  <c r="AN546" i="2"/>
  <c r="AT546" i="2"/>
  <c r="AM547" i="2"/>
  <c r="AN547" i="2"/>
  <c r="AT547" i="2"/>
  <c r="AM548" i="2"/>
  <c r="AN548" i="2"/>
  <c r="AT548" i="2"/>
  <c r="AM549" i="2"/>
  <c r="AN549" i="2"/>
  <c r="AT549" i="2"/>
  <c r="AM550" i="2"/>
  <c r="AN550" i="2"/>
  <c r="AT550" i="2"/>
  <c r="AM551" i="2"/>
  <c r="AN551" i="2"/>
  <c r="AT551" i="2"/>
  <c r="AM552" i="2"/>
  <c r="AN552" i="2"/>
  <c r="AT552" i="2"/>
  <c r="AM553" i="2"/>
  <c r="AN553" i="2"/>
  <c r="AT553" i="2"/>
  <c r="AM554" i="2"/>
  <c r="AN554" i="2"/>
  <c r="AT554" i="2"/>
  <c r="AM555" i="2"/>
  <c r="AN555" i="2"/>
  <c r="AT555" i="2"/>
  <c r="AM556" i="2"/>
  <c r="AN556" i="2"/>
  <c r="AT556" i="2"/>
  <c r="AM557" i="2"/>
  <c r="AN557" i="2"/>
  <c r="AT557" i="2"/>
  <c r="R472" i="2"/>
  <c r="AS472" i="2" s="1"/>
  <c r="R471" i="2"/>
  <c r="AS471" i="2" s="1"/>
  <c r="R470" i="2"/>
  <c r="AS470" i="2" s="1"/>
  <c r="R469" i="2"/>
  <c r="AS469" i="2" s="1"/>
  <c r="R468" i="2"/>
  <c r="AS468" i="2" s="1"/>
  <c r="R467" i="2"/>
  <c r="AS467" i="2" s="1"/>
  <c r="R466" i="2"/>
  <c r="AS466" i="2" s="1"/>
  <c r="R465" i="2"/>
  <c r="AS465" i="2" s="1"/>
  <c r="R464" i="2"/>
  <c r="AS464" i="2" s="1"/>
  <c r="R463" i="2"/>
  <c r="AS463" i="2" s="1"/>
  <c r="R462" i="2"/>
  <c r="AS462" i="2" s="1"/>
  <c r="R461" i="2"/>
  <c r="AS461" i="2" s="1"/>
  <c r="R460" i="2"/>
  <c r="AS460" i="2" s="1"/>
  <c r="R459" i="2"/>
  <c r="AS459" i="2" s="1"/>
  <c r="R458" i="2"/>
  <c r="AS458" i="2" s="1"/>
  <c r="R457" i="2"/>
  <c r="AS457" i="2" s="1"/>
  <c r="R456" i="2"/>
  <c r="AS456" i="2" s="1"/>
  <c r="R455" i="2"/>
  <c r="AS455" i="2" s="1"/>
  <c r="R454" i="2"/>
  <c r="AS454" i="2" s="1"/>
  <c r="R453" i="2"/>
  <c r="AS453" i="2" s="1"/>
  <c r="R452" i="2"/>
  <c r="AS452" i="2" s="1"/>
  <c r="R451" i="2"/>
  <c r="AS451" i="2" s="1"/>
  <c r="R450" i="2"/>
  <c r="AS450" i="2" s="1"/>
  <c r="R449" i="2"/>
  <c r="AS449" i="2" s="1"/>
  <c r="R448" i="2"/>
  <c r="AS448" i="2" s="1"/>
  <c r="R447" i="2"/>
  <c r="AS447" i="2" s="1"/>
  <c r="R446" i="2"/>
  <c r="AS446" i="2" s="1"/>
  <c r="R445" i="2"/>
  <c r="AS445" i="2" s="1"/>
  <c r="R444" i="2"/>
  <c r="AS444" i="2" s="1"/>
  <c r="R443" i="2"/>
  <c r="AS443" i="2" s="1"/>
  <c r="R442" i="2"/>
  <c r="AS442" i="2" s="1"/>
  <c r="R441" i="2"/>
  <c r="AS441" i="2" s="1"/>
  <c r="R440" i="2"/>
  <c r="AS440" i="2" s="1"/>
  <c r="R439" i="2"/>
  <c r="AS439" i="2" s="1"/>
  <c r="R438" i="2"/>
  <c r="AS438" i="2" s="1"/>
  <c r="R437" i="2"/>
  <c r="AS437" i="2" s="1"/>
  <c r="R436" i="2"/>
  <c r="AS436" i="2" s="1"/>
  <c r="R435" i="2"/>
  <c r="AS435" i="2" s="1"/>
  <c r="R434" i="2"/>
  <c r="AS434" i="2" s="1"/>
  <c r="R433" i="2"/>
  <c r="AS433" i="2" s="1"/>
  <c r="R432" i="2"/>
  <c r="AS432" i="2" s="1"/>
  <c r="R431" i="2"/>
  <c r="AS431" i="2" s="1"/>
  <c r="R430" i="2"/>
  <c r="AS430" i="2" s="1"/>
  <c r="R429" i="2"/>
  <c r="AS429" i="2" s="1"/>
  <c r="R428" i="2"/>
  <c r="AS428" i="2" s="1"/>
  <c r="R427" i="2"/>
  <c r="AS427" i="2" s="1"/>
  <c r="R426" i="2"/>
  <c r="AS426" i="2" s="1"/>
  <c r="R425" i="2"/>
  <c r="AS425" i="2" s="1"/>
  <c r="R424" i="2"/>
  <c r="AS424" i="2" s="1"/>
  <c r="R423" i="2"/>
  <c r="AS423" i="2" s="1"/>
  <c r="R422" i="2"/>
  <c r="AS422" i="2" s="1"/>
  <c r="R421" i="2"/>
  <c r="AS421" i="2" s="1"/>
  <c r="R420" i="2"/>
  <c r="AS420" i="2" s="1"/>
  <c r="R419" i="2"/>
  <c r="AS419" i="2" s="1"/>
  <c r="R418" i="2"/>
  <c r="AS418" i="2" s="1"/>
  <c r="R417" i="2"/>
  <c r="AS417" i="2" s="1"/>
  <c r="R416" i="2"/>
  <c r="AS416" i="2" s="1"/>
  <c r="R415" i="2"/>
  <c r="AS415" i="2" s="1"/>
  <c r="R414" i="2"/>
  <c r="AS414" i="2" s="1"/>
  <c r="R413" i="2"/>
  <c r="AS413" i="2" s="1"/>
  <c r="R412" i="2"/>
  <c r="AS412" i="2" s="1"/>
  <c r="R411" i="2"/>
  <c r="AS411" i="2" s="1"/>
  <c r="R410" i="2"/>
  <c r="AS410" i="2" s="1"/>
  <c r="R409" i="2"/>
  <c r="AS409" i="2" s="1"/>
  <c r="R408" i="2"/>
  <c r="AS408" i="2" s="1"/>
  <c r="R407" i="2"/>
  <c r="AS407" i="2" s="1"/>
  <c r="R406" i="2"/>
  <c r="AS406" i="2" s="1"/>
  <c r="R405" i="2"/>
  <c r="AS405" i="2" s="1"/>
  <c r="R404" i="2"/>
  <c r="AS404" i="2" s="1"/>
  <c r="R403" i="2"/>
  <c r="AS403" i="2" s="1"/>
  <c r="R402" i="2"/>
  <c r="AS402" i="2" s="1"/>
  <c r="R401" i="2"/>
  <c r="AS401" i="2" s="1"/>
  <c r="R400" i="2"/>
  <c r="AS400" i="2" s="1"/>
  <c r="R399" i="2"/>
  <c r="AS399" i="2" s="1"/>
  <c r="R398" i="2"/>
  <c r="AS398" i="2" s="1"/>
  <c r="R397" i="2"/>
  <c r="AS397" i="2" s="1"/>
  <c r="R396" i="2"/>
  <c r="AS396" i="2" s="1"/>
  <c r="R395" i="2"/>
  <c r="AS395" i="2" s="1"/>
  <c r="R394" i="2"/>
  <c r="AS394" i="2" s="1"/>
  <c r="R393" i="2"/>
  <c r="AS393" i="2" s="1"/>
  <c r="R392" i="2"/>
  <c r="AS392" i="2" s="1"/>
  <c r="R391" i="2"/>
  <c r="AS391" i="2" s="1"/>
  <c r="R390" i="2"/>
  <c r="AS390" i="2" s="1"/>
  <c r="R389" i="2"/>
  <c r="AS389" i="2" s="1"/>
  <c r="R388" i="2"/>
  <c r="AS388" i="2" s="1"/>
  <c r="R387" i="2"/>
  <c r="AS387" i="2" s="1"/>
  <c r="R386" i="2"/>
  <c r="AS386" i="2" s="1"/>
  <c r="R385" i="2"/>
  <c r="AS385" i="2" s="1"/>
  <c r="R384" i="2"/>
  <c r="AS384" i="2" s="1"/>
  <c r="R383" i="2"/>
  <c r="AS383" i="2" s="1"/>
  <c r="R382" i="2"/>
  <c r="AS382" i="2" s="1"/>
  <c r="R381" i="2"/>
  <c r="AS381" i="2" s="1"/>
  <c r="R380" i="2"/>
  <c r="AS380" i="2" s="1"/>
  <c r="R379" i="2"/>
  <c r="AS379" i="2" s="1"/>
  <c r="R378" i="2"/>
  <c r="AS378" i="2" s="1"/>
  <c r="R377" i="2"/>
  <c r="AS377" i="2" s="1"/>
  <c r="R376" i="2"/>
  <c r="AS376" i="2" s="1"/>
  <c r="R375" i="2"/>
  <c r="AS375" i="2" s="1"/>
  <c r="R374" i="2"/>
  <c r="AS374" i="2" s="1"/>
  <c r="R373" i="2"/>
  <c r="AS373" i="2" s="1"/>
  <c r="R372" i="2"/>
  <c r="AS372" i="2" s="1"/>
  <c r="R371" i="2"/>
  <c r="AS371" i="2" s="1"/>
  <c r="R370" i="2"/>
  <c r="AS370" i="2" s="1"/>
  <c r="R369" i="2"/>
  <c r="AS369" i="2" s="1"/>
  <c r="R368" i="2"/>
  <c r="AS368" i="2" s="1"/>
  <c r="R367" i="2"/>
  <c r="AS367" i="2" s="1"/>
  <c r="R366" i="2"/>
  <c r="AS366" i="2" s="1"/>
  <c r="R365" i="2"/>
  <c r="AS365" i="2" s="1"/>
  <c r="R364" i="2"/>
  <c r="AS364" i="2" s="1"/>
  <c r="R363" i="2"/>
  <c r="AS363" i="2" s="1"/>
  <c r="R362" i="2"/>
  <c r="AS362" i="2" s="1"/>
  <c r="R361" i="2"/>
  <c r="AS361" i="2" s="1"/>
  <c r="R360" i="2"/>
  <c r="AS360" i="2" s="1"/>
  <c r="R359" i="2"/>
  <c r="AS359" i="2" s="1"/>
  <c r="R358" i="2"/>
  <c r="AS358" i="2" s="1"/>
  <c r="R357" i="2"/>
  <c r="AS357" i="2" s="1"/>
  <c r="R356" i="2"/>
  <c r="AS356" i="2" s="1"/>
  <c r="R355" i="2"/>
  <c r="AS355" i="2" s="1"/>
  <c r="R354" i="2"/>
  <c r="AS354" i="2" s="1"/>
  <c r="R353" i="2"/>
  <c r="AS353" i="2" s="1"/>
  <c r="R352" i="2"/>
  <c r="AS352" i="2" s="1"/>
  <c r="R351" i="2"/>
  <c r="AS351" i="2" s="1"/>
  <c r="R350" i="2"/>
  <c r="AS350" i="2" s="1"/>
  <c r="R349" i="2"/>
  <c r="AS349" i="2" s="1"/>
  <c r="R348" i="2"/>
  <c r="AS348" i="2" s="1"/>
  <c r="AO403" i="2" l="1"/>
  <c r="AP403" i="2" s="1"/>
  <c r="AQ403" i="2" s="1"/>
  <c r="AR403" i="2" s="1"/>
  <c r="AO399" i="2"/>
  <c r="AP399" i="2" s="1"/>
  <c r="AQ399" i="2" s="1"/>
  <c r="AR399" i="2" s="1"/>
  <c r="AO349" i="2"/>
  <c r="AP349" i="2" s="1"/>
  <c r="AQ349" i="2" s="1"/>
  <c r="AR349" i="2" s="1"/>
  <c r="AO472" i="2"/>
  <c r="AP472" i="2" s="1"/>
  <c r="AQ472" i="2" s="1"/>
  <c r="AR472" i="2" s="1"/>
  <c r="AO444" i="2"/>
  <c r="AP444" i="2" s="1"/>
  <c r="AQ444" i="2" s="1"/>
  <c r="AR444" i="2" s="1"/>
  <c r="AO436" i="2"/>
  <c r="AP436" i="2" s="1"/>
  <c r="AQ436" i="2" s="1"/>
  <c r="AR436" i="2" s="1"/>
  <c r="AO438" i="2"/>
  <c r="AP438" i="2" s="1"/>
  <c r="AQ438" i="2" s="1"/>
  <c r="AR438" i="2" s="1"/>
  <c r="AO361" i="2"/>
  <c r="AP361" i="2" s="1"/>
  <c r="AQ361" i="2" s="1"/>
  <c r="AR361" i="2" s="1"/>
  <c r="AO359" i="2"/>
  <c r="AP359" i="2" s="1"/>
  <c r="AQ359" i="2" s="1"/>
  <c r="AR359" i="2" s="1"/>
  <c r="AO357" i="2"/>
  <c r="AP357" i="2" s="1"/>
  <c r="AQ357" i="2" s="1"/>
  <c r="AR357" i="2" s="1"/>
  <c r="AO355" i="2"/>
  <c r="AP355" i="2" s="1"/>
  <c r="AQ355" i="2" s="1"/>
  <c r="AR355" i="2" s="1"/>
  <c r="AO353" i="2"/>
  <c r="AP353" i="2" s="1"/>
  <c r="AQ353" i="2" s="1"/>
  <c r="AR353" i="2" s="1"/>
  <c r="AO477" i="2"/>
  <c r="AP477" i="2" s="1"/>
  <c r="AQ477" i="2" s="1"/>
  <c r="AR477" i="2" s="1"/>
  <c r="AO547" i="2"/>
  <c r="AP547" i="2" s="1"/>
  <c r="AQ547" i="2" s="1"/>
  <c r="AR547" i="2" s="1"/>
  <c r="AO539" i="2"/>
  <c r="AP539" i="2" s="1"/>
  <c r="AQ539" i="2" s="1"/>
  <c r="AR539" i="2" s="1"/>
  <c r="AO537" i="2"/>
  <c r="AP537" i="2" s="1"/>
  <c r="AQ537" i="2" s="1"/>
  <c r="AR537" i="2" s="1"/>
  <c r="AO531" i="2"/>
  <c r="AP531" i="2" s="1"/>
  <c r="AQ531" i="2" s="1"/>
  <c r="AR531" i="2" s="1"/>
  <c r="AO523" i="2"/>
  <c r="AP523" i="2" s="1"/>
  <c r="AQ523" i="2" s="1"/>
  <c r="AR523" i="2" s="1"/>
  <c r="AO511" i="2"/>
  <c r="AP511" i="2" s="1"/>
  <c r="AQ511" i="2" s="1"/>
  <c r="AR511" i="2" s="1"/>
  <c r="AO507" i="2"/>
  <c r="AP507" i="2" s="1"/>
  <c r="AQ507" i="2" s="1"/>
  <c r="AR507" i="2" s="1"/>
  <c r="AO503" i="2"/>
  <c r="AP503" i="2" s="1"/>
  <c r="AQ503" i="2" s="1"/>
  <c r="AR503" i="2" s="1"/>
  <c r="AO501" i="2"/>
  <c r="AP501" i="2" s="1"/>
  <c r="AQ501" i="2" s="1"/>
  <c r="AR501" i="2" s="1"/>
  <c r="AO499" i="2"/>
  <c r="AP499" i="2" s="1"/>
  <c r="AQ499" i="2" s="1"/>
  <c r="AR499" i="2" s="1"/>
  <c r="AO495" i="2"/>
  <c r="AP495" i="2" s="1"/>
  <c r="AQ495" i="2" s="1"/>
  <c r="AR495" i="2" s="1"/>
  <c r="AO491" i="2"/>
  <c r="AP491" i="2" s="1"/>
  <c r="AQ491" i="2" s="1"/>
  <c r="AR491" i="2" s="1"/>
  <c r="AO476" i="2"/>
  <c r="AP476" i="2" s="1"/>
  <c r="AQ476" i="2" s="1"/>
  <c r="AR476" i="2" s="1"/>
  <c r="AO463" i="2"/>
  <c r="AP463" i="2" s="1"/>
  <c r="AQ463" i="2" s="1"/>
  <c r="AR463" i="2" s="1"/>
  <c r="AO449" i="2"/>
  <c r="AP449" i="2" s="1"/>
  <c r="AQ449" i="2" s="1"/>
  <c r="AR449" i="2" s="1"/>
  <c r="AO527" i="2"/>
  <c r="AP527" i="2" s="1"/>
  <c r="AQ527" i="2" s="1"/>
  <c r="AR527" i="2" s="1"/>
  <c r="AO466" i="2"/>
  <c r="AP466" i="2" s="1"/>
  <c r="AQ466" i="2" s="1"/>
  <c r="AR466" i="2" s="1"/>
  <c r="AO462" i="2"/>
  <c r="AP462" i="2" s="1"/>
  <c r="AQ462" i="2" s="1"/>
  <c r="AR462" i="2" s="1"/>
  <c r="AO450" i="2"/>
  <c r="AP450" i="2" s="1"/>
  <c r="AQ450" i="2" s="1"/>
  <c r="AR450" i="2" s="1"/>
  <c r="AO383" i="2"/>
  <c r="AP383" i="2" s="1"/>
  <c r="AQ383" i="2" s="1"/>
  <c r="AR383" i="2" s="1"/>
  <c r="AO381" i="2"/>
  <c r="AP381" i="2" s="1"/>
  <c r="AQ381" i="2" s="1"/>
  <c r="AR381" i="2" s="1"/>
  <c r="AO379" i="2"/>
  <c r="AP379" i="2" s="1"/>
  <c r="AQ379" i="2" s="1"/>
  <c r="AR379" i="2" s="1"/>
  <c r="AO377" i="2"/>
  <c r="AP377" i="2" s="1"/>
  <c r="AQ377" i="2" s="1"/>
  <c r="AR377" i="2" s="1"/>
  <c r="AO375" i="2"/>
  <c r="AP375" i="2" s="1"/>
  <c r="AQ375" i="2" s="1"/>
  <c r="AR375" i="2" s="1"/>
  <c r="AO373" i="2"/>
  <c r="AP373" i="2" s="1"/>
  <c r="AQ373" i="2" s="1"/>
  <c r="AR373" i="2" s="1"/>
  <c r="AO371" i="2"/>
  <c r="AP371" i="2" s="1"/>
  <c r="AQ371" i="2" s="1"/>
  <c r="AR371" i="2" s="1"/>
  <c r="AO369" i="2"/>
  <c r="AP369" i="2" s="1"/>
  <c r="AQ369" i="2" s="1"/>
  <c r="AR369" i="2" s="1"/>
  <c r="AO367" i="2"/>
  <c r="AP367" i="2" s="1"/>
  <c r="AQ367" i="2" s="1"/>
  <c r="AR367" i="2" s="1"/>
  <c r="AO365" i="2"/>
  <c r="AP365" i="2" s="1"/>
  <c r="AQ365" i="2" s="1"/>
  <c r="AR365" i="2" s="1"/>
  <c r="AO363" i="2"/>
  <c r="AP363" i="2" s="1"/>
  <c r="AQ363" i="2" s="1"/>
  <c r="AR363" i="2" s="1"/>
  <c r="AO485" i="2"/>
  <c r="AP485" i="2" s="1"/>
  <c r="AQ485" i="2" s="1"/>
  <c r="AR485" i="2" s="1"/>
  <c r="AO464" i="2"/>
  <c r="AP464" i="2" s="1"/>
  <c r="AQ464" i="2" s="1"/>
  <c r="AR464" i="2" s="1"/>
  <c r="AO460" i="2"/>
  <c r="AP460" i="2" s="1"/>
  <c r="AQ460" i="2" s="1"/>
  <c r="AR460" i="2" s="1"/>
  <c r="AO454" i="2"/>
  <c r="AP454" i="2" s="1"/>
  <c r="AQ454" i="2" s="1"/>
  <c r="AR454" i="2" s="1"/>
  <c r="AO441" i="2"/>
  <c r="AP441" i="2" s="1"/>
  <c r="AQ441" i="2" s="1"/>
  <c r="AR441" i="2" s="1"/>
  <c r="AO510" i="2"/>
  <c r="AP510" i="2" s="1"/>
  <c r="AQ510" i="2" s="1"/>
  <c r="AR510" i="2" s="1"/>
  <c r="AO493" i="2"/>
  <c r="AP493" i="2" s="1"/>
  <c r="AQ493" i="2" s="1"/>
  <c r="AR493" i="2" s="1"/>
  <c r="AO487" i="2"/>
  <c r="AP487" i="2" s="1"/>
  <c r="AQ487" i="2" s="1"/>
  <c r="AR487" i="2" s="1"/>
  <c r="AO519" i="2"/>
  <c r="AP519" i="2" s="1"/>
  <c r="AQ519" i="2" s="1"/>
  <c r="AR519" i="2" s="1"/>
  <c r="AO517" i="2"/>
  <c r="AP517" i="2" s="1"/>
  <c r="AQ517" i="2" s="1"/>
  <c r="AR517" i="2" s="1"/>
  <c r="AO515" i="2"/>
  <c r="AP515" i="2" s="1"/>
  <c r="AQ515" i="2" s="1"/>
  <c r="AR515" i="2" s="1"/>
  <c r="AO502" i="2"/>
  <c r="AP502" i="2" s="1"/>
  <c r="AQ502" i="2" s="1"/>
  <c r="AR502" i="2" s="1"/>
  <c r="AO500" i="2"/>
  <c r="AP500" i="2" s="1"/>
  <c r="AQ500" i="2" s="1"/>
  <c r="AR500" i="2" s="1"/>
  <c r="AO473" i="2"/>
  <c r="AP473" i="2" s="1"/>
  <c r="AQ473" i="2" s="1"/>
  <c r="AR473" i="2" s="1"/>
  <c r="AO470" i="2"/>
  <c r="AP470" i="2" s="1"/>
  <c r="AQ470" i="2" s="1"/>
  <c r="AR470" i="2" s="1"/>
  <c r="AO468" i="2"/>
  <c r="AP468" i="2" s="1"/>
  <c r="AQ468" i="2" s="1"/>
  <c r="AR468" i="2" s="1"/>
  <c r="AO508" i="2"/>
  <c r="AP508" i="2" s="1"/>
  <c r="AQ508" i="2" s="1"/>
  <c r="AR508" i="2" s="1"/>
  <c r="AO483" i="2"/>
  <c r="AP483" i="2" s="1"/>
  <c r="AQ483" i="2" s="1"/>
  <c r="AR483" i="2" s="1"/>
  <c r="AO546" i="2"/>
  <c r="AP546" i="2" s="1"/>
  <c r="AQ546" i="2" s="1"/>
  <c r="AR546" i="2" s="1"/>
  <c r="AO542" i="2"/>
  <c r="AP542" i="2" s="1"/>
  <c r="AQ542" i="2" s="1"/>
  <c r="AR542" i="2" s="1"/>
  <c r="AO555" i="2"/>
  <c r="AP555" i="2" s="1"/>
  <c r="AQ555" i="2" s="1"/>
  <c r="AR555" i="2" s="1"/>
  <c r="AO553" i="2"/>
  <c r="AP553" i="2" s="1"/>
  <c r="AQ553" i="2" s="1"/>
  <c r="AR553" i="2" s="1"/>
  <c r="AO543" i="2"/>
  <c r="AP543" i="2" s="1"/>
  <c r="AQ543" i="2" s="1"/>
  <c r="AR543" i="2" s="1"/>
  <c r="AO530" i="2"/>
  <c r="AP530" i="2" s="1"/>
  <c r="AQ530" i="2" s="1"/>
  <c r="AR530" i="2" s="1"/>
  <c r="AO526" i="2"/>
  <c r="AP526" i="2" s="1"/>
  <c r="AQ526" i="2" s="1"/>
  <c r="AR526" i="2" s="1"/>
  <c r="AO494" i="2"/>
  <c r="AP494" i="2" s="1"/>
  <c r="AQ494" i="2" s="1"/>
  <c r="AR494" i="2" s="1"/>
  <c r="AO492" i="2"/>
  <c r="AP492" i="2" s="1"/>
  <c r="AQ492" i="2" s="1"/>
  <c r="AR492" i="2" s="1"/>
  <c r="AO486" i="2"/>
  <c r="AP486" i="2" s="1"/>
  <c r="AQ486" i="2" s="1"/>
  <c r="AR486" i="2" s="1"/>
  <c r="AO484" i="2"/>
  <c r="AP484" i="2" s="1"/>
  <c r="AQ484" i="2" s="1"/>
  <c r="AR484" i="2" s="1"/>
  <c r="AO442" i="2"/>
  <c r="AP442" i="2" s="1"/>
  <c r="AQ442" i="2" s="1"/>
  <c r="AR442" i="2" s="1"/>
  <c r="AO440" i="2"/>
  <c r="AP440" i="2" s="1"/>
  <c r="AQ440" i="2" s="1"/>
  <c r="AR440" i="2" s="1"/>
  <c r="AO395" i="2"/>
  <c r="AP395" i="2" s="1"/>
  <c r="AQ395" i="2" s="1"/>
  <c r="AR395" i="2" s="1"/>
  <c r="AO393" i="2"/>
  <c r="AP393" i="2" s="1"/>
  <c r="AQ393" i="2" s="1"/>
  <c r="AR393" i="2" s="1"/>
  <c r="AO391" i="2"/>
  <c r="AP391" i="2" s="1"/>
  <c r="AQ391" i="2" s="1"/>
  <c r="AR391" i="2" s="1"/>
  <c r="AO389" i="2"/>
  <c r="AP389" i="2" s="1"/>
  <c r="AQ389" i="2" s="1"/>
  <c r="AR389" i="2" s="1"/>
  <c r="AO387" i="2"/>
  <c r="AP387" i="2" s="1"/>
  <c r="AQ387" i="2" s="1"/>
  <c r="AR387" i="2" s="1"/>
  <c r="AO385" i="2"/>
  <c r="AP385" i="2" s="1"/>
  <c r="AQ385" i="2" s="1"/>
  <c r="AR385" i="2" s="1"/>
  <c r="AO533" i="2"/>
  <c r="AP533" i="2" s="1"/>
  <c r="AQ533" i="2" s="1"/>
  <c r="AR533" i="2" s="1"/>
  <c r="AO522" i="2"/>
  <c r="AP522" i="2" s="1"/>
  <c r="AQ522" i="2" s="1"/>
  <c r="AR522" i="2" s="1"/>
  <c r="AO513" i="2"/>
  <c r="AP513" i="2" s="1"/>
  <c r="AQ513" i="2" s="1"/>
  <c r="AR513" i="2" s="1"/>
  <c r="AO506" i="2"/>
  <c r="AP506" i="2" s="1"/>
  <c r="AQ506" i="2" s="1"/>
  <c r="AR506" i="2" s="1"/>
  <c r="AO504" i="2"/>
  <c r="AP504" i="2" s="1"/>
  <c r="AQ504" i="2" s="1"/>
  <c r="AR504" i="2" s="1"/>
  <c r="AO497" i="2"/>
  <c r="AP497" i="2" s="1"/>
  <c r="AQ497" i="2" s="1"/>
  <c r="AR497" i="2" s="1"/>
  <c r="AO490" i="2"/>
  <c r="AP490" i="2" s="1"/>
  <c r="AQ490" i="2" s="1"/>
  <c r="AR490" i="2" s="1"/>
  <c r="AO488" i="2"/>
  <c r="AP488" i="2" s="1"/>
  <c r="AQ488" i="2" s="1"/>
  <c r="AR488" i="2" s="1"/>
  <c r="AO481" i="2"/>
  <c r="AP481" i="2" s="1"/>
  <c r="AQ481" i="2" s="1"/>
  <c r="AR481" i="2" s="1"/>
  <c r="AO457" i="2"/>
  <c r="AP457" i="2" s="1"/>
  <c r="AQ457" i="2" s="1"/>
  <c r="AR457" i="2" s="1"/>
  <c r="AO455" i="2"/>
  <c r="AP455" i="2" s="1"/>
  <c r="AQ455" i="2" s="1"/>
  <c r="AR455" i="2" s="1"/>
  <c r="AO446" i="2"/>
  <c r="AP446" i="2" s="1"/>
  <c r="AQ446" i="2" s="1"/>
  <c r="AR446" i="2" s="1"/>
  <c r="AO437" i="2"/>
  <c r="AP437" i="2" s="1"/>
  <c r="AQ437" i="2" s="1"/>
  <c r="AR437" i="2" s="1"/>
  <c r="AO433" i="2"/>
  <c r="AP433" i="2" s="1"/>
  <c r="AQ433" i="2" s="1"/>
  <c r="AR433" i="2" s="1"/>
  <c r="AO351" i="2"/>
  <c r="AP351" i="2" s="1"/>
  <c r="AQ351" i="2" s="1"/>
  <c r="AR351" i="2" s="1"/>
  <c r="AO534" i="2"/>
  <c r="AP534" i="2" s="1"/>
  <c r="AQ534" i="2" s="1"/>
  <c r="AR534" i="2" s="1"/>
  <c r="AO529" i="2"/>
  <c r="AP529" i="2" s="1"/>
  <c r="AQ529" i="2" s="1"/>
  <c r="AR529" i="2" s="1"/>
  <c r="AO525" i="2"/>
  <c r="AP525" i="2" s="1"/>
  <c r="AQ525" i="2" s="1"/>
  <c r="AR525" i="2" s="1"/>
  <c r="AO509" i="2"/>
  <c r="AP509" i="2" s="1"/>
  <c r="AQ509" i="2" s="1"/>
  <c r="AR509" i="2" s="1"/>
  <c r="AO549" i="2"/>
  <c r="AP549" i="2" s="1"/>
  <c r="AQ549" i="2" s="1"/>
  <c r="AR549" i="2" s="1"/>
  <c r="AO554" i="2"/>
  <c r="AP554" i="2" s="1"/>
  <c r="AQ554" i="2" s="1"/>
  <c r="AR554" i="2" s="1"/>
  <c r="AO550" i="2"/>
  <c r="AP550" i="2" s="1"/>
  <c r="AQ550" i="2" s="1"/>
  <c r="AR550" i="2" s="1"/>
  <c r="AO545" i="2"/>
  <c r="AP545" i="2" s="1"/>
  <c r="AQ545" i="2" s="1"/>
  <c r="AR545" i="2" s="1"/>
  <c r="AO538" i="2"/>
  <c r="AP538" i="2" s="1"/>
  <c r="AQ538" i="2" s="1"/>
  <c r="AR538" i="2" s="1"/>
  <c r="AO518" i="2"/>
  <c r="AP518" i="2" s="1"/>
  <c r="AQ518" i="2" s="1"/>
  <c r="AR518" i="2" s="1"/>
  <c r="AO516" i="2"/>
  <c r="AP516" i="2" s="1"/>
  <c r="AQ516" i="2" s="1"/>
  <c r="AR516" i="2" s="1"/>
  <c r="AO557" i="2"/>
  <c r="AP557" i="2" s="1"/>
  <c r="AQ557" i="2" s="1"/>
  <c r="AR557" i="2" s="1"/>
  <c r="AO551" i="2"/>
  <c r="AP551" i="2" s="1"/>
  <c r="AQ551" i="2" s="1"/>
  <c r="AR551" i="2" s="1"/>
  <c r="AO541" i="2"/>
  <c r="AP541" i="2" s="1"/>
  <c r="AQ541" i="2" s="1"/>
  <c r="AR541" i="2" s="1"/>
  <c r="AO535" i="2"/>
  <c r="AP535" i="2" s="1"/>
  <c r="AQ535" i="2" s="1"/>
  <c r="AR535" i="2" s="1"/>
  <c r="AO521" i="2"/>
  <c r="AP521" i="2" s="1"/>
  <c r="AQ521" i="2" s="1"/>
  <c r="AR521" i="2" s="1"/>
  <c r="AO514" i="2"/>
  <c r="AP514" i="2" s="1"/>
  <c r="AQ514" i="2" s="1"/>
  <c r="AR514" i="2" s="1"/>
  <c r="AO512" i="2"/>
  <c r="AP512" i="2" s="1"/>
  <c r="AQ512" i="2" s="1"/>
  <c r="AR512" i="2" s="1"/>
  <c r="AO505" i="2"/>
  <c r="AP505" i="2" s="1"/>
  <c r="AQ505" i="2" s="1"/>
  <c r="AR505" i="2" s="1"/>
  <c r="AO498" i="2"/>
  <c r="AP498" i="2" s="1"/>
  <c r="AQ498" i="2" s="1"/>
  <c r="AR498" i="2" s="1"/>
  <c r="AO496" i="2"/>
  <c r="AP496" i="2" s="1"/>
  <c r="AQ496" i="2" s="1"/>
  <c r="AR496" i="2" s="1"/>
  <c r="AO489" i="2"/>
  <c r="AP489" i="2" s="1"/>
  <c r="AQ489" i="2" s="1"/>
  <c r="AR489" i="2" s="1"/>
  <c r="AO482" i="2"/>
  <c r="AP482" i="2" s="1"/>
  <c r="AQ482" i="2" s="1"/>
  <c r="AR482" i="2" s="1"/>
  <c r="AO480" i="2"/>
  <c r="AP480" i="2" s="1"/>
  <c r="AQ480" i="2" s="1"/>
  <c r="AR480" i="2" s="1"/>
  <c r="AO465" i="2"/>
  <c r="AP465" i="2" s="1"/>
  <c r="AQ465" i="2" s="1"/>
  <c r="AR465" i="2" s="1"/>
  <c r="AO458" i="2"/>
  <c r="AP458" i="2" s="1"/>
  <c r="AQ458" i="2" s="1"/>
  <c r="AR458" i="2" s="1"/>
  <c r="AO456" i="2"/>
  <c r="AP456" i="2" s="1"/>
  <c r="AQ456" i="2" s="1"/>
  <c r="AR456" i="2" s="1"/>
  <c r="AO452" i="2"/>
  <c r="AP452" i="2" s="1"/>
  <c r="AQ452" i="2" s="1"/>
  <c r="AR452" i="2" s="1"/>
  <c r="AO448" i="2"/>
  <c r="AP448" i="2" s="1"/>
  <c r="AQ448" i="2" s="1"/>
  <c r="AR448" i="2" s="1"/>
  <c r="AO447" i="2"/>
  <c r="AP447" i="2" s="1"/>
  <c r="AQ447" i="2" s="1"/>
  <c r="AR447" i="2" s="1"/>
  <c r="AO434" i="2"/>
  <c r="AP434" i="2" s="1"/>
  <c r="AQ434" i="2" s="1"/>
  <c r="AR434" i="2" s="1"/>
  <c r="AO475" i="2"/>
  <c r="AP475" i="2" s="1"/>
  <c r="AQ475" i="2" s="1"/>
  <c r="AR475" i="2" s="1"/>
  <c r="AO461" i="2"/>
  <c r="AP461" i="2" s="1"/>
  <c r="AQ461" i="2" s="1"/>
  <c r="AR461" i="2" s="1"/>
  <c r="AO451" i="2"/>
  <c r="AP451" i="2" s="1"/>
  <c r="AQ451" i="2" s="1"/>
  <c r="AR451" i="2" s="1"/>
  <c r="AO445" i="2"/>
  <c r="AP445" i="2" s="1"/>
  <c r="AQ445" i="2" s="1"/>
  <c r="AR445" i="2" s="1"/>
  <c r="AO439" i="2"/>
  <c r="AP439" i="2" s="1"/>
  <c r="AQ439" i="2" s="1"/>
  <c r="AR439" i="2" s="1"/>
  <c r="AO432" i="2"/>
  <c r="AP432" i="2" s="1"/>
  <c r="AQ432" i="2" s="1"/>
  <c r="AR432" i="2" s="1"/>
  <c r="AO430" i="2"/>
  <c r="AP430" i="2" s="1"/>
  <c r="AQ430" i="2" s="1"/>
  <c r="AR430" i="2" s="1"/>
  <c r="AO428" i="2"/>
  <c r="AP428" i="2" s="1"/>
  <c r="AQ428" i="2" s="1"/>
  <c r="AR428" i="2" s="1"/>
  <c r="AO426" i="2"/>
  <c r="AP426" i="2" s="1"/>
  <c r="AQ426" i="2" s="1"/>
  <c r="AR426" i="2" s="1"/>
  <c r="AO424" i="2"/>
  <c r="AP424" i="2" s="1"/>
  <c r="AQ424" i="2" s="1"/>
  <c r="AR424" i="2" s="1"/>
  <c r="AO422" i="2"/>
  <c r="AP422" i="2" s="1"/>
  <c r="AQ422" i="2" s="1"/>
  <c r="AR422" i="2" s="1"/>
  <c r="AO420" i="2"/>
  <c r="AP420" i="2" s="1"/>
  <c r="AQ420" i="2" s="1"/>
  <c r="AR420" i="2" s="1"/>
  <c r="AO401" i="2"/>
  <c r="AP401" i="2" s="1"/>
  <c r="AQ401" i="2" s="1"/>
  <c r="AR401" i="2" s="1"/>
  <c r="AO352" i="2"/>
  <c r="AP352" i="2" s="1"/>
  <c r="AQ352" i="2" s="1"/>
  <c r="AR352" i="2" s="1"/>
  <c r="AO348" i="2"/>
  <c r="AP348" i="2" s="1"/>
  <c r="AQ348" i="2" s="1"/>
  <c r="AR348" i="2" s="1"/>
  <c r="AO524" i="2"/>
  <c r="AP524" i="2" s="1"/>
  <c r="AQ524" i="2" s="1"/>
  <c r="AR524" i="2" s="1"/>
  <c r="AO532" i="2"/>
  <c r="AP532" i="2" s="1"/>
  <c r="AQ532" i="2" s="1"/>
  <c r="AR532" i="2" s="1"/>
  <c r="AO528" i="2"/>
  <c r="AP528" i="2" s="1"/>
  <c r="AQ528" i="2" s="1"/>
  <c r="AR528" i="2" s="1"/>
  <c r="AO520" i="2"/>
  <c r="AP520" i="2" s="1"/>
  <c r="AQ520" i="2" s="1"/>
  <c r="AR520" i="2" s="1"/>
  <c r="AO479" i="2"/>
  <c r="AP479" i="2" s="1"/>
  <c r="AQ479" i="2" s="1"/>
  <c r="AR479" i="2" s="1"/>
  <c r="AO459" i="2"/>
  <c r="AP459" i="2" s="1"/>
  <c r="AQ459" i="2" s="1"/>
  <c r="AR459" i="2" s="1"/>
  <c r="AO453" i="2"/>
  <c r="AP453" i="2" s="1"/>
  <c r="AQ453" i="2" s="1"/>
  <c r="AR453" i="2" s="1"/>
  <c r="AO443" i="2"/>
  <c r="AP443" i="2" s="1"/>
  <c r="AQ443" i="2" s="1"/>
  <c r="AR443" i="2" s="1"/>
  <c r="AO435" i="2"/>
  <c r="AP435" i="2" s="1"/>
  <c r="AQ435" i="2" s="1"/>
  <c r="AR435" i="2" s="1"/>
  <c r="AO429" i="2"/>
  <c r="AP429" i="2" s="1"/>
  <c r="AQ429" i="2" s="1"/>
  <c r="AR429" i="2" s="1"/>
  <c r="AO419" i="2"/>
  <c r="AP419" i="2" s="1"/>
  <c r="AQ419" i="2" s="1"/>
  <c r="AR419" i="2" s="1"/>
  <c r="AO417" i="2"/>
  <c r="AP417" i="2" s="1"/>
  <c r="AQ417" i="2" s="1"/>
  <c r="AR417" i="2" s="1"/>
  <c r="AO415" i="2"/>
  <c r="AP415" i="2" s="1"/>
  <c r="AQ415" i="2" s="1"/>
  <c r="AR415" i="2" s="1"/>
  <c r="AO413" i="2"/>
  <c r="AP413" i="2" s="1"/>
  <c r="AQ413" i="2" s="1"/>
  <c r="AR413" i="2" s="1"/>
  <c r="AO411" i="2"/>
  <c r="AP411" i="2" s="1"/>
  <c r="AQ411" i="2" s="1"/>
  <c r="AR411" i="2" s="1"/>
  <c r="AO409" i="2"/>
  <c r="AP409" i="2" s="1"/>
  <c r="AQ409" i="2" s="1"/>
  <c r="AR409" i="2" s="1"/>
  <c r="AO407" i="2"/>
  <c r="AP407" i="2" s="1"/>
  <c r="AQ407" i="2" s="1"/>
  <c r="AR407" i="2" s="1"/>
  <c r="AO405" i="2"/>
  <c r="AP405" i="2" s="1"/>
  <c r="AQ405" i="2" s="1"/>
  <c r="AR405" i="2" s="1"/>
  <c r="AO397" i="2"/>
  <c r="AP397" i="2" s="1"/>
  <c r="AQ397" i="2" s="1"/>
  <c r="AR397" i="2" s="1"/>
  <c r="AO392" i="2"/>
  <c r="AP392" i="2" s="1"/>
  <c r="AQ392" i="2" s="1"/>
  <c r="AR392" i="2" s="1"/>
  <c r="AO390" i="2"/>
  <c r="AP390" i="2" s="1"/>
  <c r="AQ390" i="2" s="1"/>
  <c r="AR390" i="2" s="1"/>
  <c r="AO388" i="2"/>
  <c r="AP388" i="2" s="1"/>
  <c r="AQ388" i="2" s="1"/>
  <c r="AR388" i="2" s="1"/>
  <c r="AO386" i="2"/>
  <c r="AP386" i="2" s="1"/>
  <c r="AQ386" i="2" s="1"/>
  <c r="AR386" i="2" s="1"/>
  <c r="AO384" i="2"/>
  <c r="AP384" i="2" s="1"/>
  <c r="AQ384" i="2" s="1"/>
  <c r="AR384" i="2" s="1"/>
  <c r="AO382" i="2"/>
  <c r="AP382" i="2" s="1"/>
  <c r="AQ382" i="2" s="1"/>
  <c r="AR382" i="2" s="1"/>
  <c r="AO380" i="2"/>
  <c r="AP380" i="2" s="1"/>
  <c r="AQ380" i="2" s="1"/>
  <c r="AR380" i="2" s="1"/>
  <c r="AO378" i="2"/>
  <c r="AP378" i="2" s="1"/>
  <c r="AQ378" i="2" s="1"/>
  <c r="AR378" i="2" s="1"/>
  <c r="AO376" i="2"/>
  <c r="AP376" i="2" s="1"/>
  <c r="AQ376" i="2" s="1"/>
  <c r="AR376" i="2" s="1"/>
  <c r="AO374" i="2"/>
  <c r="AP374" i="2" s="1"/>
  <c r="AQ374" i="2" s="1"/>
  <c r="AR374" i="2" s="1"/>
  <c r="AO372" i="2"/>
  <c r="AP372" i="2" s="1"/>
  <c r="AQ372" i="2" s="1"/>
  <c r="AR372" i="2" s="1"/>
  <c r="AO370" i="2"/>
  <c r="AP370" i="2" s="1"/>
  <c r="AQ370" i="2" s="1"/>
  <c r="AR370" i="2" s="1"/>
  <c r="AO368" i="2"/>
  <c r="AP368" i="2" s="1"/>
  <c r="AQ368" i="2" s="1"/>
  <c r="AR368" i="2" s="1"/>
  <c r="AO366" i="2"/>
  <c r="AP366" i="2" s="1"/>
  <c r="AQ366" i="2" s="1"/>
  <c r="AR366" i="2" s="1"/>
  <c r="AO364" i="2"/>
  <c r="AP364" i="2" s="1"/>
  <c r="AQ364" i="2" s="1"/>
  <c r="AR364" i="2" s="1"/>
  <c r="AO362" i="2"/>
  <c r="AP362" i="2" s="1"/>
  <c r="AQ362" i="2" s="1"/>
  <c r="AR362" i="2" s="1"/>
  <c r="AO360" i="2"/>
  <c r="AP360" i="2" s="1"/>
  <c r="AQ360" i="2" s="1"/>
  <c r="AR360" i="2" s="1"/>
  <c r="AO358" i="2"/>
  <c r="AP358" i="2" s="1"/>
  <c r="AQ358" i="2" s="1"/>
  <c r="AR358" i="2" s="1"/>
  <c r="AO356" i="2"/>
  <c r="AP356" i="2" s="1"/>
  <c r="AQ356" i="2" s="1"/>
  <c r="AR356" i="2" s="1"/>
  <c r="AO354" i="2"/>
  <c r="AP354" i="2" s="1"/>
  <c r="AQ354" i="2" s="1"/>
  <c r="AR354" i="2" s="1"/>
  <c r="AO350" i="2"/>
  <c r="AP350" i="2" s="1"/>
  <c r="AQ350" i="2" s="1"/>
  <c r="AR350" i="2" s="1"/>
  <c r="AO552" i="2"/>
  <c r="AP552" i="2" s="1"/>
  <c r="AQ552" i="2" s="1"/>
  <c r="AR552" i="2" s="1"/>
  <c r="AO544" i="2"/>
  <c r="AP544" i="2" s="1"/>
  <c r="AQ544" i="2" s="1"/>
  <c r="AR544" i="2" s="1"/>
  <c r="AO536" i="2"/>
  <c r="AP536" i="2" s="1"/>
  <c r="AQ536" i="2" s="1"/>
  <c r="AR536" i="2" s="1"/>
  <c r="AO556" i="2"/>
  <c r="AP556" i="2" s="1"/>
  <c r="AQ556" i="2" s="1"/>
  <c r="AR556" i="2" s="1"/>
  <c r="AO548" i="2"/>
  <c r="AP548" i="2" s="1"/>
  <c r="AQ548" i="2" s="1"/>
  <c r="AR548" i="2" s="1"/>
  <c r="AO540" i="2"/>
  <c r="AP540" i="2" s="1"/>
  <c r="AQ540" i="2" s="1"/>
  <c r="AR540" i="2" s="1"/>
  <c r="AO471" i="2"/>
  <c r="AP471" i="2" s="1"/>
  <c r="AQ471" i="2" s="1"/>
  <c r="AR471" i="2" s="1"/>
  <c r="AO469" i="2"/>
  <c r="AP469" i="2" s="1"/>
  <c r="AQ469" i="2" s="1"/>
  <c r="AR469" i="2" s="1"/>
  <c r="AO467" i="2"/>
  <c r="AP467" i="2" s="1"/>
  <c r="AQ467" i="2" s="1"/>
  <c r="AR467" i="2" s="1"/>
  <c r="AO478" i="2"/>
  <c r="AP478" i="2" s="1"/>
  <c r="AQ478" i="2" s="1"/>
  <c r="AR478" i="2" s="1"/>
  <c r="AO474" i="2"/>
  <c r="AP474" i="2" s="1"/>
  <c r="AQ474" i="2" s="1"/>
  <c r="AR474" i="2" s="1"/>
  <c r="AO431" i="2"/>
  <c r="AP431" i="2" s="1"/>
  <c r="AQ431" i="2" s="1"/>
  <c r="AR431" i="2" s="1"/>
  <c r="AO427" i="2"/>
  <c r="AP427" i="2" s="1"/>
  <c r="AQ427" i="2" s="1"/>
  <c r="AR427" i="2" s="1"/>
  <c r="AO425" i="2"/>
  <c r="AP425" i="2" s="1"/>
  <c r="AQ425" i="2" s="1"/>
  <c r="AR425" i="2" s="1"/>
  <c r="AO423" i="2"/>
  <c r="AP423" i="2" s="1"/>
  <c r="AQ423" i="2" s="1"/>
  <c r="AR423" i="2" s="1"/>
  <c r="AO421" i="2"/>
  <c r="AP421" i="2" s="1"/>
  <c r="AQ421" i="2" s="1"/>
  <c r="AR421" i="2" s="1"/>
  <c r="AO418" i="2"/>
  <c r="AP418" i="2" s="1"/>
  <c r="AQ418" i="2" s="1"/>
  <c r="AR418" i="2" s="1"/>
  <c r="AO416" i="2"/>
  <c r="AP416" i="2" s="1"/>
  <c r="AQ416" i="2" s="1"/>
  <c r="AR416" i="2" s="1"/>
  <c r="AO414" i="2"/>
  <c r="AP414" i="2" s="1"/>
  <c r="AQ414" i="2" s="1"/>
  <c r="AR414" i="2" s="1"/>
  <c r="AO412" i="2"/>
  <c r="AP412" i="2" s="1"/>
  <c r="AQ412" i="2" s="1"/>
  <c r="AR412" i="2" s="1"/>
  <c r="AO410" i="2"/>
  <c r="AP410" i="2" s="1"/>
  <c r="AQ410" i="2" s="1"/>
  <c r="AR410" i="2" s="1"/>
  <c r="AO408" i="2"/>
  <c r="AP408" i="2" s="1"/>
  <c r="AQ408" i="2" s="1"/>
  <c r="AR408" i="2" s="1"/>
  <c r="AO406" i="2"/>
  <c r="AP406" i="2" s="1"/>
  <c r="AQ406" i="2" s="1"/>
  <c r="AR406" i="2" s="1"/>
  <c r="AO404" i="2"/>
  <c r="AP404" i="2" s="1"/>
  <c r="AQ404" i="2" s="1"/>
  <c r="AR404" i="2" s="1"/>
  <c r="AO400" i="2"/>
  <c r="AP400" i="2" s="1"/>
  <c r="AQ400" i="2" s="1"/>
  <c r="AR400" i="2" s="1"/>
  <c r="AO396" i="2"/>
  <c r="AP396" i="2" s="1"/>
  <c r="AQ396" i="2" s="1"/>
  <c r="AR396" i="2" s="1"/>
  <c r="AO402" i="2"/>
  <c r="AP402" i="2" s="1"/>
  <c r="AQ402" i="2" s="1"/>
  <c r="AR402" i="2" s="1"/>
  <c r="AO398" i="2"/>
  <c r="AP398" i="2" s="1"/>
  <c r="AQ398" i="2" s="1"/>
  <c r="AR398" i="2" s="1"/>
  <c r="AO394" i="2"/>
  <c r="AP394" i="2" s="1"/>
  <c r="AQ394" i="2" s="1"/>
  <c r="AR394" i="2" s="1"/>
  <c r="AT347" i="2" l="1"/>
  <c r="AN347" i="2"/>
  <c r="AM347" i="2"/>
  <c r="AT346" i="2"/>
  <c r="AN346" i="2"/>
  <c r="AM346" i="2"/>
  <c r="AT345" i="2"/>
  <c r="AN345" i="2"/>
  <c r="AM345" i="2"/>
  <c r="AT344" i="2"/>
  <c r="AN344" i="2"/>
  <c r="AM344" i="2"/>
  <c r="AT343" i="2"/>
  <c r="AN343" i="2"/>
  <c r="AM343" i="2"/>
  <c r="AT342" i="2"/>
  <c r="AN342" i="2"/>
  <c r="AM342" i="2"/>
  <c r="AT341" i="2"/>
  <c r="AN341" i="2"/>
  <c r="AM341" i="2"/>
  <c r="AT340" i="2"/>
  <c r="AN340" i="2"/>
  <c r="AM340" i="2"/>
  <c r="AT339" i="2"/>
  <c r="AN339" i="2"/>
  <c r="AM339" i="2"/>
  <c r="AT338" i="2"/>
  <c r="AN338" i="2"/>
  <c r="AM338" i="2"/>
  <c r="AT337" i="2"/>
  <c r="AN337" i="2"/>
  <c r="AM337" i="2"/>
  <c r="AT336" i="2"/>
  <c r="AN336" i="2"/>
  <c r="AM336" i="2"/>
  <c r="AT335" i="2"/>
  <c r="AN335" i="2"/>
  <c r="AM335" i="2"/>
  <c r="AT334" i="2"/>
  <c r="AN334" i="2"/>
  <c r="AM334" i="2"/>
  <c r="AT333" i="2"/>
  <c r="AN333" i="2"/>
  <c r="AM333" i="2"/>
  <c r="AT332" i="2"/>
  <c r="AN332" i="2"/>
  <c r="AM332" i="2"/>
  <c r="AT331" i="2"/>
  <c r="AN331" i="2"/>
  <c r="AM331" i="2"/>
  <c r="AT330" i="2"/>
  <c r="AN330" i="2"/>
  <c r="AM330" i="2"/>
  <c r="AT329" i="2"/>
  <c r="AN329" i="2"/>
  <c r="AM329" i="2"/>
  <c r="AT328" i="2"/>
  <c r="AN328" i="2"/>
  <c r="AM328" i="2"/>
  <c r="AT327" i="2"/>
  <c r="AN327" i="2"/>
  <c r="AM327" i="2"/>
  <c r="AT326" i="2"/>
  <c r="AN326" i="2"/>
  <c r="AM326" i="2"/>
  <c r="AT325" i="2"/>
  <c r="AN325" i="2"/>
  <c r="AM325" i="2"/>
  <c r="AT324" i="2"/>
  <c r="AN324" i="2"/>
  <c r="AM324" i="2"/>
  <c r="AT323" i="2"/>
  <c r="AN323" i="2"/>
  <c r="AM323" i="2"/>
  <c r="AT322" i="2"/>
  <c r="AN322" i="2"/>
  <c r="AM322" i="2"/>
  <c r="AT321" i="2"/>
  <c r="AN321" i="2"/>
  <c r="AM321" i="2"/>
  <c r="AT320" i="2"/>
  <c r="AN320" i="2"/>
  <c r="AM320" i="2"/>
  <c r="AT319" i="2"/>
  <c r="AN319" i="2"/>
  <c r="AM319" i="2"/>
  <c r="AT318" i="2"/>
  <c r="AN318" i="2"/>
  <c r="AM318" i="2"/>
  <c r="AT317" i="2"/>
  <c r="AN317" i="2"/>
  <c r="AM317" i="2"/>
  <c r="AT316" i="2"/>
  <c r="AN316" i="2"/>
  <c r="AM316" i="2"/>
  <c r="AT315" i="2"/>
  <c r="AN315" i="2"/>
  <c r="AM315" i="2"/>
  <c r="AT314" i="2"/>
  <c r="AN314" i="2"/>
  <c r="AM314" i="2"/>
  <c r="AT313" i="2"/>
  <c r="AN313" i="2"/>
  <c r="AM313" i="2"/>
  <c r="AT312" i="2"/>
  <c r="AN312" i="2"/>
  <c r="AM312" i="2"/>
  <c r="AT311" i="2"/>
  <c r="AN311" i="2"/>
  <c r="AM311" i="2"/>
  <c r="AT310" i="2"/>
  <c r="AN310" i="2"/>
  <c r="AM310" i="2"/>
  <c r="AT309" i="2"/>
  <c r="AN309" i="2"/>
  <c r="AM309" i="2"/>
  <c r="AT308" i="2"/>
  <c r="AN308" i="2"/>
  <c r="AM308" i="2"/>
  <c r="AT307" i="2"/>
  <c r="AN307" i="2"/>
  <c r="AM307" i="2"/>
  <c r="AT306" i="2"/>
  <c r="AN306" i="2"/>
  <c r="AM306" i="2"/>
  <c r="AT305" i="2"/>
  <c r="AN305" i="2"/>
  <c r="AM305" i="2"/>
  <c r="AT304" i="2"/>
  <c r="AN304" i="2"/>
  <c r="AM304" i="2"/>
  <c r="AT303" i="2"/>
  <c r="AN303" i="2"/>
  <c r="AM303" i="2"/>
  <c r="AT302" i="2"/>
  <c r="AN302" i="2"/>
  <c r="AM302" i="2"/>
  <c r="AT301" i="2"/>
  <c r="AN301" i="2"/>
  <c r="AM301" i="2"/>
  <c r="AT300" i="2"/>
  <c r="AN300" i="2"/>
  <c r="AM300" i="2"/>
  <c r="AT299" i="2"/>
  <c r="AN299" i="2"/>
  <c r="AM299" i="2"/>
  <c r="AT298" i="2"/>
  <c r="AN298" i="2"/>
  <c r="AM298" i="2"/>
  <c r="AT297" i="2"/>
  <c r="AN297" i="2"/>
  <c r="AM297" i="2"/>
  <c r="AT296" i="2"/>
  <c r="AN296" i="2"/>
  <c r="AM296" i="2"/>
  <c r="AT295" i="2"/>
  <c r="AN295" i="2"/>
  <c r="AM295" i="2"/>
  <c r="AT294" i="2"/>
  <c r="AN294" i="2"/>
  <c r="AM294" i="2"/>
  <c r="AT293" i="2"/>
  <c r="AN293" i="2"/>
  <c r="AM293" i="2"/>
  <c r="AT292" i="2"/>
  <c r="AN292" i="2"/>
  <c r="AM292" i="2"/>
  <c r="AT291" i="2"/>
  <c r="AN291" i="2"/>
  <c r="AM291" i="2"/>
  <c r="AT290" i="2"/>
  <c r="AN290" i="2"/>
  <c r="AM290" i="2"/>
  <c r="AT289" i="2"/>
  <c r="AN289" i="2"/>
  <c r="AM289" i="2"/>
  <c r="AT288" i="2"/>
  <c r="AN288" i="2"/>
  <c r="AM288" i="2"/>
  <c r="AT287" i="2"/>
  <c r="AN287" i="2"/>
  <c r="AM287" i="2"/>
  <c r="AT286" i="2"/>
  <c r="AN286" i="2"/>
  <c r="AM286" i="2"/>
  <c r="AT285" i="2"/>
  <c r="AN285" i="2"/>
  <c r="AM285" i="2"/>
  <c r="AT284" i="2"/>
  <c r="AN284" i="2"/>
  <c r="AM284" i="2"/>
  <c r="AT283" i="2"/>
  <c r="AN283" i="2"/>
  <c r="AM283" i="2"/>
  <c r="AT282" i="2"/>
  <c r="AN282" i="2"/>
  <c r="AM282" i="2"/>
  <c r="AT281" i="2"/>
  <c r="AN281" i="2"/>
  <c r="AM281" i="2"/>
  <c r="AT280" i="2"/>
  <c r="AN280" i="2"/>
  <c r="AM280" i="2"/>
  <c r="AT279" i="2"/>
  <c r="AN279" i="2"/>
  <c r="AM279" i="2"/>
  <c r="AT278" i="2"/>
  <c r="AN278" i="2"/>
  <c r="AM278" i="2"/>
  <c r="AT277" i="2"/>
  <c r="AN277" i="2"/>
  <c r="AM277" i="2"/>
  <c r="AT276" i="2"/>
  <c r="AN276" i="2"/>
  <c r="AM276" i="2"/>
  <c r="AT275" i="2"/>
  <c r="AN275" i="2"/>
  <c r="AM275" i="2"/>
  <c r="AT274" i="2"/>
  <c r="AN274" i="2"/>
  <c r="AM274" i="2"/>
  <c r="AT273" i="2"/>
  <c r="AN273" i="2"/>
  <c r="AM273" i="2"/>
  <c r="AT272" i="2"/>
  <c r="AN272" i="2"/>
  <c r="AM272" i="2"/>
  <c r="AT271" i="2"/>
  <c r="AN271" i="2"/>
  <c r="AM271" i="2"/>
  <c r="AT270" i="2"/>
  <c r="AN270" i="2"/>
  <c r="AM270" i="2"/>
  <c r="AT269" i="2"/>
  <c r="AN269" i="2"/>
  <c r="AM269" i="2"/>
  <c r="AT268" i="2"/>
  <c r="AN268" i="2"/>
  <c r="AM268" i="2"/>
  <c r="AT267" i="2"/>
  <c r="AN267" i="2"/>
  <c r="AM267" i="2"/>
  <c r="AT266" i="2"/>
  <c r="AN266" i="2"/>
  <c r="AM266" i="2"/>
  <c r="AT265" i="2"/>
  <c r="AN265" i="2"/>
  <c r="AM265" i="2"/>
  <c r="AT264" i="2"/>
  <c r="AN264" i="2"/>
  <c r="AM264" i="2"/>
  <c r="AT263" i="2"/>
  <c r="AN263" i="2"/>
  <c r="AM263" i="2"/>
  <c r="AT262" i="2"/>
  <c r="AN262" i="2"/>
  <c r="AM262" i="2"/>
  <c r="AT261" i="2"/>
  <c r="AN261" i="2"/>
  <c r="AM261" i="2"/>
  <c r="AT260" i="2"/>
  <c r="AN260" i="2"/>
  <c r="AM260" i="2"/>
  <c r="AT259" i="2"/>
  <c r="AN259" i="2"/>
  <c r="AM259" i="2"/>
  <c r="AT258" i="2"/>
  <c r="AN258" i="2"/>
  <c r="AM258" i="2"/>
  <c r="AT257" i="2"/>
  <c r="AN257" i="2"/>
  <c r="AM257" i="2"/>
  <c r="AT256" i="2"/>
  <c r="AN256" i="2"/>
  <c r="AM256" i="2"/>
  <c r="AT255" i="2"/>
  <c r="AN255" i="2"/>
  <c r="AM255" i="2"/>
  <c r="AT254" i="2"/>
  <c r="AN254" i="2"/>
  <c r="AM254" i="2"/>
  <c r="AT253" i="2"/>
  <c r="AN253" i="2"/>
  <c r="AM253" i="2"/>
  <c r="AT252" i="2"/>
  <c r="AN252" i="2"/>
  <c r="AM252" i="2"/>
  <c r="AT251" i="2"/>
  <c r="AN251" i="2"/>
  <c r="AM251" i="2"/>
  <c r="AT250" i="2"/>
  <c r="AN250" i="2"/>
  <c r="AM250" i="2"/>
  <c r="AT249" i="2"/>
  <c r="AN249" i="2"/>
  <c r="AM249" i="2"/>
  <c r="AT248" i="2"/>
  <c r="AN248" i="2"/>
  <c r="AM248" i="2"/>
  <c r="AT247" i="2"/>
  <c r="AN247" i="2"/>
  <c r="AM247" i="2"/>
  <c r="AT246" i="2"/>
  <c r="AN246" i="2"/>
  <c r="AM246" i="2"/>
  <c r="AT245" i="2"/>
  <c r="AN245" i="2"/>
  <c r="AM245" i="2"/>
  <c r="AT244" i="2"/>
  <c r="AN244" i="2"/>
  <c r="AM244" i="2"/>
  <c r="AT243" i="2"/>
  <c r="AN243" i="2"/>
  <c r="AM243" i="2"/>
  <c r="AT242" i="2"/>
  <c r="AN242" i="2"/>
  <c r="AM242" i="2"/>
  <c r="AT241" i="2"/>
  <c r="AN241" i="2"/>
  <c r="AM241" i="2"/>
  <c r="AT240" i="2"/>
  <c r="AN240" i="2"/>
  <c r="AM240" i="2"/>
  <c r="AT239" i="2"/>
  <c r="AN239" i="2"/>
  <c r="AM239" i="2"/>
  <c r="AT238" i="2"/>
  <c r="AN238" i="2"/>
  <c r="AM238" i="2"/>
  <c r="AT237" i="2"/>
  <c r="AN237" i="2"/>
  <c r="AM237" i="2"/>
  <c r="AT236" i="2"/>
  <c r="AN236" i="2"/>
  <c r="AM236" i="2"/>
  <c r="AT235" i="2"/>
  <c r="AN235" i="2"/>
  <c r="AM235" i="2"/>
  <c r="AT234" i="2"/>
  <c r="AN234" i="2"/>
  <c r="AM234" i="2"/>
  <c r="AT233" i="2"/>
  <c r="AN233" i="2"/>
  <c r="AM233" i="2"/>
  <c r="AT232" i="2"/>
  <c r="AN232" i="2"/>
  <c r="AM232" i="2"/>
  <c r="AT231" i="2"/>
  <c r="AN231" i="2"/>
  <c r="AM231" i="2"/>
  <c r="AT230" i="2"/>
  <c r="AN230" i="2"/>
  <c r="AM230" i="2"/>
  <c r="AT229" i="2"/>
  <c r="AN229" i="2"/>
  <c r="AM229" i="2"/>
  <c r="AT228" i="2"/>
  <c r="AN228" i="2"/>
  <c r="AM228" i="2"/>
  <c r="AT227" i="2"/>
  <c r="AN227" i="2"/>
  <c r="AM227" i="2"/>
  <c r="AT226" i="2"/>
  <c r="AN226" i="2"/>
  <c r="AM226" i="2"/>
  <c r="AT225" i="2"/>
  <c r="AN225" i="2"/>
  <c r="AM225" i="2"/>
  <c r="AT224" i="2"/>
  <c r="AN224" i="2"/>
  <c r="AM224" i="2"/>
  <c r="AT223" i="2"/>
  <c r="AN223" i="2"/>
  <c r="AM223" i="2"/>
  <c r="AT222" i="2"/>
  <c r="AN222" i="2"/>
  <c r="AM222" i="2"/>
  <c r="AT221" i="2"/>
  <c r="AN221" i="2"/>
  <c r="AM221" i="2"/>
  <c r="AT220" i="2"/>
  <c r="AN220" i="2"/>
  <c r="AM220" i="2"/>
  <c r="AT219" i="2"/>
  <c r="AN219" i="2"/>
  <c r="AM219" i="2"/>
  <c r="AT218" i="2"/>
  <c r="AN218" i="2"/>
  <c r="AM218" i="2"/>
  <c r="AT217" i="2"/>
  <c r="AN217" i="2"/>
  <c r="AM217" i="2"/>
  <c r="AT216" i="2"/>
  <c r="AN216" i="2"/>
  <c r="AM216" i="2"/>
  <c r="AT215" i="2"/>
  <c r="AN215" i="2"/>
  <c r="AM215" i="2"/>
  <c r="AT214" i="2"/>
  <c r="AN214" i="2"/>
  <c r="AM214" i="2"/>
  <c r="AT213" i="2"/>
  <c r="AN213" i="2"/>
  <c r="AM213" i="2"/>
  <c r="AT212" i="2"/>
  <c r="AN212" i="2"/>
  <c r="AM212" i="2"/>
  <c r="AT211" i="2"/>
  <c r="AN211" i="2"/>
  <c r="AM211" i="2"/>
  <c r="AT210" i="2"/>
  <c r="AN210" i="2"/>
  <c r="AM210" i="2"/>
  <c r="AT209" i="2"/>
  <c r="AN209" i="2"/>
  <c r="AM209" i="2"/>
  <c r="AT208" i="2"/>
  <c r="AN208" i="2"/>
  <c r="AM208" i="2"/>
  <c r="AT207" i="2"/>
  <c r="AN207" i="2"/>
  <c r="AM207" i="2"/>
  <c r="AT206" i="2"/>
  <c r="AN206" i="2"/>
  <c r="AM206" i="2"/>
  <c r="AT205" i="2"/>
  <c r="AN205" i="2"/>
  <c r="AM205" i="2"/>
  <c r="AT204" i="2"/>
  <c r="AN204" i="2"/>
  <c r="AM204" i="2"/>
  <c r="AT203" i="2"/>
  <c r="AN203" i="2"/>
  <c r="AM203" i="2"/>
  <c r="AT202" i="2"/>
  <c r="AN202" i="2"/>
  <c r="AM202" i="2"/>
  <c r="AT201" i="2"/>
  <c r="AN201" i="2"/>
  <c r="AM201" i="2"/>
  <c r="AT200" i="2"/>
  <c r="AN200" i="2"/>
  <c r="AM200" i="2"/>
  <c r="AT199" i="2"/>
  <c r="AN199" i="2"/>
  <c r="AM199" i="2"/>
  <c r="AT198" i="2"/>
  <c r="AN198" i="2"/>
  <c r="AM198" i="2"/>
  <c r="AT197" i="2"/>
  <c r="AN197" i="2"/>
  <c r="AM197" i="2"/>
  <c r="AT196" i="2"/>
  <c r="AN196" i="2"/>
  <c r="AM196" i="2"/>
  <c r="AT195" i="2"/>
  <c r="AN195" i="2"/>
  <c r="AM195" i="2"/>
  <c r="AT194" i="2"/>
  <c r="AN194" i="2"/>
  <c r="AM194" i="2"/>
  <c r="AT193" i="2"/>
  <c r="AN193" i="2"/>
  <c r="AM193" i="2"/>
  <c r="AT192" i="2"/>
  <c r="AN192" i="2"/>
  <c r="AM192" i="2"/>
  <c r="AT191" i="2"/>
  <c r="AN191" i="2"/>
  <c r="AM191" i="2"/>
  <c r="AT190" i="2"/>
  <c r="AN190" i="2"/>
  <c r="AM190" i="2"/>
  <c r="AT189" i="2"/>
  <c r="AN189" i="2"/>
  <c r="AM189" i="2"/>
  <c r="AT188" i="2"/>
  <c r="AN188" i="2"/>
  <c r="AM188" i="2"/>
  <c r="AT187" i="2"/>
  <c r="AN187" i="2"/>
  <c r="AM187" i="2"/>
  <c r="AT186" i="2"/>
  <c r="AN186" i="2"/>
  <c r="AM186" i="2"/>
  <c r="AT185" i="2"/>
  <c r="AN185" i="2"/>
  <c r="AM185" i="2"/>
  <c r="AT184" i="2"/>
  <c r="AN184" i="2"/>
  <c r="AM184" i="2"/>
  <c r="AT183" i="2"/>
  <c r="AN183" i="2"/>
  <c r="AM183" i="2"/>
  <c r="AT182" i="2"/>
  <c r="AN182" i="2"/>
  <c r="AM182" i="2"/>
  <c r="AT181" i="2"/>
  <c r="AN181" i="2"/>
  <c r="AM181" i="2"/>
  <c r="AT180" i="2"/>
  <c r="AN180" i="2"/>
  <c r="AM180" i="2"/>
  <c r="AT179" i="2"/>
  <c r="AN179" i="2"/>
  <c r="AM179" i="2"/>
  <c r="AT178" i="2"/>
  <c r="AN178" i="2"/>
  <c r="AM178" i="2"/>
  <c r="AT177" i="2"/>
  <c r="AN177" i="2"/>
  <c r="AM177" i="2"/>
  <c r="AT176" i="2"/>
  <c r="AN176" i="2"/>
  <c r="AM176" i="2"/>
  <c r="AT175" i="2"/>
  <c r="AN175" i="2"/>
  <c r="AM175" i="2"/>
  <c r="AT174" i="2"/>
  <c r="AN174" i="2"/>
  <c r="AM174" i="2"/>
  <c r="AT173" i="2"/>
  <c r="AN173" i="2"/>
  <c r="AM173" i="2"/>
  <c r="AT172" i="2"/>
  <c r="AN172" i="2"/>
  <c r="AM172" i="2"/>
  <c r="AT171" i="2"/>
  <c r="AN171" i="2"/>
  <c r="AM171" i="2"/>
  <c r="AT170" i="2"/>
  <c r="AN170" i="2"/>
  <c r="AM170" i="2"/>
  <c r="AT169" i="2"/>
  <c r="AN169" i="2"/>
  <c r="AM169" i="2"/>
  <c r="AT168" i="2"/>
  <c r="AN168" i="2"/>
  <c r="AM168" i="2"/>
  <c r="AT167" i="2"/>
  <c r="AN167" i="2"/>
  <c r="AM167" i="2"/>
  <c r="AT166" i="2"/>
  <c r="AN166" i="2"/>
  <c r="AM166" i="2"/>
  <c r="AT165" i="2"/>
  <c r="AN165" i="2"/>
  <c r="AM165" i="2"/>
  <c r="AT164" i="2"/>
  <c r="AN164" i="2"/>
  <c r="AM164" i="2"/>
  <c r="AT163" i="2"/>
  <c r="AN163" i="2"/>
  <c r="AM163" i="2"/>
  <c r="AT162" i="2"/>
  <c r="AN162" i="2"/>
  <c r="AM162" i="2"/>
  <c r="AT161" i="2"/>
  <c r="AN161" i="2"/>
  <c r="AM161" i="2"/>
  <c r="AT160" i="2"/>
  <c r="AN160" i="2"/>
  <c r="AM160" i="2"/>
  <c r="AT159" i="2"/>
  <c r="AN159" i="2"/>
  <c r="AM159" i="2"/>
  <c r="AT158" i="2"/>
  <c r="AN158" i="2"/>
  <c r="AM158" i="2"/>
  <c r="AT157" i="2"/>
  <c r="AN157" i="2"/>
  <c r="AM157" i="2"/>
  <c r="AT156" i="2"/>
  <c r="AN156" i="2"/>
  <c r="AM156" i="2"/>
  <c r="AT155" i="2"/>
  <c r="AN155" i="2"/>
  <c r="AM155" i="2"/>
  <c r="AT154" i="2"/>
  <c r="AN154" i="2"/>
  <c r="AM154" i="2"/>
  <c r="AT153" i="2"/>
  <c r="AN153" i="2"/>
  <c r="AM153" i="2"/>
  <c r="AT152" i="2"/>
  <c r="AN152" i="2"/>
  <c r="AM152" i="2"/>
  <c r="AT151" i="2"/>
  <c r="AN151" i="2"/>
  <c r="AM151" i="2"/>
  <c r="AT150" i="2"/>
  <c r="AN150" i="2"/>
  <c r="AM150" i="2"/>
  <c r="AT149" i="2"/>
  <c r="AN149" i="2"/>
  <c r="AM149" i="2"/>
  <c r="AT148" i="2"/>
  <c r="AN148" i="2"/>
  <c r="AM148" i="2"/>
  <c r="AT147" i="2"/>
  <c r="AN147" i="2"/>
  <c r="AM147" i="2"/>
  <c r="AT146" i="2"/>
  <c r="AN146" i="2"/>
  <c r="AM146" i="2"/>
  <c r="AT145" i="2"/>
  <c r="AN145" i="2"/>
  <c r="AM145" i="2"/>
  <c r="AT144" i="2"/>
  <c r="AN144" i="2"/>
  <c r="AM144" i="2"/>
  <c r="AT143" i="2"/>
  <c r="AN143" i="2"/>
  <c r="AM143" i="2"/>
  <c r="AT142" i="2"/>
  <c r="AN142" i="2"/>
  <c r="AM142" i="2"/>
  <c r="AT141" i="2"/>
  <c r="AN141" i="2"/>
  <c r="AM141" i="2"/>
  <c r="AT140" i="2"/>
  <c r="AN140" i="2"/>
  <c r="AM140" i="2"/>
  <c r="AT139" i="2"/>
  <c r="AN139" i="2"/>
  <c r="AM139" i="2"/>
  <c r="AT138" i="2"/>
  <c r="AN138" i="2"/>
  <c r="AM138" i="2"/>
  <c r="AT137" i="2"/>
  <c r="AN137" i="2"/>
  <c r="AM137" i="2"/>
  <c r="AT136" i="2"/>
  <c r="AN136" i="2"/>
  <c r="AM136" i="2"/>
  <c r="AT135" i="2"/>
  <c r="AN135" i="2"/>
  <c r="AM135" i="2"/>
  <c r="AT134" i="2"/>
  <c r="AN134" i="2"/>
  <c r="AM134" i="2"/>
  <c r="AT133" i="2"/>
  <c r="AN133" i="2"/>
  <c r="AM133" i="2"/>
  <c r="AT132" i="2"/>
  <c r="AN132" i="2"/>
  <c r="AM132" i="2"/>
  <c r="AT131" i="2"/>
  <c r="AN131" i="2"/>
  <c r="AM131" i="2"/>
  <c r="AT130" i="2"/>
  <c r="AN130" i="2"/>
  <c r="AM130" i="2"/>
  <c r="AT129" i="2"/>
  <c r="AN129" i="2"/>
  <c r="AM129" i="2"/>
  <c r="AT128" i="2"/>
  <c r="AN128" i="2"/>
  <c r="AM128" i="2"/>
  <c r="AT127" i="2"/>
  <c r="AN127" i="2"/>
  <c r="AM127" i="2"/>
  <c r="AT126" i="2"/>
  <c r="AN126" i="2"/>
  <c r="AM126" i="2"/>
  <c r="AT125" i="2"/>
  <c r="AN125" i="2"/>
  <c r="AM125" i="2"/>
  <c r="AT124" i="2"/>
  <c r="AN124" i="2"/>
  <c r="AM124" i="2"/>
  <c r="AT123" i="2"/>
  <c r="AN123" i="2"/>
  <c r="AM123" i="2"/>
  <c r="AT122" i="2"/>
  <c r="AN122" i="2"/>
  <c r="AM122" i="2"/>
  <c r="AT121" i="2"/>
  <c r="AN121" i="2"/>
  <c r="AM121" i="2"/>
  <c r="AT120" i="2"/>
  <c r="AN120" i="2"/>
  <c r="AM120" i="2"/>
  <c r="AT119" i="2"/>
  <c r="AN119" i="2"/>
  <c r="AM119" i="2"/>
  <c r="AT118" i="2"/>
  <c r="AN118" i="2"/>
  <c r="AM118" i="2"/>
  <c r="AT117" i="2"/>
  <c r="AN117" i="2"/>
  <c r="AM117" i="2"/>
  <c r="AT116" i="2"/>
  <c r="AN116" i="2"/>
  <c r="AM116" i="2"/>
  <c r="AT115" i="2"/>
  <c r="AN115" i="2"/>
  <c r="AM115" i="2"/>
  <c r="AT114" i="2"/>
  <c r="AN114" i="2"/>
  <c r="AM114" i="2"/>
  <c r="AT113" i="2"/>
  <c r="AN113" i="2"/>
  <c r="AM113" i="2"/>
  <c r="AT112" i="2"/>
  <c r="AN112" i="2"/>
  <c r="AM112" i="2"/>
  <c r="AT111" i="2"/>
  <c r="AN111" i="2"/>
  <c r="AM111" i="2"/>
  <c r="AT110" i="2"/>
  <c r="AN110" i="2"/>
  <c r="AM110" i="2"/>
  <c r="AT109" i="2"/>
  <c r="AN109" i="2"/>
  <c r="AM109" i="2"/>
  <c r="AT108" i="2"/>
  <c r="AN108" i="2"/>
  <c r="AM108" i="2"/>
  <c r="AT107" i="2"/>
  <c r="AN107" i="2"/>
  <c r="AM107" i="2"/>
  <c r="AT106" i="2"/>
  <c r="AN106" i="2"/>
  <c r="AM106" i="2"/>
  <c r="AT105" i="2"/>
  <c r="AN105" i="2"/>
  <c r="AM105" i="2"/>
  <c r="AT104" i="2"/>
  <c r="AN104" i="2"/>
  <c r="AM104" i="2"/>
  <c r="AT103" i="2"/>
  <c r="AN103" i="2"/>
  <c r="AM103" i="2"/>
  <c r="AT102" i="2"/>
  <c r="AN102" i="2"/>
  <c r="AM102" i="2"/>
  <c r="AT101" i="2"/>
  <c r="AN101" i="2"/>
  <c r="AM101" i="2"/>
  <c r="AT100" i="2"/>
  <c r="AN100" i="2"/>
  <c r="AM100" i="2"/>
  <c r="AT99" i="2"/>
  <c r="AN99" i="2"/>
  <c r="AM99" i="2"/>
  <c r="AT98" i="2"/>
  <c r="AN98" i="2"/>
  <c r="AM98" i="2"/>
  <c r="AT97" i="2"/>
  <c r="AN97" i="2"/>
  <c r="AM97" i="2"/>
  <c r="AT96" i="2"/>
  <c r="AN96" i="2"/>
  <c r="AM96" i="2"/>
  <c r="AT95" i="2"/>
  <c r="AN95" i="2"/>
  <c r="AM95" i="2"/>
  <c r="AT94" i="2"/>
  <c r="AN94" i="2"/>
  <c r="AM94" i="2"/>
  <c r="AT93" i="2"/>
  <c r="AN93" i="2"/>
  <c r="AM93" i="2"/>
  <c r="AT92" i="2"/>
  <c r="AN92" i="2"/>
  <c r="AM92" i="2"/>
  <c r="AT91" i="2"/>
  <c r="AN91" i="2"/>
  <c r="AM91" i="2"/>
  <c r="AT90" i="2"/>
  <c r="AN90" i="2"/>
  <c r="AM90" i="2"/>
  <c r="AT89" i="2"/>
  <c r="AN89" i="2"/>
  <c r="AM89" i="2"/>
  <c r="AT88" i="2"/>
  <c r="AN88" i="2"/>
  <c r="AM88" i="2"/>
  <c r="AT87" i="2"/>
  <c r="AN87" i="2"/>
  <c r="AM87" i="2"/>
  <c r="AT86" i="2"/>
  <c r="AN86" i="2"/>
  <c r="AM86" i="2"/>
  <c r="AT85" i="2"/>
  <c r="AN85" i="2"/>
  <c r="AM85" i="2"/>
  <c r="AT84" i="2"/>
  <c r="AN84" i="2"/>
  <c r="AM84" i="2"/>
  <c r="AT83" i="2"/>
  <c r="AN83" i="2"/>
  <c r="AM83" i="2"/>
  <c r="AT82" i="2"/>
  <c r="AN82" i="2"/>
  <c r="AM82" i="2"/>
  <c r="AT81" i="2"/>
  <c r="AN81" i="2"/>
  <c r="AM81" i="2"/>
  <c r="AT80" i="2"/>
  <c r="AN80" i="2"/>
  <c r="AM80" i="2"/>
  <c r="AT79" i="2"/>
  <c r="AN79" i="2"/>
  <c r="AM79" i="2"/>
  <c r="AT78" i="2"/>
  <c r="AN78" i="2"/>
  <c r="AM78" i="2"/>
  <c r="AT77" i="2"/>
  <c r="AN77" i="2"/>
  <c r="AM77" i="2"/>
  <c r="AT76" i="2"/>
  <c r="AN76" i="2"/>
  <c r="AM76" i="2"/>
  <c r="AT75" i="2"/>
  <c r="AN75" i="2"/>
  <c r="AM75" i="2"/>
  <c r="AT74" i="2"/>
  <c r="AN74" i="2"/>
  <c r="AM74" i="2"/>
  <c r="AT73" i="2"/>
  <c r="AN73" i="2"/>
  <c r="AM73" i="2"/>
  <c r="AT72" i="2"/>
  <c r="AN72" i="2"/>
  <c r="AM72" i="2"/>
  <c r="AT71" i="2"/>
  <c r="AN71" i="2"/>
  <c r="AM71" i="2"/>
  <c r="AT70" i="2"/>
  <c r="AN70" i="2"/>
  <c r="AM70" i="2"/>
  <c r="AT69" i="2"/>
  <c r="AN69" i="2"/>
  <c r="AM69" i="2"/>
  <c r="AT68" i="2"/>
  <c r="AN68" i="2"/>
  <c r="AM68" i="2"/>
  <c r="AT67" i="2"/>
  <c r="AN67" i="2"/>
  <c r="AM67" i="2"/>
  <c r="AT66" i="2"/>
  <c r="AN66" i="2"/>
  <c r="AM66" i="2"/>
  <c r="AT65" i="2"/>
  <c r="AN65" i="2"/>
  <c r="AM65" i="2"/>
  <c r="AT64" i="2"/>
  <c r="AN64" i="2"/>
  <c r="AM64" i="2"/>
  <c r="AT63" i="2"/>
  <c r="AN63" i="2"/>
  <c r="AM63" i="2"/>
  <c r="AT62" i="2"/>
  <c r="AN62" i="2"/>
  <c r="AM62" i="2"/>
  <c r="AT61" i="2"/>
  <c r="AN61" i="2"/>
  <c r="AM61" i="2"/>
  <c r="AT60" i="2"/>
  <c r="AN60" i="2"/>
  <c r="AM60" i="2"/>
  <c r="AT59" i="2"/>
  <c r="AN59" i="2"/>
  <c r="AM59" i="2"/>
  <c r="AT58" i="2"/>
  <c r="AN58" i="2"/>
  <c r="AM58" i="2"/>
  <c r="AT57" i="2"/>
  <c r="AN57" i="2"/>
  <c r="AM57" i="2"/>
  <c r="AT56" i="2"/>
  <c r="AN56" i="2"/>
  <c r="AM56" i="2"/>
  <c r="AT55" i="2"/>
  <c r="AN55" i="2"/>
  <c r="AM55" i="2"/>
  <c r="AT54" i="2"/>
  <c r="AN54" i="2"/>
  <c r="AM54" i="2"/>
  <c r="AT53" i="2"/>
  <c r="AN53" i="2"/>
  <c r="AM53" i="2"/>
  <c r="AT52" i="2"/>
  <c r="AN52" i="2"/>
  <c r="AM52" i="2"/>
  <c r="AT51" i="2"/>
  <c r="AN51" i="2"/>
  <c r="AM51" i="2"/>
  <c r="AT50" i="2"/>
  <c r="AN50" i="2"/>
  <c r="AM50" i="2"/>
  <c r="AT49" i="2"/>
  <c r="AN49" i="2"/>
  <c r="AM49" i="2"/>
  <c r="AT48" i="2"/>
  <c r="AN48" i="2"/>
  <c r="AM48" i="2"/>
  <c r="AT47" i="2"/>
  <c r="AN47" i="2"/>
  <c r="AM47" i="2"/>
  <c r="AT46" i="2"/>
  <c r="AN46" i="2"/>
  <c r="AM46" i="2"/>
  <c r="AT45" i="2"/>
  <c r="AN45" i="2"/>
  <c r="AM45" i="2"/>
  <c r="AT44" i="2"/>
  <c r="AN44" i="2"/>
  <c r="AM44" i="2"/>
  <c r="AT43" i="2"/>
  <c r="AN43" i="2"/>
  <c r="AM43" i="2"/>
  <c r="AT42" i="2"/>
  <c r="AN42" i="2"/>
  <c r="AM42" i="2"/>
  <c r="AT41" i="2"/>
  <c r="AN41" i="2"/>
  <c r="AM41" i="2"/>
  <c r="AT40" i="2"/>
  <c r="AN40" i="2"/>
  <c r="AM40" i="2"/>
  <c r="AT39" i="2"/>
  <c r="AN39" i="2"/>
  <c r="AM39" i="2"/>
  <c r="AT38" i="2"/>
  <c r="AN38" i="2"/>
  <c r="AM38" i="2"/>
  <c r="AT37" i="2"/>
  <c r="AN37" i="2"/>
  <c r="AM37" i="2"/>
  <c r="AT36" i="2"/>
  <c r="AN36" i="2"/>
  <c r="AM36" i="2"/>
  <c r="AT35" i="2"/>
  <c r="AN35" i="2"/>
  <c r="AM35" i="2"/>
  <c r="AT34" i="2"/>
  <c r="AN34" i="2"/>
  <c r="AM34" i="2"/>
  <c r="AT33" i="2"/>
  <c r="AN33" i="2"/>
  <c r="AM33" i="2"/>
  <c r="AT32" i="2"/>
  <c r="AN32" i="2"/>
  <c r="AM32" i="2"/>
  <c r="AT31" i="2"/>
  <c r="AN31" i="2"/>
  <c r="AM31" i="2"/>
  <c r="AT30" i="2"/>
  <c r="AN30" i="2"/>
  <c r="AM30" i="2"/>
  <c r="AT29" i="2"/>
  <c r="AN29" i="2"/>
  <c r="AM29" i="2"/>
  <c r="AT28" i="2"/>
  <c r="AN28" i="2"/>
  <c r="AM28" i="2"/>
  <c r="AT27" i="2"/>
  <c r="AN27" i="2"/>
  <c r="AM27" i="2"/>
  <c r="AT26" i="2"/>
  <c r="AN26" i="2"/>
  <c r="AM26" i="2"/>
  <c r="AT25" i="2"/>
  <c r="AN25" i="2"/>
  <c r="AM25" i="2"/>
  <c r="AT24" i="2"/>
  <c r="AN24" i="2"/>
  <c r="AM24" i="2"/>
  <c r="AT23" i="2"/>
  <c r="AN23" i="2"/>
  <c r="AM23" i="2"/>
  <c r="AT22" i="2"/>
  <c r="AN22" i="2"/>
  <c r="AM22" i="2"/>
  <c r="AT21" i="2"/>
  <c r="AN21" i="2"/>
  <c r="AM21" i="2"/>
  <c r="AT20" i="2"/>
  <c r="AN20" i="2"/>
  <c r="AM20" i="2"/>
  <c r="AT19" i="2"/>
  <c r="AN19" i="2"/>
  <c r="AM19" i="2"/>
  <c r="AT18" i="2"/>
  <c r="AN18" i="2"/>
  <c r="AM18" i="2"/>
  <c r="AT17" i="2"/>
  <c r="AN17" i="2"/>
  <c r="AM17" i="2"/>
  <c r="AT16" i="2"/>
  <c r="AN16" i="2"/>
  <c r="AM16" i="2"/>
  <c r="AT15" i="2"/>
  <c r="AN15" i="2"/>
  <c r="AM15" i="2"/>
  <c r="AT14" i="2"/>
  <c r="AN14" i="2"/>
  <c r="AM14" i="2"/>
  <c r="AT13" i="2"/>
  <c r="AN13" i="2"/>
  <c r="AM13" i="2"/>
  <c r="AT12" i="2"/>
  <c r="AN12" i="2"/>
  <c r="AM12" i="2"/>
  <c r="AT11" i="2"/>
  <c r="AN11" i="2"/>
  <c r="AM11" i="2"/>
  <c r="AT10" i="2"/>
  <c r="AN10" i="2"/>
  <c r="AM10" i="2"/>
  <c r="AT9" i="2"/>
  <c r="AN9" i="2"/>
  <c r="AM9" i="2"/>
  <c r="AT8" i="2"/>
  <c r="AN8" i="2"/>
  <c r="AM8" i="2"/>
  <c r="AT7" i="2"/>
  <c r="AN7" i="2"/>
  <c r="AM7" i="2"/>
  <c r="AT6" i="2"/>
  <c r="AN6" i="2"/>
  <c r="AM6" i="2"/>
  <c r="AT5" i="2"/>
  <c r="AN5" i="2"/>
  <c r="AM5" i="2"/>
  <c r="AT4" i="2"/>
  <c r="AN4" i="2"/>
  <c r="AM4" i="2"/>
  <c r="AT3" i="2"/>
  <c r="AN3" i="2"/>
  <c r="AM3" i="2"/>
  <c r="AT2" i="2"/>
  <c r="AN2" i="2"/>
  <c r="AM2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AO2" i="2" l="1"/>
  <c r="AP2" i="2" s="1"/>
  <c r="AQ2" i="2" s="1"/>
  <c r="AR2" i="2" s="1"/>
  <c r="AO4" i="2"/>
  <c r="AP4" i="2" s="1"/>
  <c r="AQ4" i="2" s="1"/>
  <c r="AR4" i="2" s="1"/>
  <c r="AO6" i="2"/>
  <c r="AP6" i="2" s="1"/>
  <c r="AQ6" i="2" s="1"/>
  <c r="AR6" i="2" s="1"/>
  <c r="AO8" i="2"/>
  <c r="AP8" i="2" s="1"/>
  <c r="AQ8" i="2" s="1"/>
  <c r="AR8" i="2" s="1"/>
  <c r="AO10" i="2"/>
  <c r="AP10" i="2" s="1"/>
  <c r="AQ10" i="2" s="1"/>
  <c r="AR10" i="2" s="1"/>
  <c r="AO12" i="2"/>
  <c r="AP12" i="2" s="1"/>
  <c r="AQ12" i="2" s="1"/>
  <c r="AR12" i="2" s="1"/>
  <c r="AO14" i="2"/>
  <c r="AP14" i="2" s="1"/>
  <c r="AQ14" i="2" s="1"/>
  <c r="AR14" i="2" s="1"/>
  <c r="AO16" i="2"/>
  <c r="AP16" i="2" s="1"/>
  <c r="AQ16" i="2" s="1"/>
  <c r="AR16" i="2" s="1"/>
  <c r="AO18" i="2"/>
  <c r="AP18" i="2" s="1"/>
  <c r="AQ18" i="2" s="1"/>
  <c r="AR18" i="2" s="1"/>
  <c r="AO20" i="2"/>
  <c r="AP20" i="2" s="1"/>
  <c r="AQ20" i="2" s="1"/>
  <c r="AR20" i="2" s="1"/>
  <c r="AO22" i="2"/>
  <c r="AP22" i="2" s="1"/>
  <c r="AQ22" i="2" s="1"/>
  <c r="AR22" i="2" s="1"/>
  <c r="AO24" i="2"/>
  <c r="AP24" i="2" s="1"/>
  <c r="AQ24" i="2" s="1"/>
  <c r="AR24" i="2" s="1"/>
  <c r="AO26" i="2"/>
  <c r="AP26" i="2" s="1"/>
  <c r="AQ26" i="2" s="1"/>
  <c r="AR26" i="2" s="1"/>
  <c r="AO28" i="2"/>
  <c r="AP28" i="2" s="1"/>
  <c r="AQ28" i="2" s="1"/>
  <c r="AR28" i="2" s="1"/>
  <c r="AO30" i="2"/>
  <c r="AP30" i="2" s="1"/>
  <c r="AQ30" i="2" s="1"/>
  <c r="AR30" i="2" s="1"/>
  <c r="AO32" i="2"/>
  <c r="AP32" i="2" s="1"/>
  <c r="AQ32" i="2" s="1"/>
  <c r="AR32" i="2" s="1"/>
  <c r="AO34" i="2"/>
  <c r="AP34" i="2" s="1"/>
  <c r="AQ34" i="2" s="1"/>
  <c r="AR34" i="2" s="1"/>
  <c r="AO36" i="2"/>
  <c r="AP36" i="2" s="1"/>
  <c r="AQ36" i="2" s="1"/>
  <c r="AR36" i="2" s="1"/>
  <c r="AO38" i="2"/>
  <c r="AP38" i="2" s="1"/>
  <c r="AQ38" i="2" s="1"/>
  <c r="AR38" i="2" s="1"/>
  <c r="AO40" i="2"/>
  <c r="AP40" i="2" s="1"/>
  <c r="AQ40" i="2" s="1"/>
  <c r="AR40" i="2" s="1"/>
  <c r="AO42" i="2"/>
  <c r="AP42" i="2" s="1"/>
  <c r="AQ42" i="2" s="1"/>
  <c r="AR42" i="2" s="1"/>
  <c r="AO44" i="2"/>
  <c r="AP44" i="2" s="1"/>
  <c r="AQ44" i="2" s="1"/>
  <c r="AR44" i="2" s="1"/>
  <c r="AO46" i="2"/>
  <c r="AP46" i="2" s="1"/>
  <c r="AQ46" i="2" s="1"/>
  <c r="AR46" i="2" s="1"/>
  <c r="AO48" i="2"/>
  <c r="AP48" i="2" s="1"/>
  <c r="AQ48" i="2" s="1"/>
  <c r="AR48" i="2" s="1"/>
  <c r="AO50" i="2"/>
  <c r="AP50" i="2" s="1"/>
  <c r="AQ50" i="2" s="1"/>
  <c r="AR50" i="2" s="1"/>
  <c r="AO52" i="2"/>
  <c r="AP52" i="2" s="1"/>
  <c r="AQ52" i="2" s="1"/>
  <c r="AR52" i="2" s="1"/>
  <c r="AO54" i="2"/>
  <c r="AP54" i="2" s="1"/>
  <c r="AQ54" i="2" s="1"/>
  <c r="AR54" i="2" s="1"/>
  <c r="AO56" i="2"/>
  <c r="AP56" i="2" s="1"/>
  <c r="AQ56" i="2" s="1"/>
  <c r="AR56" i="2" s="1"/>
  <c r="AO58" i="2"/>
  <c r="AP58" i="2" s="1"/>
  <c r="AQ58" i="2" s="1"/>
  <c r="AR58" i="2" s="1"/>
  <c r="AO60" i="2"/>
  <c r="AP60" i="2" s="1"/>
  <c r="AQ60" i="2" s="1"/>
  <c r="AR60" i="2" s="1"/>
  <c r="AO62" i="2"/>
  <c r="AP62" i="2" s="1"/>
  <c r="AQ62" i="2" s="1"/>
  <c r="AR62" i="2" s="1"/>
  <c r="AO64" i="2"/>
  <c r="AP64" i="2" s="1"/>
  <c r="AQ64" i="2" s="1"/>
  <c r="AR64" i="2" s="1"/>
  <c r="AO66" i="2"/>
  <c r="AP66" i="2" s="1"/>
  <c r="AQ66" i="2" s="1"/>
  <c r="AR66" i="2" s="1"/>
  <c r="AO68" i="2"/>
  <c r="AP68" i="2" s="1"/>
  <c r="AQ68" i="2" s="1"/>
  <c r="AR68" i="2" s="1"/>
  <c r="AO70" i="2"/>
  <c r="AP70" i="2" s="1"/>
  <c r="AQ70" i="2" s="1"/>
  <c r="AR70" i="2" s="1"/>
  <c r="AO72" i="2"/>
  <c r="AP72" i="2" s="1"/>
  <c r="AQ72" i="2" s="1"/>
  <c r="AR72" i="2" s="1"/>
  <c r="AO74" i="2"/>
  <c r="AP74" i="2" s="1"/>
  <c r="AQ74" i="2" s="1"/>
  <c r="AR74" i="2" s="1"/>
  <c r="AO76" i="2"/>
  <c r="AP76" i="2" s="1"/>
  <c r="AQ76" i="2" s="1"/>
  <c r="AR76" i="2" s="1"/>
  <c r="AO78" i="2"/>
  <c r="AP78" i="2" s="1"/>
  <c r="AQ78" i="2" s="1"/>
  <c r="AR78" i="2" s="1"/>
  <c r="AO80" i="2"/>
  <c r="AP80" i="2" s="1"/>
  <c r="AQ80" i="2" s="1"/>
  <c r="AR80" i="2" s="1"/>
  <c r="AO82" i="2"/>
  <c r="AP82" i="2" s="1"/>
  <c r="AQ82" i="2" s="1"/>
  <c r="AR82" i="2" s="1"/>
  <c r="AO84" i="2"/>
  <c r="AP84" i="2" s="1"/>
  <c r="AQ84" i="2" s="1"/>
  <c r="AR84" i="2" s="1"/>
  <c r="AO86" i="2"/>
  <c r="AP86" i="2" s="1"/>
  <c r="AQ86" i="2" s="1"/>
  <c r="AR86" i="2" s="1"/>
  <c r="AO88" i="2"/>
  <c r="AP88" i="2" s="1"/>
  <c r="AQ88" i="2" s="1"/>
  <c r="AR88" i="2" s="1"/>
  <c r="AO90" i="2"/>
  <c r="AP90" i="2" s="1"/>
  <c r="AQ90" i="2" s="1"/>
  <c r="AR90" i="2" s="1"/>
  <c r="AO92" i="2"/>
  <c r="AP92" i="2" s="1"/>
  <c r="AQ92" i="2" s="1"/>
  <c r="AR92" i="2" s="1"/>
  <c r="AO94" i="2"/>
  <c r="AP94" i="2" s="1"/>
  <c r="AQ94" i="2" s="1"/>
  <c r="AR94" i="2" s="1"/>
  <c r="AO96" i="2"/>
  <c r="AP96" i="2" s="1"/>
  <c r="AQ96" i="2" s="1"/>
  <c r="AR96" i="2" s="1"/>
  <c r="AO98" i="2"/>
  <c r="AP98" i="2" s="1"/>
  <c r="AQ98" i="2" s="1"/>
  <c r="AR98" i="2" s="1"/>
  <c r="AO100" i="2"/>
  <c r="AP100" i="2" s="1"/>
  <c r="AQ100" i="2" s="1"/>
  <c r="AR100" i="2" s="1"/>
  <c r="AO102" i="2"/>
  <c r="AP102" i="2" s="1"/>
  <c r="AQ102" i="2" s="1"/>
  <c r="AR102" i="2" s="1"/>
  <c r="AO104" i="2"/>
  <c r="AP104" i="2" s="1"/>
  <c r="AQ104" i="2" s="1"/>
  <c r="AR104" i="2" s="1"/>
  <c r="AO106" i="2"/>
  <c r="AP106" i="2" s="1"/>
  <c r="AQ106" i="2" s="1"/>
  <c r="AR106" i="2" s="1"/>
  <c r="AO108" i="2"/>
  <c r="AP108" i="2" s="1"/>
  <c r="AQ108" i="2" s="1"/>
  <c r="AR108" i="2" s="1"/>
  <c r="AO110" i="2"/>
  <c r="AP110" i="2" s="1"/>
  <c r="AQ110" i="2" s="1"/>
  <c r="AR110" i="2" s="1"/>
  <c r="AO112" i="2"/>
  <c r="AP112" i="2" s="1"/>
  <c r="AQ112" i="2" s="1"/>
  <c r="AR112" i="2" s="1"/>
  <c r="AO114" i="2"/>
  <c r="AP114" i="2" s="1"/>
  <c r="AQ114" i="2" s="1"/>
  <c r="AR114" i="2" s="1"/>
  <c r="AO116" i="2"/>
  <c r="AP116" i="2" s="1"/>
  <c r="AQ116" i="2" s="1"/>
  <c r="AR116" i="2" s="1"/>
  <c r="AO118" i="2"/>
  <c r="AP118" i="2" s="1"/>
  <c r="AQ118" i="2" s="1"/>
  <c r="AR118" i="2" s="1"/>
  <c r="AO120" i="2"/>
  <c r="AP120" i="2" s="1"/>
  <c r="AQ120" i="2" s="1"/>
  <c r="AR120" i="2" s="1"/>
  <c r="AO122" i="2"/>
  <c r="AP122" i="2" s="1"/>
  <c r="AQ122" i="2" s="1"/>
  <c r="AR122" i="2" s="1"/>
  <c r="AO124" i="2"/>
  <c r="AP124" i="2" s="1"/>
  <c r="AQ124" i="2" s="1"/>
  <c r="AR124" i="2" s="1"/>
  <c r="AO126" i="2"/>
  <c r="AP126" i="2" s="1"/>
  <c r="AQ126" i="2" s="1"/>
  <c r="AR126" i="2" s="1"/>
  <c r="AO128" i="2"/>
  <c r="AP128" i="2" s="1"/>
  <c r="AQ128" i="2" s="1"/>
  <c r="AR128" i="2" s="1"/>
  <c r="AO130" i="2"/>
  <c r="AP130" i="2" s="1"/>
  <c r="AQ130" i="2" s="1"/>
  <c r="AR130" i="2" s="1"/>
  <c r="AO132" i="2"/>
  <c r="AP132" i="2" s="1"/>
  <c r="AQ132" i="2" s="1"/>
  <c r="AR132" i="2" s="1"/>
  <c r="AO134" i="2"/>
  <c r="AP134" i="2" s="1"/>
  <c r="AQ134" i="2" s="1"/>
  <c r="AR134" i="2" s="1"/>
  <c r="AO136" i="2"/>
  <c r="AP136" i="2" s="1"/>
  <c r="AQ136" i="2" s="1"/>
  <c r="AR136" i="2" s="1"/>
  <c r="AO138" i="2"/>
  <c r="AP138" i="2" s="1"/>
  <c r="AQ138" i="2" s="1"/>
  <c r="AR138" i="2" s="1"/>
  <c r="AO140" i="2"/>
  <c r="AP140" i="2" s="1"/>
  <c r="AQ140" i="2" s="1"/>
  <c r="AR140" i="2" s="1"/>
  <c r="AO142" i="2"/>
  <c r="AP142" i="2" s="1"/>
  <c r="AQ142" i="2" s="1"/>
  <c r="AR142" i="2" s="1"/>
  <c r="AO144" i="2"/>
  <c r="AP144" i="2" s="1"/>
  <c r="AQ144" i="2" s="1"/>
  <c r="AR144" i="2" s="1"/>
  <c r="AO146" i="2"/>
  <c r="AP146" i="2" s="1"/>
  <c r="AQ146" i="2" s="1"/>
  <c r="AR146" i="2" s="1"/>
  <c r="AO148" i="2"/>
  <c r="AP148" i="2" s="1"/>
  <c r="AQ148" i="2" s="1"/>
  <c r="AR148" i="2" s="1"/>
  <c r="AO150" i="2"/>
  <c r="AP150" i="2" s="1"/>
  <c r="AQ150" i="2" s="1"/>
  <c r="AR150" i="2" s="1"/>
  <c r="AO152" i="2"/>
  <c r="AP152" i="2" s="1"/>
  <c r="AQ152" i="2" s="1"/>
  <c r="AR152" i="2" s="1"/>
  <c r="AO154" i="2"/>
  <c r="AP154" i="2" s="1"/>
  <c r="AQ154" i="2" s="1"/>
  <c r="AR154" i="2" s="1"/>
  <c r="AO156" i="2"/>
  <c r="AP156" i="2" s="1"/>
  <c r="AQ156" i="2" s="1"/>
  <c r="AR156" i="2" s="1"/>
  <c r="AO158" i="2"/>
  <c r="AP158" i="2" s="1"/>
  <c r="AQ158" i="2" s="1"/>
  <c r="AR158" i="2" s="1"/>
  <c r="AO160" i="2"/>
  <c r="AP160" i="2" s="1"/>
  <c r="AQ160" i="2" s="1"/>
  <c r="AR160" i="2" s="1"/>
  <c r="AO162" i="2"/>
  <c r="AP162" i="2" s="1"/>
  <c r="AQ162" i="2" s="1"/>
  <c r="AR162" i="2" s="1"/>
  <c r="AO164" i="2"/>
  <c r="AP164" i="2" s="1"/>
  <c r="AQ164" i="2" s="1"/>
  <c r="AR164" i="2" s="1"/>
  <c r="AO166" i="2"/>
  <c r="AP166" i="2" s="1"/>
  <c r="AQ166" i="2" s="1"/>
  <c r="AR166" i="2" s="1"/>
  <c r="AO168" i="2"/>
  <c r="AP168" i="2" s="1"/>
  <c r="AQ168" i="2" s="1"/>
  <c r="AR168" i="2" s="1"/>
  <c r="AO170" i="2"/>
  <c r="AP170" i="2" s="1"/>
  <c r="AQ170" i="2" s="1"/>
  <c r="AR170" i="2" s="1"/>
  <c r="AO172" i="2"/>
  <c r="AP172" i="2" s="1"/>
  <c r="AQ172" i="2" s="1"/>
  <c r="AR172" i="2" s="1"/>
  <c r="AO174" i="2"/>
  <c r="AP174" i="2" s="1"/>
  <c r="AQ174" i="2" s="1"/>
  <c r="AR174" i="2" s="1"/>
  <c r="AO176" i="2"/>
  <c r="AP176" i="2" s="1"/>
  <c r="AQ176" i="2" s="1"/>
  <c r="AR176" i="2" s="1"/>
  <c r="AO178" i="2"/>
  <c r="AP178" i="2" s="1"/>
  <c r="AQ178" i="2" s="1"/>
  <c r="AR178" i="2" s="1"/>
  <c r="AO180" i="2"/>
  <c r="AP180" i="2" s="1"/>
  <c r="AQ180" i="2" s="1"/>
  <c r="AR180" i="2" s="1"/>
  <c r="AO182" i="2"/>
  <c r="AP182" i="2" s="1"/>
  <c r="AQ182" i="2" s="1"/>
  <c r="AR182" i="2" s="1"/>
  <c r="AO184" i="2"/>
  <c r="AP184" i="2" s="1"/>
  <c r="AQ184" i="2" s="1"/>
  <c r="AR184" i="2" s="1"/>
  <c r="AO186" i="2"/>
  <c r="AP186" i="2" s="1"/>
  <c r="AQ186" i="2" s="1"/>
  <c r="AR186" i="2" s="1"/>
  <c r="AO188" i="2"/>
  <c r="AP188" i="2" s="1"/>
  <c r="AQ188" i="2" s="1"/>
  <c r="AR188" i="2" s="1"/>
  <c r="AO190" i="2"/>
  <c r="AP190" i="2" s="1"/>
  <c r="AQ190" i="2" s="1"/>
  <c r="AR190" i="2" s="1"/>
  <c r="AO192" i="2"/>
  <c r="AP192" i="2" s="1"/>
  <c r="AQ192" i="2" s="1"/>
  <c r="AR192" i="2" s="1"/>
  <c r="AO194" i="2"/>
  <c r="AP194" i="2" s="1"/>
  <c r="AQ194" i="2" s="1"/>
  <c r="AR194" i="2" s="1"/>
  <c r="AO196" i="2"/>
  <c r="AP196" i="2" s="1"/>
  <c r="AQ196" i="2" s="1"/>
  <c r="AR196" i="2" s="1"/>
  <c r="AO198" i="2"/>
  <c r="AP198" i="2" s="1"/>
  <c r="AQ198" i="2" s="1"/>
  <c r="AR198" i="2" s="1"/>
  <c r="AO3" i="2"/>
  <c r="AP3" i="2" s="1"/>
  <c r="AQ3" i="2" s="1"/>
  <c r="AR3" i="2" s="1"/>
  <c r="AO5" i="2"/>
  <c r="AP5" i="2" s="1"/>
  <c r="AQ5" i="2" s="1"/>
  <c r="AR5" i="2" s="1"/>
  <c r="AO7" i="2"/>
  <c r="AP7" i="2" s="1"/>
  <c r="AQ7" i="2" s="1"/>
  <c r="AR7" i="2" s="1"/>
  <c r="AO9" i="2"/>
  <c r="AP9" i="2" s="1"/>
  <c r="AQ9" i="2" s="1"/>
  <c r="AR9" i="2" s="1"/>
  <c r="AO11" i="2"/>
  <c r="AP11" i="2" s="1"/>
  <c r="AQ11" i="2" s="1"/>
  <c r="AR11" i="2" s="1"/>
  <c r="AO13" i="2"/>
  <c r="AP13" i="2" s="1"/>
  <c r="AQ13" i="2" s="1"/>
  <c r="AR13" i="2" s="1"/>
  <c r="AO15" i="2"/>
  <c r="AP15" i="2" s="1"/>
  <c r="AQ15" i="2" s="1"/>
  <c r="AR15" i="2" s="1"/>
  <c r="AO17" i="2"/>
  <c r="AP17" i="2" s="1"/>
  <c r="AQ17" i="2" s="1"/>
  <c r="AR17" i="2" s="1"/>
  <c r="AO19" i="2"/>
  <c r="AP19" i="2" s="1"/>
  <c r="AQ19" i="2" s="1"/>
  <c r="AR19" i="2" s="1"/>
  <c r="AO21" i="2"/>
  <c r="AP21" i="2" s="1"/>
  <c r="AQ21" i="2" s="1"/>
  <c r="AR21" i="2" s="1"/>
  <c r="AO23" i="2"/>
  <c r="AP23" i="2" s="1"/>
  <c r="AQ23" i="2" s="1"/>
  <c r="AR23" i="2" s="1"/>
  <c r="AO25" i="2"/>
  <c r="AP25" i="2" s="1"/>
  <c r="AQ25" i="2" s="1"/>
  <c r="AR25" i="2" s="1"/>
  <c r="AO27" i="2"/>
  <c r="AP27" i="2" s="1"/>
  <c r="AQ27" i="2" s="1"/>
  <c r="AR27" i="2" s="1"/>
  <c r="AO29" i="2"/>
  <c r="AP29" i="2" s="1"/>
  <c r="AQ29" i="2" s="1"/>
  <c r="AR29" i="2" s="1"/>
  <c r="AO31" i="2"/>
  <c r="AP31" i="2" s="1"/>
  <c r="AQ31" i="2" s="1"/>
  <c r="AR31" i="2" s="1"/>
  <c r="AO33" i="2"/>
  <c r="AP33" i="2" s="1"/>
  <c r="AQ33" i="2" s="1"/>
  <c r="AR33" i="2" s="1"/>
  <c r="AO35" i="2"/>
  <c r="AP35" i="2" s="1"/>
  <c r="AQ35" i="2" s="1"/>
  <c r="AR35" i="2" s="1"/>
  <c r="AO37" i="2"/>
  <c r="AP37" i="2" s="1"/>
  <c r="AQ37" i="2" s="1"/>
  <c r="AR37" i="2" s="1"/>
  <c r="AO39" i="2"/>
  <c r="AP39" i="2" s="1"/>
  <c r="AQ39" i="2" s="1"/>
  <c r="AR39" i="2" s="1"/>
  <c r="AO41" i="2"/>
  <c r="AP41" i="2" s="1"/>
  <c r="AQ41" i="2" s="1"/>
  <c r="AR41" i="2" s="1"/>
  <c r="AO43" i="2"/>
  <c r="AP43" i="2" s="1"/>
  <c r="AQ43" i="2" s="1"/>
  <c r="AR43" i="2" s="1"/>
  <c r="AO45" i="2"/>
  <c r="AP45" i="2" s="1"/>
  <c r="AQ45" i="2" s="1"/>
  <c r="AR45" i="2" s="1"/>
  <c r="AO47" i="2"/>
  <c r="AP47" i="2" s="1"/>
  <c r="AQ47" i="2" s="1"/>
  <c r="AR47" i="2" s="1"/>
  <c r="AO49" i="2"/>
  <c r="AP49" i="2" s="1"/>
  <c r="AQ49" i="2" s="1"/>
  <c r="AR49" i="2" s="1"/>
  <c r="AO51" i="2"/>
  <c r="AP51" i="2" s="1"/>
  <c r="AQ51" i="2" s="1"/>
  <c r="AR51" i="2" s="1"/>
  <c r="AO53" i="2"/>
  <c r="AP53" i="2" s="1"/>
  <c r="AQ53" i="2" s="1"/>
  <c r="AR53" i="2" s="1"/>
  <c r="AO55" i="2"/>
  <c r="AP55" i="2" s="1"/>
  <c r="AQ55" i="2" s="1"/>
  <c r="AR55" i="2" s="1"/>
  <c r="AO57" i="2"/>
  <c r="AP57" i="2" s="1"/>
  <c r="AQ57" i="2" s="1"/>
  <c r="AR57" i="2" s="1"/>
  <c r="AO59" i="2"/>
  <c r="AP59" i="2" s="1"/>
  <c r="AQ59" i="2" s="1"/>
  <c r="AR59" i="2" s="1"/>
  <c r="AO61" i="2"/>
  <c r="AP61" i="2" s="1"/>
  <c r="AQ61" i="2" s="1"/>
  <c r="AR61" i="2" s="1"/>
  <c r="AO63" i="2"/>
  <c r="AP63" i="2" s="1"/>
  <c r="AQ63" i="2" s="1"/>
  <c r="AR63" i="2" s="1"/>
  <c r="AO65" i="2"/>
  <c r="AP65" i="2" s="1"/>
  <c r="AQ65" i="2" s="1"/>
  <c r="AR65" i="2" s="1"/>
  <c r="AO67" i="2"/>
  <c r="AP67" i="2" s="1"/>
  <c r="AQ67" i="2" s="1"/>
  <c r="AR67" i="2" s="1"/>
  <c r="AO69" i="2"/>
  <c r="AP69" i="2" s="1"/>
  <c r="AQ69" i="2" s="1"/>
  <c r="AR69" i="2" s="1"/>
  <c r="AO71" i="2"/>
  <c r="AP71" i="2" s="1"/>
  <c r="AQ71" i="2" s="1"/>
  <c r="AR71" i="2" s="1"/>
  <c r="AO73" i="2"/>
  <c r="AP73" i="2" s="1"/>
  <c r="AQ73" i="2" s="1"/>
  <c r="AR73" i="2" s="1"/>
  <c r="AO75" i="2"/>
  <c r="AP75" i="2" s="1"/>
  <c r="AQ75" i="2" s="1"/>
  <c r="AR75" i="2" s="1"/>
  <c r="AO77" i="2"/>
  <c r="AP77" i="2" s="1"/>
  <c r="AQ77" i="2" s="1"/>
  <c r="AR77" i="2" s="1"/>
  <c r="AO79" i="2"/>
  <c r="AP79" i="2" s="1"/>
  <c r="AQ79" i="2" s="1"/>
  <c r="AR79" i="2" s="1"/>
  <c r="AO81" i="2"/>
  <c r="AP81" i="2" s="1"/>
  <c r="AQ81" i="2" s="1"/>
  <c r="AR81" i="2" s="1"/>
  <c r="AO83" i="2"/>
  <c r="AP83" i="2" s="1"/>
  <c r="AQ83" i="2" s="1"/>
  <c r="AR83" i="2" s="1"/>
  <c r="AO85" i="2"/>
  <c r="AP85" i="2" s="1"/>
  <c r="AQ85" i="2" s="1"/>
  <c r="AR85" i="2" s="1"/>
  <c r="AO87" i="2"/>
  <c r="AP87" i="2" s="1"/>
  <c r="AQ87" i="2" s="1"/>
  <c r="AR87" i="2" s="1"/>
  <c r="AO89" i="2"/>
  <c r="AP89" i="2" s="1"/>
  <c r="AQ89" i="2" s="1"/>
  <c r="AR89" i="2" s="1"/>
  <c r="AO91" i="2"/>
  <c r="AP91" i="2" s="1"/>
  <c r="AQ91" i="2" s="1"/>
  <c r="AR91" i="2" s="1"/>
  <c r="AO93" i="2"/>
  <c r="AP93" i="2" s="1"/>
  <c r="AQ93" i="2" s="1"/>
  <c r="AR93" i="2" s="1"/>
  <c r="AO95" i="2"/>
  <c r="AP95" i="2" s="1"/>
  <c r="AQ95" i="2" s="1"/>
  <c r="AR95" i="2" s="1"/>
  <c r="AO97" i="2"/>
  <c r="AP97" i="2" s="1"/>
  <c r="AQ97" i="2" s="1"/>
  <c r="AR97" i="2" s="1"/>
  <c r="AO99" i="2"/>
  <c r="AP99" i="2" s="1"/>
  <c r="AQ99" i="2" s="1"/>
  <c r="AR99" i="2" s="1"/>
  <c r="AO101" i="2"/>
  <c r="AP101" i="2" s="1"/>
  <c r="AQ101" i="2" s="1"/>
  <c r="AR101" i="2" s="1"/>
  <c r="AO103" i="2"/>
  <c r="AP103" i="2" s="1"/>
  <c r="AQ103" i="2" s="1"/>
  <c r="AR103" i="2" s="1"/>
  <c r="AO105" i="2"/>
  <c r="AP105" i="2" s="1"/>
  <c r="AQ105" i="2" s="1"/>
  <c r="AR105" i="2" s="1"/>
  <c r="AO107" i="2"/>
  <c r="AP107" i="2" s="1"/>
  <c r="AQ107" i="2" s="1"/>
  <c r="AR107" i="2" s="1"/>
  <c r="AO109" i="2"/>
  <c r="AP109" i="2" s="1"/>
  <c r="AQ109" i="2" s="1"/>
  <c r="AR109" i="2" s="1"/>
  <c r="AO111" i="2"/>
  <c r="AP111" i="2" s="1"/>
  <c r="AQ111" i="2" s="1"/>
  <c r="AR111" i="2" s="1"/>
  <c r="AO113" i="2"/>
  <c r="AP113" i="2" s="1"/>
  <c r="AQ113" i="2" s="1"/>
  <c r="AR113" i="2" s="1"/>
  <c r="AO115" i="2"/>
  <c r="AP115" i="2" s="1"/>
  <c r="AQ115" i="2" s="1"/>
  <c r="AR115" i="2" s="1"/>
  <c r="AO117" i="2"/>
  <c r="AP117" i="2" s="1"/>
  <c r="AQ117" i="2" s="1"/>
  <c r="AR117" i="2" s="1"/>
  <c r="AO119" i="2"/>
  <c r="AP119" i="2" s="1"/>
  <c r="AQ119" i="2" s="1"/>
  <c r="AR119" i="2" s="1"/>
  <c r="AO121" i="2"/>
  <c r="AP121" i="2" s="1"/>
  <c r="AQ121" i="2" s="1"/>
  <c r="AR121" i="2" s="1"/>
  <c r="AO123" i="2"/>
  <c r="AP123" i="2" s="1"/>
  <c r="AQ123" i="2" s="1"/>
  <c r="AR123" i="2" s="1"/>
  <c r="AO125" i="2"/>
  <c r="AP125" i="2" s="1"/>
  <c r="AQ125" i="2" s="1"/>
  <c r="AR125" i="2" s="1"/>
  <c r="AO127" i="2"/>
  <c r="AP127" i="2" s="1"/>
  <c r="AQ127" i="2" s="1"/>
  <c r="AR127" i="2" s="1"/>
  <c r="AO129" i="2"/>
  <c r="AP129" i="2" s="1"/>
  <c r="AQ129" i="2" s="1"/>
  <c r="AR129" i="2" s="1"/>
  <c r="AO131" i="2"/>
  <c r="AP131" i="2" s="1"/>
  <c r="AQ131" i="2" s="1"/>
  <c r="AR131" i="2" s="1"/>
  <c r="AO133" i="2"/>
  <c r="AP133" i="2" s="1"/>
  <c r="AQ133" i="2" s="1"/>
  <c r="AR133" i="2" s="1"/>
  <c r="AO135" i="2"/>
  <c r="AP135" i="2" s="1"/>
  <c r="AQ135" i="2" s="1"/>
  <c r="AR135" i="2" s="1"/>
  <c r="AO137" i="2"/>
  <c r="AP137" i="2" s="1"/>
  <c r="AQ137" i="2" s="1"/>
  <c r="AR137" i="2" s="1"/>
  <c r="AO139" i="2"/>
  <c r="AP139" i="2" s="1"/>
  <c r="AQ139" i="2" s="1"/>
  <c r="AR139" i="2" s="1"/>
  <c r="AO141" i="2"/>
  <c r="AP141" i="2" s="1"/>
  <c r="AQ141" i="2" s="1"/>
  <c r="AR141" i="2" s="1"/>
  <c r="AO143" i="2"/>
  <c r="AP143" i="2" s="1"/>
  <c r="AQ143" i="2" s="1"/>
  <c r="AR143" i="2" s="1"/>
  <c r="AO145" i="2"/>
  <c r="AP145" i="2" s="1"/>
  <c r="AQ145" i="2" s="1"/>
  <c r="AR145" i="2" s="1"/>
  <c r="AO147" i="2"/>
  <c r="AP147" i="2" s="1"/>
  <c r="AQ147" i="2" s="1"/>
  <c r="AR147" i="2" s="1"/>
  <c r="AO149" i="2"/>
  <c r="AP149" i="2" s="1"/>
  <c r="AQ149" i="2" s="1"/>
  <c r="AR149" i="2" s="1"/>
  <c r="AO151" i="2"/>
  <c r="AP151" i="2" s="1"/>
  <c r="AQ151" i="2" s="1"/>
  <c r="AR151" i="2" s="1"/>
  <c r="AO153" i="2"/>
  <c r="AP153" i="2" s="1"/>
  <c r="AQ153" i="2" s="1"/>
  <c r="AR153" i="2" s="1"/>
  <c r="AO155" i="2"/>
  <c r="AP155" i="2" s="1"/>
  <c r="AQ155" i="2" s="1"/>
  <c r="AR155" i="2" s="1"/>
  <c r="AO157" i="2"/>
  <c r="AP157" i="2" s="1"/>
  <c r="AQ157" i="2" s="1"/>
  <c r="AR157" i="2" s="1"/>
  <c r="AO159" i="2"/>
  <c r="AP159" i="2" s="1"/>
  <c r="AQ159" i="2" s="1"/>
  <c r="AR159" i="2" s="1"/>
  <c r="AO161" i="2"/>
  <c r="AP161" i="2" s="1"/>
  <c r="AQ161" i="2" s="1"/>
  <c r="AR161" i="2" s="1"/>
  <c r="AO163" i="2"/>
  <c r="AP163" i="2" s="1"/>
  <c r="AQ163" i="2" s="1"/>
  <c r="AR163" i="2" s="1"/>
  <c r="AO165" i="2"/>
  <c r="AP165" i="2" s="1"/>
  <c r="AQ165" i="2" s="1"/>
  <c r="AR165" i="2" s="1"/>
  <c r="AO167" i="2"/>
  <c r="AP167" i="2" s="1"/>
  <c r="AQ167" i="2" s="1"/>
  <c r="AR167" i="2" s="1"/>
  <c r="AO169" i="2"/>
  <c r="AP169" i="2" s="1"/>
  <c r="AQ169" i="2" s="1"/>
  <c r="AR169" i="2" s="1"/>
  <c r="AO171" i="2"/>
  <c r="AP171" i="2" s="1"/>
  <c r="AQ171" i="2" s="1"/>
  <c r="AR171" i="2" s="1"/>
  <c r="AO173" i="2"/>
  <c r="AP173" i="2" s="1"/>
  <c r="AQ173" i="2" s="1"/>
  <c r="AR173" i="2" s="1"/>
  <c r="AO175" i="2"/>
  <c r="AP175" i="2" s="1"/>
  <c r="AQ175" i="2" s="1"/>
  <c r="AR175" i="2" s="1"/>
  <c r="AO177" i="2"/>
  <c r="AP177" i="2" s="1"/>
  <c r="AQ177" i="2" s="1"/>
  <c r="AR177" i="2" s="1"/>
  <c r="AO179" i="2"/>
  <c r="AP179" i="2" s="1"/>
  <c r="AQ179" i="2" s="1"/>
  <c r="AR179" i="2" s="1"/>
  <c r="AO181" i="2"/>
  <c r="AP181" i="2" s="1"/>
  <c r="AQ181" i="2" s="1"/>
  <c r="AR181" i="2" s="1"/>
  <c r="AO183" i="2"/>
  <c r="AP183" i="2" s="1"/>
  <c r="AQ183" i="2" s="1"/>
  <c r="AR183" i="2" s="1"/>
  <c r="AO185" i="2"/>
  <c r="AP185" i="2" s="1"/>
  <c r="AQ185" i="2" s="1"/>
  <c r="AR185" i="2" s="1"/>
  <c r="AO187" i="2"/>
  <c r="AP187" i="2" s="1"/>
  <c r="AQ187" i="2" s="1"/>
  <c r="AR187" i="2" s="1"/>
  <c r="AO189" i="2"/>
  <c r="AP189" i="2" s="1"/>
  <c r="AQ189" i="2" s="1"/>
  <c r="AR189" i="2" s="1"/>
  <c r="AO191" i="2"/>
  <c r="AP191" i="2" s="1"/>
  <c r="AQ191" i="2" s="1"/>
  <c r="AR191" i="2" s="1"/>
  <c r="AO193" i="2"/>
  <c r="AP193" i="2" s="1"/>
  <c r="AQ193" i="2" s="1"/>
  <c r="AR193" i="2" s="1"/>
  <c r="AO195" i="2"/>
  <c r="AP195" i="2" s="1"/>
  <c r="AQ195" i="2" s="1"/>
  <c r="AR195" i="2" s="1"/>
  <c r="AO197" i="2"/>
  <c r="AP197" i="2" s="1"/>
  <c r="AQ197" i="2" s="1"/>
  <c r="AR197" i="2" s="1"/>
  <c r="AO199" i="2"/>
  <c r="AP199" i="2" s="1"/>
  <c r="AQ199" i="2" s="1"/>
  <c r="AR199" i="2" s="1"/>
  <c r="AO200" i="2"/>
  <c r="AP200" i="2" s="1"/>
  <c r="AQ200" i="2" s="1"/>
  <c r="AR200" i="2" s="1"/>
  <c r="AO201" i="2"/>
  <c r="AP201" i="2" s="1"/>
  <c r="AQ201" i="2" s="1"/>
  <c r="AR201" i="2" s="1"/>
  <c r="AO202" i="2"/>
  <c r="AP202" i="2" s="1"/>
  <c r="AQ202" i="2" s="1"/>
  <c r="AR202" i="2" s="1"/>
  <c r="AO203" i="2"/>
  <c r="AP203" i="2" s="1"/>
  <c r="AQ203" i="2" s="1"/>
  <c r="AR203" i="2" s="1"/>
  <c r="AO204" i="2"/>
  <c r="AP204" i="2" s="1"/>
  <c r="AQ204" i="2" s="1"/>
  <c r="AR204" i="2" s="1"/>
  <c r="AO205" i="2"/>
  <c r="AP205" i="2" s="1"/>
  <c r="AQ205" i="2" s="1"/>
  <c r="AR205" i="2" s="1"/>
  <c r="AO206" i="2"/>
  <c r="AP206" i="2" s="1"/>
  <c r="AQ206" i="2" s="1"/>
  <c r="AR206" i="2" s="1"/>
  <c r="AO207" i="2"/>
  <c r="AP207" i="2" s="1"/>
  <c r="AQ207" i="2" s="1"/>
  <c r="AR207" i="2" s="1"/>
  <c r="AO208" i="2"/>
  <c r="AP208" i="2" s="1"/>
  <c r="AQ208" i="2" s="1"/>
  <c r="AR208" i="2" s="1"/>
  <c r="AO209" i="2"/>
  <c r="AP209" i="2" s="1"/>
  <c r="AQ209" i="2" s="1"/>
  <c r="AR209" i="2" s="1"/>
  <c r="AO210" i="2"/>
  <c r="AP210" i="2" s="1"/>
  <c r="AQ210" i="2" s="1"/>
  <c r="AR210" i="2" s="1"/>
  <c r="AO211" i="2"/>
  <c r="AP211" i="2" s="1"/>
  <c r="AQ211" i="2" s="1"/>
  <c r="AR211" i="2" s="1"/>
  <c r="AO212" i="2"/>
  <c r="AP212" i="2" s="1"/>
  <c r="AQ212" i="2" s="1"/>
  <c r="AR212" i="2" s="1"/>
  <c r="AO213" i="2"/>
  <c r="AP213" i="2" s="1"/>
  <c r="AQ213" i="2" s="1"/>
  <c r="AR213" i="2" s="1"/>
  <c r="AO214" i="2"/>
  <c r="AP214" i="2" s="1"/>
  <c r="AQ214" i="2" s="1"/>
  <c r="AR214" i="2" s="1"/>
  <c r="AO215" i="2"/>
  <c r="AP215" i="2" s="1"/>
  <c r="AQ215" i="2" s="1"/>
  <c r="AR215" i="2" s="1"/>
  <c r="AO216" i="2"/>
  <c r="AP216" i="2" s="1"/>
  <c r="AQ216" i="2" s="1"/>
  <c r="AR216" i="2" s="1"/>
  <c r="AO217" i="2"/>
  <c r="AP217" i="2" s="1"/>
  <c r="AQ217" i="2" s="1"/>
  <c r="AR217" i="2" s="1"/>
  <c r="AO218" i="2"/>
  <c r="AP218" i="2" s="1"/>
  <c r="AQ218" i="2" s="1"/>
  <c r="AR218" i="2" s="1"/>
  <c r="AO219" i="2"/>
  <c r="AP219" i="2" s="1"/>
  <c r="AQ219" i="2" s="1"/>
  <c r="AR219" i="2" s="1"/>
  <c r="AO220" i="2"/>
  <c r="AP220" i="2" s="1"/>
  <c r="AQ220" i="2" s="1"/>
  <c r="AR220" i="2" s="1"/>
  <c r="AO221" i="2"/>
  <c r="AP221" i="2" s="1"/>
  <c r="AQ221" i="2" s="1"/>
  <c r="AR221" i="2" s="1"/>
  <c r="AO222" i="2"/>
  <c r="AP222" i="2" s="1"/>
  <c r="AQ222" i="2" s="1"/>
  <c r="AR222" i="2" s="1"/>
  <c r="AO223" i="2"/>
  <c r="AP223" i="2" s="1"/>
  <c r="AQ223" i="2" s="1"/>
  <c r="AR223" i="2" s="1"/>
  <c r="AO224" i="2"/>
  <c r="AP224" i="2" s="1"/>
  <c r="AQ224" i="2" s="1"/>
  <c r="AR224" i="2" s="1"/>
  <c r="AO225" i="2"/>
  <c r="AP225" i="2" s="1"/>
  <c r="AQ225" i="2" s="1"/>
  <c r="AR225" i="2" s="1"/>
  <c r="AO226" i="2"/>
  <c r="AP226" i="2" s="1"/>
  <c r="AQ226" i="2" s="1"/>
  <c r="AR226" i="2" s="1"/>
  <c r="AO227" i="2"/>
  <c r="AP227" i="2" s="1"/>
  <c r="AQ227" i="2" s="1"/>
  <c r="AR227" i="2" s="1"/>
  <c r="AO228" i="2"/>
  <c r="AP228" i="2" s="1"/>
  <c r="AQ228" i="2" s="1"/>
  <c r="AR228" i="2" s="1"/>
  <c r="AO229" i="2"/>
  <c r="AP229" i="2" s="1"/>
  <c r="AQ229" i="2" s="1"/>
  <c r="AR229" i="2" s="1"/>
  <c r="AO230" i="2"/>
  <c r="AP230" i="2" s="1"/>
  <c r="AQ230" i="2" s="1"/>
  <c r="AR230" i="2" s="1"/>
  <c r="AO231" i="2"/>
  <c r="AP231" i="2" s="1"/>
  <c r="AQ231" i="2" s="1"/>
  <c r="AR231" i="2" s="1"/>
  <c r="AO232" i="2"/>
  <c r="AP232" i="2" s="1"/>
  <c r="AQ232" i="2" s="1"/>
  <c r="AR232" i="2" s="1"/>
  <c r="AO233" i="2"/>
  <c r="AP233" i="2" s="1"/>
  <c r="AQ233" i="2" s="1"/>
  <c r="AR233" i="2" s="1"/>
  <c r="AO234" i="2"/>
  <c r="AP234" i="2" s="1"/>
  <c r="AQ234" i="2" s="1"/>
  <c r="AR234" i="2" s="1"/>
  <c r="AO235" i="2"/>
  <c r="AP235" i="2" s="1"/>
  <c r="AQ235" i="2" s="1"/>
  <c r="AR235" i="2" s="1"/>
  <c r="AO236" i="2"/>
  <c r="AP236" i="2" s="1"/>
  <c r="AQ236" i="2" s="1"/>
  <c r="AR236" i="2" s="1"/>
  <c r="AO237" i="2"/>
  <c r="AP237" i="2" s="1"/>
  <c r="AQ237" i="2" s="1"/>
  <c r="AR237" i="2" s="1"/>
  <c r="AO238" i="2"/>
  <c r="AP238" i="2" s="1"/>
  <c r="AQ238" i="2" s="1"/>
  <c r="AR238" i="2" s="1"/>
  <c r="AO239" i="2"/>
  <c r="AP239" i="2" s="1"/>
  <c r="AQ239" i="2" s="1"/>
  <c r="AR239" i="2" s="1"/>
  <c r="AO240" i="2"/>
  <c r="AP240" i="2" s="1"/>
  <c r="AQ240" i="2" s="1"/>
  <c r="AR240" i="2" s="1"/>
  <c r="AO241" i="2"/>
  <c r="AP241" i="2" s="1"/>
  <c r="AQ241" i="2" s="1"/>
  <c r="AR241" i="2" s="1"/>
  <c r="AO242" i="2"/>
  <c r="AP242" i="2" s="1"/>
  <c r="AQ242" i="2" s="1"/>
  <c r="AR242" i="2" s="1"/>
  <c r="AO243" i="2"/>
  <c r="AP243" i="2" s="1"/>
  <c r="AQ243" i="2" s="1"/>
  <c r="AR243" i="2" s="1"/>
  <c r="AO244" i="2"/>
  <c r="AP244" i="2" s="1"/>
  <c r="AQ244" i="2" s="1"/>
  <c r="AR244" i="2" s="1"/>
  <c r="AO245" i="2"/>
  <c r="AP245" i="2" s="1"/>
  <c r="AQ245" i="2" s="1"/>
  <c r="AR245" i="2" s="1"/>
  <c r="AO246" i="2"/>
  <c r="AP246" i="2" s="1"/>
  <c r="AQ246" i="2" s="1"/>
  <c r="AR246" i="2" s="1"/>
  <c r="AO247" i="2"/>
  <c r="AP247" i="2" s="1"/>
  <c r="AQ247" i="2" s="1"/>
  <c r="AR247" i="2" s="1"/>
  <c r="AO248" i="2"/>
  <c r="AP248" i="2" s="1"/>
  <c r="AQ248" i="2" s="1"/>
  <c r="AR248" i="2" s="1"/>
  <c r="AO249" i="2"/>
  <c r="AP249" i="2" s="1"/>
  <c r="AQ249" i="2" s="1"/>
  <c r="AR249" i="2" s="1"/>
  <c r="AO250" i="2"/>
  <c r="AP250" i="2" s="1"/>
  <c r="AQ250" i="2" s="1"/>
  <c r="AR250" i="2" s="1"/>
  <c r="AO251" i="2"/>
  <c r="AP251" i="2" s="1"/>
  <c r="AQ251" i="2" s="1"/>
  <c r="AR251" i="2" s="1"/>
  <c r="AO252" i="2"/>
  <c r="AP252" i="2" s="1"/>
  <c r="AQ252" i="2" s="1"/>
  <c r="AR252" i="2" s="1"/>
  <c r="AO253" i="2"/>
  <c r="AP253" i="2" s="1"/>
  <c r="AQ253" i="2" s="1"/>
  <c r="AR253" i="2" s="1"/>
  <c r="AO254" i="2"/>
  <c r="AP254" i="2" s="1"/>
  <c r="AQ254" i="2" s="1"/>
  <c r="AR254" i="2" s="1"/>
  <c r="AO255" i="2"/>
  <c r="AP255" i="2" s="1"/>
  <c r="AQ255" i="2" s="1"/>
  <c r="AR255" i="2" s="1"/>
  <c r="AO256" i="2"/>
  <c r="AP256" i="2" s="1"/>
  <c r="AQ256" i="2" s="1"/>
  <c r="AR256" i="2" s="1"/>
  <c r="AO257" i="2"/>
  <c r="AP257" i="2" s="1"/>
  <c r="AQ257" i="2" s="1"/>
  <c r="AR257" i="2" s="1"/>
  <c r="AO258" i="2"/>
  <c r="AP258" i="2" s="1"/>
  <c r="AQ258" i="2" s="1"/>
  <c r="AR258" i="2" s="1"/>
  <c r="AO259" i="2"/>
  <c r="AP259" i="2" s="1"/>
  <c r="AQ259" i="2" s="1"/>
  <c r="AR259" i="2" s="1"/>
  <c r="AO260" i="2"/>
  <c r="AP260" i="2" s="1"/>
  <c r="AQ260" i="2" s="1"/>
  <c r="AR260" i="2" s="1"/>
  <c r="AO261" i="2"/>
  <c r="AP261" i="2" s="1"/>
  <c r="AQ261" i="2" s="1"/>
  <c r="AR261" i="2" s="1"/>
  <c r="AO262" i="2"/>
  <c r="AP262" i="2" s="1"/>
  <c r="AQ262" i="2" s="1"/>
  <c r="AR262" i="2" s="1"/>
  <c r="AO263" i="2"/>
  <c r="AP263" i="2" s="1"/>
  <c r="AQ263" i="2" s="1"/>
  <c r="AR263" i="2" s="1"/>
  <c r="AO264" i="2"/>
  <c r="AP264" i="2" s="1"/>
  <c r="AQ264" i="2" s="1"/>
  <c r="AR264" i="2" s="1"/>
  <c r="AO265" i="2"/>
  <c r="AP265" i="2" s="1"/>
  <c r="AQ265" i="2" s="1"/>
  <c r="AR265" i="2" s="1"/>
  <c r="AO266" i="2"/>
  <c r="AP266" i="2" s="1"/>
  <c r="AQ266" i="2" s="1"/>
  <c r="AR266" i="2" s="1"/>
  <c r="AO267" i="2"/>
  <c r="AP267" i="2" s="1"/>
  <c r="AQ267" i="2" s="1"/>
  <c r="AR267" i="2" s="1"/>
  <c r="AO268" i="2"/>
  <c r="AP268" i="2" s="1"/>
  <c r="AQ268" i="2" s="1"/>
  <c r="AR268" i="2" s="1"/>
  <c r="AO269" i="2"/>
  <c r="AP269" i="2" s="1"/>
  <c r="AQ269" i="2" s="1"/>
  <c r="AR269" i="2" s="1"/>
  <c r="AO270" i="2"/>
  <c r="AP270" i="2" s="1"/>
  <c r="AQ270" i="2" s="1"/>
  <c r="AR270" i="2" s="1"/>
  <c r="AO271" i="2"/>
  <c r="AP271" i="2" s="1"/>
  <c r="AQ271" i="2" s="1"/>
  <c r="AR271" i="2" s="1"/>
  <c r="AO272" i="2"/>
  <c r="AP272" i="2" s="1"/>
  <c r="AQ272" i="2" s="1"/>
  <c r="AR272" i="2" s="1"/>
  <c r="AO273" i="2"/>
  <c r="AP273" i="2" s="1"/>
  <c r="AQ273" i="2" s="1"/>
  <c r="AR273" i="2" s="1"/>
  <c r="AO274" i="2"/>
  <c r="AP274" i="2" s="1"/>
  <c r="AQ274" i="2" s="1"/>
  <c r="AR274" i="2" s="1"/>
  <c r="AO275" i="2"/>
  <c r="AP275" i="2" s="1"/>
  <c r="AQ275" i="2" s="1"/>
  <c r="AR275" i="2" s="1"/>
  <c r="AO276" i="2"/>
  <c r="AP276" i="2" s="1"/>
  <c r="AQ276" i="2" s="1"/>
  <c r="AR276" i="2" s="1"/>
  <c r="AO277" i="2"/>
  <c r="AP277" i="2" s="1"/>
  <c r="AQ277" i="2" s="1"/>
  <c r="AR277" i="2" s="1"/>
  <c r="AO278" i="2"/>
  <c r="AP278" i="2" s="1"/>
  <c r="AQ278" i="2" s="1"/>
  <c r="AR278" i="2" s="1"/>
  <c r="AO279" i="2"/>
  <c r="AP279" i="2" s="1"/>
  <c r="AQ279" i="2" s="1"/>
  <c r="AR279" i="2" s="1"/>
  <c r="AO280" i="2"/>
  <c r="AP280" i="2" s="1"/>
  <c r="AQ280" i="2" s="1"/>
  <c r="AR280" i="2" s="1"/>
  <c r="AO281" i="2"/>
  <c r="AP281" i="2" s="1"/>
  <c r="AQ281" i="2" s="1"/>
  <c r="AR281" i="2" s="1"/>
  <c r="AO282" i="2"/>
  <c r="AP282" i="2" s="1"/>
  <c r="AQ282" i="2" s="1"/>
  <c r="AR282" i="2" s="1"/>
  <c r="AO283" i="2"/>
  <c r="AP283" i="2" s="1"/>
  <c r="AQ283" i="2" s="1"/>
  <c r="AR283" i="2" s="1"/>
  <c r="AO284" i="2"/>
  <c r="AP284" i="2" s="1"/>
  <c r="AQ284" i="2" s="1"/>
  <c r="AR284" i="2" s="1"/>
  <c r="AO285" i="2"/>
  <c r="AP285" i="2" s="1"/>
  <c r="AQ285" i="2" s="1"/>
  <c r="AR285" i="2" s="1"/>
  <c r="AO286" i="2"/>
  <c r="AP286" i="2" s="1"/>
  <c r="AQ286" i="2" s="1"/>
  <c r="AR286" i="2" s="1"/>
  <c r="AO287" i="2"/>
  <c r="AP287" i="2" s="1"/>
  <c r="AQ287" i="2" s="1"/>
  <c r="AR287" i="2" s="1"/>
  <c r="AO288" i="2"/>
  <c r="AP288" i="2" s="1"/>
  <c r="AQ288" i="2" s="1"/>
  <c r="AR288" i="2" s="1"/>
  <c r="AO289" i="2"/>
  <c r="AP289" i="2" s="1"/>
  <c r="AQ289" i="2" s="1"/>
  <c r="AR289" i="2" s="1"/>
  <c r="AO290" i="2"/>
  <c r="AP290" i="2" s="1"/>
  <c r="AQ290" i="2" s="1"/>
  <c r="AR290" i="2" s="1"/>
  <c r="AO291" i="2"/>
  <c r="AP291" i="2" s="1"/>
  <c r="AQ291" i="2" s="1"/>
  <c r="AR291" i="2" s="1"/>
  <c r="AO292" i="2"/>
  <c r="AP292" i="2" s="1"/>
  <c r="AQ292" i="2" s="1"/>
  <c r="AR292" i="2" s="1"/>
  <c r="AO293" i="2"/>
  <c r="AP293" i="2" s="1"/>
  <c r="AQ293" i="2" s="1"/>
  <c r="AR293" i="2" s="1"/>
  <c r="AO294" i="2"/>
  <c r="AP294" i="2" s="1"/>
  <c r="AQ294" i="2" s="1"/>
  <c r="AR294" i="2" s="1"/>
  <c r="AO295" i="2"/>
  <c r="AP295" i="2" s="1"/>
  <c r="AQ295" i="2" s="1"/>
  <c r="AR295" i="2" s="1"/>
  <c r="AO296" i="2"/>
  <c r="AP296" i="2" s="1"/>
  <c r="AQ296" i="2" s="1"/>
  <c r="AR296" i="2" s="1"/>
  <c r="AO297" i="2"/>
  <c r="AP297" i="2" s="1"/>
  <c r="AQ297" i="2" s="1"/>
  <c r="AR297" i="2" s="1"/>
  <c r="AO298" i="2"/>
  <c r="AP298" i="2" s="1"/>
  <c r="AQ298" i="2" s="1"/>
  <c r="AR298" i="2" s="1"/>
  <c r="AO299" i="2"/>
  <c r="AP299" i="2" s="1"/>
  <c r="AQ299" i="2" s="1"/>
  <c r="AR299" i="2" s="1"/>
  <c r="AO300" i="2"/>
  <c r="AP300" i="2" s="1"/>
  <c r="AQ300" i="2" s="1"/>
  <c r="AR300" i="2" s="1"/>
  <c r="AO301" i="2"/>
  <c r="AP301" i="2" s="1"/>
  <c r="AQ301" i="2" s="1"/>
  <c r="AR301" i="2" s="1"/>
  <c r="AO302" i="2"/>
  <c r="AP302" i="2" s="1"/>
  <c r="AQ302" i="2" s="1"/>
  <c r="AR302" i="2" s="1"/>
  <c r="AO303" i="2"/>
  <c r="AP303" i="2" s="1"/>
  <c r="AQ303" i="2" s="1"/>
  <c r="AR303" i="2" s="1"/>
  <c r="AO304" i="2"/>
  <c r="AP304" i="2" s="1"/>
  <c r="AQ304" i="2" s="1"/>
  <c r="AR304" i="2" s="1"/>
  <c r="AO305" i="2"/>
  <c r="AP305" i="2" s="1"/>
  <c r="AQ305" i="2" s="1"/>
  <c r="AR305" i="2" s="1"/>
  <c r="AO306" i="2"/>
  <c r="AP306" i="2" s="1"/>
  <c r="AQ306" i="2" s="1"/>
  <c r="AR306" i="2" s="1"/>
  <c r="AO307" i="2"/>
  <c r="AP307" i="2" s="1"/>
  <c r="AQ307" i="2" s="1"/>
  <c r="AR307" i="2" s="1"/>
  <c r="AO308" i="2"/>
  <c r="AP308" i="2" s="1"/>
  <c r="AQ308" i="2" s="1"/>
  <c r="AR308" i="2" s="1"/>
  <c r="AO309" i="2"/>
  <c r="AP309" i="2" s="1"/>
  <c r="AQ309" i="2" s="1"/>
  <c r="AR309" i="2" s="1"/>
  <c r="AO310" i="2"/>
  <c r="AP310" i="2" s="1"/>
  <c r="AQ310" i="2" s="1"/>
  <c r="AR310" i="2" s="1"/>
  <c r="AO311" i="2"/>
  <c r="AP311" i="2" s="1"/>
  <c r="AQ311" i="2" s="1"/>
  <c r="AR311" i="2" s="1"/>
  <c r="AO312" i="2"/>
  <c r="AP312" i="2" s="1"/>
  <c r="AQ312" i="2" s="1"/>
  <c r="AR312" i="2" s="1"/>
  <c r="AO313" i="2"/>
  <c r="AP313" i="2" s="1"/>
  <c r="AQ313" i="2" s="1"/>
  <c r="AR313" i="2" s="1"/>
  <c r="AO314" i="2"/>
  <c r="AP314" i="2" s="1"/>
  <c r="AQ314" i="2" s="1"/>
  <c r="AR314" i="2" s="1"/>
  <c r="AO315" i="2"/>
  <c r="AP315" i="2" s="1"/>
  <c r="AQ315" i="2" s="1"/>
  <c r="AR315" i="2" s="1"/>
  <c r="AO316" i="2"/>
  <c r="AP316" i="2" s="1"/>
  <c r="AQ316" i="2" s="1"/>
  <c r="AR316" i="2" s="1"/>
  <c r="AO317" i="2"/>
  <c r="AP317" i="2" s="1"/>
  <c r="AQ317" i="2" s="1"/>
  <c r="AR317" i="2" s="1"/>
  <c r="AO318" i="2"/>
  <c r="AP318" i="2" s="1"/>
  <c r="AQ318" i="2" s="1"/>
  <c r="AR318" i="2" s="1"/>
  <c r="AO319" i="2"/>
  <c r="AP319" i="2" s="1"/>
  <c r="AQ319" i="2" s="1"/>
  <c r="AR319" i="2" s="1"/>
  <c r="AO320" i="2"/>
  <c r="AP320" i="2" s="1"/>
  <c r="AQ320" i="2" s="1"/>
  <c r="AR320" i="2" s="1"/>
  <c r="AO321" i="2"/>
  <c r="AP321" i="2" s="1"/>
  <c r="AQ321" i="2" s="1"/>
  <c r="AR321" i="2" s="1"/>
  <c r="AO322" i="2"/>
  <c r="AP322" i="2" s="1"/>
  <c r="AQ322" i="2" s="1"/>
  <c r="AR322" i="2" s="1"/>
  <c r="AO323" i="2"/>
  <c r="AP323" i="2" s="1"/>
  <c r="AQ323" i="2" s="1"/>
  <c r="AR323" i="2" s="1"/>
  <c r="AO324" i="2"/>
  <c r="AP324" i="2" s="1"/>
  <c r="AQ324" i="2" s="1"/>
  <c r="AR324" i="2" s="1"/>
  <c r="AO325" i="2"/>
  <c r="AP325" i="2" s="1"/>
  <c r="AQ325" i="2" s="1"/>
  <c r="AR325" i="2" s="1"/>
  <c r="AO326" i="2"/>
  <c r="AP326" i="2" s="1"/>
  <c r="AQ326" i="2" s="1"/>
  <c r="AR326" i="2" s="1"/>
  <c r="AO327" i="2"/>
  <c r="AP327" i="2" s="1"/>
  <c r="AQ327" i="2" s="1"/>
  <c r="AR327" i="2" s="1"/>
  <c r="AO328" i="2"/>
  <c r="AP328" i="2" s="1"/>
  <c r="AQ328" i="2" s="1"/>
  <c r="AR328" i="2" s="1"/>
  <c r="AO329" i="2"/>
  <c r="AP329" i="2" s="1"/>
  <c r="AQ329" i="2" s="1"/>
  <c r="AR329" i="2" s="1"/>
  <c r="AO330" i="2"/>
  <c r="AP330" i="2" s="1"/>
  <c r="AQ330" i="2" s="1"/>
  <c r="AR330" i="2" s="1"/>
  <c r="AO331" i="2"/>
  <c r="AP331" i="2" s="1"/>
  <c r="AQ331" i="2" s="1"/>
  <c r="AR331" i="2" s="1"/>
  <c r="AO332" i="2"/>
  <c r="AP332" i="2" s="1"/>
  <c r="AQ332" i="2" s="1"/>
  <c r="AR332" i="2" s="1"/>
  <c r="AO333" i="2"/>
  <c r="AP333" i="2" s="1"/>
  <c r="AQ333" i="2" s="1"/>
  <c r="AR333" i="2" s="1"/>
  <c r="AO334" i="2"/>
  <c r="AP334" i="2" s="1"/>
  <c r="AQ334" i="2" s="1"/>
  <c r="AR334" i="2" s="1"/>
  <c r="AO335" i="2"/>
  <c r="AP335" i="2" s="1"/>
  <c r="AQ335" i="2" s="1"/>
  <c r="AR335" i="2" s="1"/>
  <c r="AO336" i="2"/>
  <c r="AP336" i="2" s="1"/>
  <c r="AQ336" i="2" s="1"/>
  <c r="AR336" i="2" s="1"/>
  <c r="AO337" i="2"/>
  <c r="AP337" i="2" s="1"/>
  <c r="AQ337" i="2" s="1"/>
  <c r="AR337" i="2" s="1"/>
  <c r="AO338" i="2"/>
  <c r="AP338" i="2" s="1"/>
  <c r="AQ338" i="2" s="1"/>
  <c r="AR338" i="2" s="1"/>
  <c r="AO339" i="2"/>
  <c r="AP339" i="2" s="1"/>
  <c r="AQ339" i="2" s="1"/>
  <c r="AR339" i="2" s="1"/>
  <c r="AO340" i="2"/>
  <c r="AP340" i="2" s="1"/>
  <c r="AQ340" i="2" s="1"/>
  <c r="AR340" i="2" s="1"/>
  <c r="AO341" i="2"/>
  <c r="AP341" i="2" s="1"/>
  <c r="AQ341" i="2" s="1"/>
  <c r="AR341" i="2" s="1"/>
  <c r="AO342" i="2"/>
  <c r="AP342" i="2" s="1"/>
  <c r="AQ342" i="2" s="1"/>
  <c r="AR342" i="2" s="1"/>
  <c r="AO343" i="2"/>
  <c r="AP343" i="2" s="1"/>
  <c r="AQ343" i="2" s="1"/>
  <c r="AR343" i="2" s="1"/>
  <c r="AO344" i="2"/>
  <c r="AP344" i="2" s="1"/>
  <c r="AQ344" i="2" s="1"/>
  <c r="AR344" i="2" s="1"/>
  <c r="AO345" i="2"/>
  <c r="AP345" i="2" s="1"/>
  <c r="AQ345" i="2" s="1"/>
  <c r="AR345" i="2" s="1"/>
  <c r="AO346" i="2"/>
  <c r="AP346" i="2" s="1"/>
  <c r="AQ346" i="2" s="1"/>
  <c r="AR346" i="2" s="1"/>
  <c r="AO347" i="2"/>
  <c r="AP347" i="2" s="1"/>
  <c r="AQ347" i="2" s="1"/>
  <c r="AR347" i="2" s="1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R347" i="2"/>
  <c r="AS347" i="2" s="1"/>
  <c r="Q347" i="2"/>
  <c r="O347" i="2"/>
  <c r="R346" i="2"/>
  <c r="AS346" i="2" s="1"/>
  <c r="Q346" i="2"/>
  <c r="O346" i="2"/>
  <c r="R345" i="2"/>
  <c r="AS345" i="2" s="1"/>
  <c r="Q345" i="2"/>
  <c r="O345" i="2"/>
  <c r="R344" i="2"/>
  <c r="AS344" i="2" s="1"/>
  <c r="Q344" i="2"/>
  <c r="O344" i="2"/>
  <c r="R343" i="2"/>
  <c r="AS343" i="2" s="1"/>
  <c r="Q343" i="2"/>
  <c r="O343" i="2"/>
  <c r="R342" i="2"/>
  <c r="AS342" i="2" s="1"/>
  <c r="Q342" i="2"/>
  <c r="O342" i="2"/>
  <c r="R341" i="2"/>
  <c r="AS341" i="2" s="1"/>
  <c r="Q341" i="2"/>
  <c r="O341" i="2"/>
  <c r="R340" i="2"/>
  <c r="AS340" i="2" s="1"/>
  <c r="Q340" i="2"/>
  <c r="O340" i="2"/>
  <c r="R339" i="2"/>
  <c r="AS339" i="2" s="1"/>
  <c r="Q339" i="2"/>
  <c r="O339" i="2"/>
  <c r="R338" i="2"/>
  <c r="AS338" i="2" s="1"/>
  <c r="Q338" i="2"/>
  <c r="O338" i="2"/>
  <c r="R337" i="2"/>
  <c r="AS337" i="2" s="1"/>
  <c r="Q337" i="2"/>
  <c r="O337" i="2"/>
  <c r="R336" i="2"/>
  <c r="AS336" i="2" s="1"/>
  <c r="Q336" i="2"/>
  <c r="O336" i="2"/>
  <c r="R335" i="2"/>
  <c r="AS335" i="2" s="1"/>
  <c r="Q335" i="2"/>
  <c r="O335" i="2"/>
  <c r="R334" i="2"/>
  <c r="AS334" i="2" s="1"/>
  <c r="Q334" i="2"/>
  <c r="O334" i="2"/>
  <c r="R333" i="2"/>
  <c r="AS333" i="2" s="1"/>
  <c r="Q333" i="2"/>
  <c r="O333" i="2"/>
  <c r="R332" i="2"/>
  <c r="AS332" i="2" s="1"/>
  <c r="Q332" i="2"/>
  <c r="O332" i="2"/>
  <c r="R331" i="2"/>
  <c r="AS331" i="2" s="1"/>
  <c r="Q331" i="2"/>
  <c r="O331" i="2"/>
  <c r="R330" i="2"/>
  <c r="AS330" i="2" s="1"/>
  <c r="Q330" i="2"/>
  <c r="O330" i="2"/>
  <c r="R329" i="2"/>
  <c r="AS329" i="2" s="1"/>
  <c r="Q329" i="2"/>
  <c r="O329" i="2"/>
  <c r="R328" i="2"/>
  <c r="AS328" i="2" s="1"/>
  <c r="Q328" i="2"/>
  <c r="O328" i="2"/>
  <c r="R327" i="2"/>
  <c r="AS327" i="2" s="1"/>
  <c r="Q327" i="2"/>
  <c r="O327" i="2"/>
  <c r="R326" i="2"/>
  <c r="AS326" i="2" s="1"/>
  <c r="Q326" i="2"/>
  <c r="O326" i="2"/>
  <c r="R325" i="2"/>
  <c r="AS325" i="2" s="1"/>
  <c r="Q325" i="2"/>
  <c r="O325" i="2"/>
  <c r="R324" i="2"/>
  <c r="AS324" i="2" s="1"/>
  <c r="Q324" i="2"/>
  <c r="O324" i="2"/>
  <c r="R323" i="2"/>
  <c r="AS323" i="2" s="1"/>
  <c r="Q323" i="2"/>
  <c r="O323" i="2"/>
  <c r="R322" i="2"/>
  <c r="AS322" i="2" s="1"/>
  <c r="Q322" i="2"/>
  <c r="O322" i="2"/>
  <c r="R321" i="2"/>
  <c r="AS321" i="2" s="1"/>
  <c r="Q321" i="2"/>
  <c r="O321" i="2"/>
  <c r="R320" i="2"/>
  <c r="AS320" i="2" s="1"/>
  <c r="Q320" i="2"/>
  <c r="O320" i="2"/>
  <c r="R319" i="2"/>
  <c r="AS319" i="2" s="1"/>
  <c r="Q319" i="2"/>
  <c r="O319" i="2"/>
  <c r="R318" i="2"/>
  <c r="AS318" i="2" s="1"/>
  <c r="Q318" i="2"/>
  <c r="O318" i="2"/>
  <c r="R317" i="2"/>
  <c r="AS317" i="2" s="1"/>
  <c r="Q317" i="2"/>
  <c r="O317" i="2"/>
  <c r="R316" i="2"/>
  <c r="AS316" i="2" s="1"/>
  <c r="Q316" i="2"/>
  <c r="O316" i="2"/>
  <c r="R315" i="2"/>
  <c r="AS315" i="2" s="1"/>
  <c r="Q315" i="2"/>
  <c r="O315" i="2"/>
  <c r="R314" i="2"/>
  <c r="AS314" i="2" s="1"/>
  <c r="Q314" i="2"/>
  <c r="O314" i="2"/>
  <c r="R313" i="2"/>
  <c r="AS313" i="2" s="1"/>
  <c r="Q313" i="2"/>
  <c r="O313" i="2"/>
  <c r="R312" i="2"/>
  <c r="AS312" i="2" s="1"/>
  <c r="Q312" i="2"/>
  <c r="O312" i="2"/>
  <c r="R311" i="2"/>
  <c r="AS311" i="2" s="1"/>
  <c r="Q311" i="2"/>
  <c r="O311" i="2"/>
  <c r="R310" i="2"/>
  <c r="AS310" i="2" s="1"/>
  <c r="Q310" i="2"/>
  <c r="O310" i="2"/>
  <c r="R309" i="2"/>
  <c r="AS309" i="2" s="1"/>
  <c r="Q309" i="2"/>
  <c r="O309" i="2"/>
  <c r="R308" i="2"/>
  <c r="AS308" i="2" s="1"/>
  <c r="Q308" i="2"/>
  <c r="O308" i="2"/>
  <c r="R307" i="2"/>
  <c r="AS307" i="2" s="1"/>
  <c r="Q307" i="2"/>
  <c r="O307" i="2"/>
  <c r="R306" i="2"/>
  <c r="AS306" i="2" s="1"/>
  <c r="Q306" i="2"/>
  <c r="O306" i="2"/>
  <c r="R305" i="2"/>
  <c r="AS305" i="2" s="1"/>
  <c r="Q305" i="2"/>
  <c r="O305" i="2"/>
  <c r="R304" i="2"/>
  <c r="AS304" i="2" s="1"/>
  <c r="Q304" i="2"/>
  <c r="O304" i="2"/>
  <c r="R303" i="2"/>
  <c r="AS303" i="2" s="1"/>
  <c r="Q303" i="2"/>
  <c r="O303" i="2"/>
  <c r="R302" i="2"/>
  <c r="AS302" i="2" s="1"/>
  <c r="Q302" i="2"/>
  <c r="O302" i="2"/>
  <c r="R301" i="2"/>
  <c r="AS301" i="2" s="1"/>
  <c r="Q301" i="2"/>
  <c r="O301" i="2"/>
  <c r="R300" i="2"/>
  <c r="AS300" i="2" s="1"/>
  <c r="Q300" i="2"/>
  <c r="O300" i="2"/>
  <c r="R299" i="2"/>
  <c r="AS299" i="2" s="1"/>
  <c r="Q299" i="2"/>
  <c r="O299" i="2"/>
  <c r="R298" i="2"/>
  <c r="AS298" i="2" s="1"/>
  <c r="Q298" i="2"/>
  <c r="O298" i="2"/>
  <c r="R297" i="2"/>
  <c r="AS297" i="2" s="1"/>
  <c r="Q297" i="2"/>
  <c r="O297" i="2"/>
  <c r="R296" i="2"/>
  <c r="AS296" i="2" s="1"/>
  <c r="Q296" i="2"/>
  <c r="O296" i="2"/>
  <c r="R295" i="2"/>
  <c r="AS295" i="2" s="1"/>
  <c r="Q295" i="2"/>
  <c r="O295" i="2"/>
  <c r="R294" i="2"/>
  <c r="AS294" i="2" s="1"/>
  <c r="Q294" i="2"/>
  <c r="O294" i="2"/>
  <c r="R293" i="2"/>
  <c r="AS293" i="2" s="1"/>
  <c r="Q293" i="2"/>
  <c r="O293" i="2"/>
  <c r="R292" i="2"/>
  <c r="AS292" i="2" s="1"/>
  <c r="Q292" i="2"/>
  <c r="O292" i="2"/>
  <c r="R291" i="2"/>
  <c r="AS291" i="2" s="1"/>
  <c r="Q291" i="2"/>
  <c r="O291" i="2"/>
  <c r="R290" i="2"/>
  <c r="AS290" i="2" s="1"/>
  <c r="Q290" i="2"/>
  <c r="O290" i="2"/>
  <c r="R289" i="2"/>
  <c r="AS289" i="2" s="1"/>
  <c r="Q289" i="2"/>
  <c r="O289" i="2"/>
  <c r="R288" i="2"/>
  <c r="AS288" i="2" s="1"/>
  <c r="Q288" i="2"/>
  <c r="O288" i="2"/>
  <c r="R287" i="2"/>
  <c r="AS287" i="2" s="1"/>
  <c r="Q287" i="2"/>
  <c r="O287" i="2"/>
  <c r="R286" i="2"/>
  <c r="AS286" i="2" s="1"/>
  <c r="Q286" i="2"/>
  <c r="O286" i="2"/>
  <c r="R285" i="2"/>
  <c r="AS285" i="2" s="1"/>
  <c r="Q285" i="2"/>
  <c r="O285" i="2"/>
  <c r="R284" i="2"/>
  <c r="AS284" i="2" s="1"/>
  <c r="Q284" i="2"/>
  <c r="O284" i="2"/>
  <c r="R283" i="2"/>
  <c r="AS283" i="2" s="1"/>
  <c r="Q283" i="2"/>
  <c r="O283" i="2"/>
  <c r="R282" i="2"/>
  <c r="AS282" i="2" s="1"/>
  <c r="Q282" i="2"/>
  <c r="O282" i="2"/>
  <c r="R281" i="2"/>
  <c r="AS281" i="2" s="1"/>
  <c r="Q281" i="2"/>
  <c r="O281" i="2"/>
  <c r="R280" i="2"/>
  <c r="AS280" i="2" s="1"/>
  <c r="Q280" i="2"/>
  <c r="O280" i="2"/>
  <c r="R279" i="2"/>
  <c r="AS279" i="2" s="1"/>
  <c r="Q279" i="2"/>
  <c r="O279" i="2"/>
  <c r="R278" i="2"/>
  <c r="AS278" i="2" s="1"/>
  <c r="Q278" i="2"/>
  <c r="O278" i="2"/>
  <c r="R277" i="2"/>
  <c r="AS277" i="2" s="1"/>
  <c r="Q277" i="2"/>
  <c r="O277" i="2"/>
  <c r="R276" i="2"/>
  <c r="AS276" i="2" s="1"/>
  <c r="Q276" i="2"/>
  <c r="O276" i="2"/>
  <c r="R275" i="2"/>
  <c r="AS275" i="2" s="1"/>
  <c r="Q275" i="2"/>
  <c r="O275" i="2"/>
  <c r="R274" i="2"/>
  <c r="AS274" i="2" s="1"/>
  <c r="Q274" i="2"/>
  <c r="O274" i="2"/>
  <c r="R273" i="2"/>
  <c r="AS273" i="2" s="1"/>
  <c r="Q273" i="2"/>
  <c r="O273" i="2"/>
  <c r="R272" i="2"/>
  <c r="AS272" i="2" s="1"/>
  <c r="Q272" i="2"/>
  <c r="O272" i="2"/>
  <c r="R271" i="2"/>
  <c r="AS271" i="2" s="1"/>
  <c r="Q271" i="2"/>
  <c r="O271" i="2"/>
  <c r="R270" i="2"/>
  <c r="AS270" i="2" s="1"/>
  <c r="Q270" i="2"/>
  <c r="O270" i="2"/>
  <c r="R269" i="2"/>
  <c r="AS269" i="2" s="1"/>
  <c r="Q269" i="2"/>
  <c r="O269" i="2"/>
  <c r="R268" i="2"/>
  <c r="AS268" i="2" s="1"/>
  <c r="Q268" i="2"/>
  <c r="O268" i="2"/>
  <c r="R267" i="2"/>
  <c r="AS267" i="2" s="1"/>
  <c r="Q267" i="2"/>
  <c r="O267" i="2"/>
  <c r="R266" i="2"/>
  <c r="AS266" i="2" s="1"/>
  <c r="Q266" i="2"/>
  <c r="O266" i="2"/>
  <c r="R265" i="2"/>
  <c r="AS265" i="2" s="1"/>
  <c r="Q265" i="2"/>
  <c r="O265" i="2"/>
  <c r="R264" i="2"/>
  <c r="AS264" i="2" s="1"/>
  <c r="Q264" i="2"/>
  <c r="O264" i="2"/>
  <c r="R263" i="2"/>
  <c r="AS263" i="2" s="1"/>
  <c r="Q263" i="2"/>
  <c r="O263" i="2"/>
  <c r="R262" i="2"/>
  <c r="AS262" i="2" s="1"/>
  <c r="Q262" i="2"/>
  <c r="O262" i="2"/>
  <c r="R261" i="2"/>
  <c r="AS261" i="2" s="1"/>
  <c r="Q261" i="2"/>
  <c r="O261" i="2"/>
  <c r="R260" i="2"/>
  <c r="AS260" i="2" s="1"/>
  <c r="Q260" i="2"/>
  <c r="O260" i="2"/>
  <c r="R259" i="2"/>
  <c r="AS259" i="2" s="1"/>
  <c r="Q259" i="2"/>
  <c r="O259" i="2"/>
  <c r="R258" i="2"/>
  <c r="AS258" i="2" s="1"/>
  <c r="Q258" i="2"/>
  <c r="O258" i="2"/>
  <c r="R257" i="2"/>
  <c r="AS257" i="2" s="1"/>
  <c r="Q257" i="2"/>
  <c r="O257" i="2"/>
  <c r="R256" i="2"/>
  <c r="AS256" i="2" s="1"/>
  <c r="Q256" i="2"/>
  <c r="O256" i="2"/>
  <c r="R255" i="2"/>
  <c r="AS255" i="2" s="1"/>
  <c r="Q255" i="2"/>
  <c r="O255" i="2"/>
  <c r="R254" i="2"/>
  <c r="AS254" i="2" s="1"/>
  <c r="Q254" i="2"/>
  <c r="O254" i="2"/>
  <c r="R253" i="2"/>
  <c r="AS253" i="2" s="1"/>
  <c r="Q253" i="2"/>
  <c r="O253" i="2"/>
  <c r="R252" i="2"/>
  <c r="AS252" i="2" s="1"/>
  <c r="Q252" i="2"/>
  <c r="O252" i="2"/>
  <c r="R251" i="2"/>
  <c r="AS251" i="2" s="1"/>
  <c r="Q251" i="2"/>
  <c r="O251" i="2"/>
  <c r="R250" i="2"/>
  <c r="AS250" i="2" s="1"/>
  <c r="Q250" i="2"/>
  <c r="O250" i="2"/>
  <c r="R249" i="2"/>
  <c r="AS249" i="2" s="1"/>
  <c r="Q249" i="2"/>
  <c r="O249" i="2"/>
  <c r="R248" i="2"/>
  <c r="AS248" i="2" s="1"/>
  <c r="Q248" i="2"/>
  <c r="O248" i="2"/>
  <c r="R247" i="2"/>
  <c r="AS247" i="2" s="1"/>
  <c r="Q247" i="2"/>
  <c r="O247" i="2"/>
  <c r="R246" i="2"/>
  <c r="AS246" i="2" s="1"/>
  <c r="Q246" i="2"/>
  <c r="O246" i="2"/>
  <c r="R245" i="2"/>
  <c r="AS245" i="2" s="1"/>
  <c r="Q245" i="2"/>
  <c r="O245" i="2"/>
  <c r="R244" i="2"/>
  <c r="AS244" i="2" s="1"/>
  <c r="Q244" i="2"/>
  <c r="O244" i="2"/>
  <c r="R243" i="2"/>
  <c r="AS243" i="2" s="1"/>
  <c r="Q243" i="2"/>
  <c r="O243" i="2"/>
  <c r="R242" i="2"/>
  <c r="AS242" i="2" s="1"/>
  <c r="Q242" i="2"/>
  <c r="O242" i="2"/>
  <c r="R241" i="2"/>
  <c r="AS241" i="2" s="1"/>
  <c r="Q241" i="2"/>
  <c r="O241" i="2"/>
  <c r="R240" i="2"/>
  <c r="AS240" i="2" s="1"/>
  <c r="Q240" i="2"/>
  <c r="O240" i="2"/>
  <c r="R239" i="2"/>
  <c r="AS239" i="2" s="1"/>
  <c r="Q239" i="2"/>
  <c r="O239" i="2"/>
  <c r="R238" i="2"/>
  <c r="AS238" i="2" s="1"/>
  <c r="Q238" i="2"/>
  <c r="O238" i="2"/>
  <c r="R237" i="2"/>
  <c r="AS237" i="2" s="1"/>
  <c r="Q237" i="2"/>
  <c r="O237" i="2"/>
  <c r="R236" i="2"/>
  <c r="AS236" i="2" s="1"/>
  <c r="Q236" i="2"/>
  <c r="O236" i="2"/>
  <c r="R235" i="2"/>
  <c r="AS235" i="2" s="1"/>
  <c r="Q235" i="2"/>
  <c r="O235" i="2"/>
  <c r="R234" i="2"/>
  <c r="AS234" i="2" s="1"/>
  <c r="Q234" i="2"/>
  <c r="O234" i="2"/>
  <c r="R233" i="2"/>
  <c r="AS233" i="2" s="1"/>
  <c r="Q233" i="2"/>
  <c r="O233" i="2"/>
  <c r="R232" i="2"/>
  <c r="AS232" i="2" s="1"/>
  <c r="Q232" i="2"/>
  <c r="O232" i="2"/>
  <c r="R231" i="2"/>
  <c r="AS231" i="2" s="1"/>
  <c r="Q231" i="2"/>
  <c r="O231" i="2"/>
  <c r="R230" i="2"/>
  <c r="AS230" i="2" s="1"/>
  <c r="Q230" i="2"/>
  <c r="O230" i="2"/>
  <c r="R229" i="2"/>
  <c r="AS229" i="2" s="1"/>
  <c r="Q229" i="2"/>
  <c r="O229" i="2"/>
  <c r="R228" i="2"/>
  <c r="AS228" i="2" s="1"/>
  <c r="Q228" i="2"/>
  <c r="O228" i="2"/>
  <c r="R227" i="2"/>
  <c r="AS227" i="2" s="1"/>
  <c r="Q227" i="2"/>
  <c r="O227" i="2"/>
  <c r="R226" i="2"/>
  <c r="AS226" i="2" s="1"/>
  <c r="Q226" i="2"/>
  <c r="O226" i="2"/>
  <c r="R225" i="2"/>
  <c r="AS225" i="2" s="1"/>
  <c r="Q225" i="2"/>
  <c r="O225" i="2"/>
  <c r="R224" i="2"/>
  <c r="AS224" i="2" s="1"/>
  <c r="Q224" i="2"/>
  <c r="O224" i="2"/>
  <c r="R223" i="2"/>
  <c r="AS223" i="2" s="1"/>
  <c r="Q223" i="2"/>
  <c r="O223" i="2"/>
  <c r="R222" i="2"/>
  <c r="AS222" i="2" s="1"/>
  <c r="Q222" i="2"/>
  <c r="O222" i="2"/>
  <c r="R221" i="2"/>
  <c r="AS221" i="2" s="1"/>
  <c r="Q221" i="2"/>
  <c r="O221" i="2"/>
  <c r="R220" i="2"/>
  <c r="AS220" i="2" s="1"/>
  <c r="Q220" i="2"/>
  <c r="O220" i="2"/>
  <c r="R219" i="2"/>
  <c r="AS219" i="2" s="1"/>
  <c r="Q219" i="2"/>
  <c r="O219" i="2"/>
  <c r="R218" i="2"/>
  <c r="AS218" i="2" s="1"/>
  <c r="Q218" i="2"/>
  <c r="O218" i="2"/>
  <c r="R217" i="2"/>
  <c r="AS217" i="2" s="1"/>
  <c r="Q217" i="2"/>
  <c r="O217" i="2"/>
  <c r="R216" i="2"/>
  <c r="AS216" i="2" s="1"/>
  <c r="Q216" i="2"/>
  <c r="O216" i="2"/>
  <c r="R215" i="2"/>
  <c r="AS215" i="2" s="1"/>
  <c r="Q215" i="2"/>
  <c r="O215" i="2"/>
  <c r="R214" i="2"/>
  <c r="AS214" i="2" s="1"/>
  <c r="Q214" i="2"/>
  <c r="O214" i="2"/>
  <c r="R213" i="2"/>
  <c r="AS213" i="2" s="1"/>
  <c r="Q213" i="2"/>
  <c r="O213" i="2"/>
  <c r="R212" i="2"/>
  <c r="AS212" i="2" s="1"/>
  <c r="Q212" i="2"/>
  <c r="O212" i="2"/>
  <c r="R211" i="2"/>
  <c r="AS211" i="2" s="1"/>
  <c r="Q211" i="2"/>
  <c r="O211" i="2"/>
  <c r="R210" i="2"/>
  <c r="AS210" i="2" s="1"/>
  <c r="Q210" i="2"/>
  <c r="O210" i="2"/>
  <c r="R209" i="2"/>
  <c r="AS209" i="2" s="1"/>
  <c r="Q209" i="2"/>
  <c r="O209" i="2"/>
  <c r="R208" i="2"/>
  <c r="AS208" i="2" s="1"/>
  <c r="Q208" i="2"/>
  <c r="O208" i="2"/>
  <c r="R207" i="2"/>
  <c r="AS207" i="2" s="1"/>
  <c r="Q207" i="2"/>
  <c r="O207" i="2"/>
  <c r="R206" i="2"/>
  <c r="AS206" i="2" s="1"/>
  <c r="Q206" i="2"/>
  <c r="O206" i="2"/>
  <c r="R205" i="2"/>
  <c r="AS205" i="2" s="1"/>
  <c r="Q205" i="2"/>
  <c r="O205" i="2"/>
  <c r="R204" i="2"/>
  <c r="AS204" i="2" s="1"/>
  <c r="Q204" i="2"/>
  <c r="O204" i="2"/>
  <c r="R203" i="2"/>
  <c r="AS203" i="2" s="1"/>
  <c r="Q203" i="2"/>
  <c r="O203" i="2"/>
  <c r="R202" i="2"/>
  <c r="AS202" i="2" s="1"/>
  <c r="Q202" i="2"/>
  <c r="O202" i="2"/>
  <c r="R201" i="2"/>
  <c r="AS201" i="2" s="1"/>
  <c r="Q201" i="2"/>
  <c r="O201" i="2"/>
  <c r="R200" i="2"/>
  <c r="AS200" i="2" s="1"/>
  <c r="Q200" i="2"/>
  <c r="O200" i="2"/>
  <c r="R199" i="2"/>
  <c r="AS199" i="2" s="1"/>
  <c r="Q199" i="2"/>
  <c r="O199" i="2"/>
  <c r="R198" i="2"/>
  <c r="AS198" i="2" s="1"/>
  <c r="Q198" i="2"/>
  <c r="O198" i="2"/>
  <c r="R197" i="2"/>
  <c r="AS197" i="2" s="1"/>
  <c r="Q197" i="2"/>
  <c r="O197" i="2"/>
  <c r="R196" i="2"/>
  <c r="AS196" i="2" s="1"/>
  <c r="Q196" i="2"/>
  <c r="O196" i="2"/>
  <c r="R195" i="2"/>
  <c r="AS195" i="2" s="1"/>
  <c r="Q195" i="2"/>
  <c r="O195" i="2"/>
  <c r="R194" i="2"/>
  <c r="AS194" i="2" s="1"/>
  <c r="Q194" i="2"/>
  <c r="O194" i="2"/>
  <c r="R193" i="2"/>
  <c r="AS193" i="2" s="1"/>
  <c r="Q193" i="2"/>
  <c r="O193" i="2"/>
  <c r="R192" i="2"/>
  <c r="AS192" i="2" s="1"/>
  <c r="Q192" i="2"/>
  <c r="O192" i="2"/>
  <c r="R191" i="2"/>
  <c r="AS191" i="2" s="1"/>
  <c r="Q191" i="2"/>
  <c r="O191" i="2"/>
  <c r="R190" i="2"/>
  <c r="AS190" i="2" s="1"/>
  <c r="Q190" i="2"/>
  <c r="O190" i="2"/>
  <c r="R189" i="2"/>
  <c r="AS189" i="2" s="1"/>
  <c r="Q189" i="2"/>
  <c r="O189" i="2"/>
  <c r="R188" i="2"/>
  <c r="AS188" i="2" s="1"/>
  <c r="Q188" i="2"/>
  <c r="O188" i="2"/>
  <c r="R187" i="2"/>
  <c r="AS187" i="2" s="1"/>
  <c r="Q187" i="2"/>
  <c r="O187" i="2"/>
  <c r="R186" i="2"/>
  <c r="AS186" i="2" s="1"/>
  <c r="Q186" i="2"/>
  <c r="O186" i="2"/>
  <c r="R185" i="2"/>
  <c r="AS185" i="2" s="1"/>
  <c r="Q185" i="2"/>
  <c r="O185" i="2"/>
  <c r="R184" i="2"/>
  <c r="AS184" i="2" s="1"/>
  <c r="Q184" i="2"/>
  <c r="O184" i="2"/>
  <c r="R183" i="2"/>
  <c r="AS183" i="2" s="1"/>
  <c r="Q183" i="2"/>
  <c r="O183" i="2"/>
  <c r="R182" i="2"/>
  <c r="AS182" i="2" s="1"/>
  <c r="Q182" i="2"/>
  <c r="O182" i="2"/>
  <c r="R181" i="2"/>
  <c r="AS181" i="2" s="1"/>
  <c r="Q181" i="2"/>
  <c r="O181" i="2"/>
  <c r="R180" i="2"/>
  <c r="AS180" i="2" s="1"/>
  <c r="Q180" i="2"/>
  <c r="O180" i="2"/>
  <c r="R179" i="2"/>
  <c r="AS179" i="2" s="1"/>
  <c r="Q179" i="2"/>
  <c r="O179" i="2"/>
  <c r="R178" i="2"/>
  <c r="AS178" i="2" s="1"/>
  <c r="Q178" i="2"/>
  <c r="O178" i="2"/>
  <c r="R177" i="2"/>
  <c r="AS177" i="2" s="1"/>
  <c r="Q177" i="2"/>
  <c r="O177" i="2"/>
  <c r="R176" i="2"/>
  <c r="AS176" i="2" s="1"/>
  <c r="Q176" i="2"/>
  <c r="O176" i="2"/>
  <c r="R175" i="2"/>
  <c r="AS175" i="2" s="1"/>
  <c r="Q175" i="2"/>
  <c r="O175" i="2"/>
  <c r="R174" i="2"/>
  <c r="AS174" i="2" s="1"/>
  <c r="Q174" i="2"/>
  <c r="O174" i="2"/>
  <c r="R173" i="2"/>
  <c r="AS173" i="2" s="1"/>
  <c r="Q173" i="2"/>
  <c r="O173" i="2"/>
  <c r="R172" i="2"/>
  <c r="AS172" i="2" s="1"/>
  <c r="Q172" i="2"/>
  <c r="O172" i="2"/>
  <c r="R171" i="2"/>
  <c r="AS171" i="2" s="1"/>
  <c r="Q171" i="2"/>
  <c r="O171" i="2"/>
  <c r="R170" i="2"/>
  <c r="AS170" i="2" s="1"/>
  <c r="Q170" i="2"/>
  <c r="O170" i="2"/>
  <c r="R169" i="2"/>
  <c r="AS169" i="2" s="1"/>
  <c r="Q169" i="2"/>
  <c r="O169" i="2"/>
  <c r="R168" i="2"/>
  <c r="AS168" i="2" s="1"/>
  <c r="Q168" i="2"/>
  <c r="R167" i="2"/>
  <c r="AS167" i="2" s="1"/>
  <c r="Q167" i="2"/>
  <c r="R166" i="2"/>
  <c r="AS166" i="2" s="1"/>
  <c r="Q166" i="2"/>
  <c r="R165" i="2"/>
  <c r="AS165" i="2" s="1"/>
  <c r="Q165" i="2"/>
  <c r="R164" i="2"/>
  <c r="AS164" i="2" s="1"/>
  <c r="Q164" i="2"/>
  <c r="R163" i="2"/>
  <c r="AS163" i="2" s="1"/>
  <c r="Q163" i="2"/>
  <c r="R162" i="2"/>
  <c r="AS162" i="2" s="1"/>
  <c r="Q162" i="2"/>
  <c r="R161" i="2"/>
  <c r="AS161" i="2" s="1"/>
  <c r="Q161" i="2"/>
  <c r="R160" i="2"/>
  <c r="AS160" i="2" s="1"/>
  <c r="Q160" i="2"/>
  <c r="R159" i="2"/>
  <c r="AS159" i="2" s="1"/>
  <c r="Q159" i="2"/>
  <c r="R158" i="2"/>
  <c r="AS158" i="2" s="1"/>
  <c r="Q158" i="2"/>
  <c r="R157" i="2"/>
  <c r="AS157" i="2" s="1"/>
  <c r="Q157" i="2"/>
  <c r="R156" i="2"/>
  <c r="AS156" i="2" s="1"/>
  <c r="Q156" i="2"/>
  <c r="R155" i="2"/>
  <c r="AS155" i="2" s="1"/>
  <c r="Q155" i="2"/>
  <c r="R154" i="2"/>
  <c r="AS154" i="2" s="1"/>
  <c r="Q154" i="2"/>
  <c r="R153" i="2"/>
  <c r="AS153" i="2" s="1"/>
  <c r="Q153" i="2"/>
  <c r="R152" i="2"/>
  <c r="AS152" i="2" s="1"/>
  <c r="Q152" i="2"/>
  <c r="R151" i="2"/>
  <c r="AS151" i="2" s="1"/>
  <c r="Q151" i="2"/>
  <c r="R150" i="2"/>
  <c r="AS150" i="2" s="1"/>
  <c r="Q150" i="2"/>
  <c r="R149" i="2"/>
  <c r="AS149" i="2" s="1"/>
  <c r="Q149" i="2"/>
  <c r="R148" i="2"/>
  <c r="AS148" i="2" s="1"/>
  <c r="Q148" i="2"/>
  <c r="R147" i="2"/>
  <c r="AS147" i="2" s="1"/>
  <c r="Q147" i="2"/>
  <c r="R146" i="2"/>
  <c r="AS146" i="2" s="1"/>
  <c r="Q146" i="2"/>
  <c r="R145" i="2"/>
  <c r="AS145" i="2" s="1"/>
  <c r="Q145" i="2"/>
  <c r="R144" i="2"/>
  <c r="AS144" i="2" s="1"/>
  <c r="Q144" i="2"/>
  <c r="R143" i="2"/>
  <c r="AS143" i="2" s="1"/>
  <c r="Q143" i="2"/>
  <c r="R142" i="2"/>
  <c r="AS142" i="2" s="1"/>
  <c r="Q142" i="2"/>
  <c r="R141" i="2"/>
  <c r="AS141" i="2" s="1"/>
  <c r="Q141" i="2"/>
  <c r="R140" i="2"/>
  <c r="AS140" i="2" s="1"/>
  <c r="Q140" i="2"/>
  <c r="R139" i="2"/>
  <c r="AS139" i="2" s="1"/>
  <c r="Q139" i="2"/>
  <c r="R138" i="2"/>
  <c r="AS138" i="2" s="1"/>
  <c r="Q138" i="2"/>
  <c r="R137" i="2"/>
  <c r="AS137" i="2" s="1"/>
  <c r="Q137" i="2"/>
  <c r="R136" i="2"/>
  <c r="AS136" i="2" s="1"/>
  <c r="Q136" i="2"/>
  <c r="R135" i="2"/>
  <c r="AS135" i="2" s="1"/>
  <c r="Q135" i="2"/>
  <c r="R134" i="2"/>
  <c r="AS134" i="2" s="1"/>
  <c r="Q134" i="2"/>
  <c r="R133" i="2"/>
  <c r="AS133" i="2" s="1"/>
  <c r="Q133" i="2"/>
  <c r="R132" i="2"/>
  <c r="AS132" i="2" s="1"/>
  <c r="Q132" i="2"/>
  <c r="R131" i="2"/>
  <c r="AS131" i="2" s="1"/>
  <c r="Q131" i="2"/>
  <c r="R130" i="2"/>
  <c r="AS130" i="2" s="1"/>
  <c r="Q130" i="2"/>
  <c r="R129" i="2"/>
  <c r="AS129" i="2" s="1"/>
  <c r="Q129" i="2"/>
  <c r="R128" i="2"/>
  <c r="AS128" i="2" s="1"/>
  <c r="Q128" i="2"/>
  <c r="R127" i="2"/>
  <c r="AS127" i="2" s="1"/>
  <c r="Q127" i="2"/>
  <c r="R126" i="2"/>
  <c r="AS126" i="2" s="1"/>
  <c r="Q126" i="2"/>
  <c r="R125" i="2"/>
  <c r="AS125" i="2" s="1"/>
  <c r="Q125" i="2"/>
  <c r="R124" i="2"/>
  <c r="AS124" i="2" s="1"/>
  <c r="Q124" i="2"/>
  <c r="R123" i="2"/>
  <c r="AS123" i="2" s="1"/>
  <c r="Q123" i="2"/>
  <c r="R122" i="2"/>
  <c r="AS122" i="2" s="1"/>
  <c r="Q122" i="2"/>
  <c r="R121" i="2"/>
  <c r="AS121" i="2" s="1"/>
  <c r="Q121" i="2"/>
  <c r="R120" i="2"/>
  <c r="AS120" i="2" s="1"/>
  <c r="Q120" i="2"/>
  <c r="R119" i="2"/>
  <c r="AS119" i="2" s="1"/>
  <c r="Q119" i="2"/>
  <c r="R118" i="2"/>
  <c r="AS118" i="2" s="1"/>
  <c r="Q118" i="2"/>
  <c r="R117" i="2"/>
  <c r="AS117" i="2" s="1"/>
  <c r="Q117" i="2"/>
  <c r="R116" i="2"/>
  <c r="AS116" i="2" s="1"/>
  <c r="Q116" i="2"/>
  <c r="R115" i="2"/>
  <c r="AS115" i="2" s="1"/>
  <c r="Q115" i="2"/>
  <c r="R114" i="2"/>
  <c r="AS114" i="2" s="1"/>
  <c r="Q114" i="2"/>
  <c r="R113" i="2"/>
  <c r="AS113" i="2" s="1"/>
  <c r="Q113" i="2"/>
  <c r="R112" i="2"/>
  <c r="AS112" i="2" s="1"/>
  <c r="Q112" i="2"/>
  <c r="R111" i="2"/>
  <c r="AS111" i="2" s="1"/>
  <c r="Q111" i="2"/>
  <c r="R110" i="2"/>
  <c r="AS110" i="2" s="1"/>
  <c r="Q110" i="2"/>
  <c r="R109" i="2"/>
  <c r="AS109" i="2" s="1"/>
  <c r="Q109" i="2"/>
  <c r="R108" i="2"/>
  <c r="AS108" i="2" s="1"/>
  <c r="Q108" i="2"/>
  <c r="R107" i="2"/>
  <c r="AS107" i="2" s="1"/>
  <c r="Q107" i="2"/>
  <c r="R106" i="2"/>
  <c r="AS106" i="2" s="1"/>
  <c r="Q106" i="2"/>
  <c r="O106" i="2"/>
  <c r="R105" i="2"/>
  <c r="AS105" i="2" s="1"/>
  <c r="Q105" i="2"/>
  <c r="O105" i="2"/>
  <c r="R104" i="2"/>
  <c r="AS104" i="2" s="1"/>
  <c r="Q104" i="2"/>
  <c r="O104" i="2"/>
  <c r="R103" i="2"/>
  <c r="AS103" i="2" s="1"/>
  <c r="Q103" i="2"/>
  <c r="O103" i="2"/>
  <c r="R102" i="2"/>
  <c r="AS102" i="2" s="1"/>
  <c r="Q102" i="2"/>
  <c r="O102" i="2"/>
  <c r="R101" i="2"/>
  <c r="AS101" i="2" s="1"/>
  <c r="Q101" i="2"/>
  <c r="O101" i="2"/>
  <c r="R100" i="2"/>
  <c r="AS100" i="2" s="1"/>
  <c r="Q100" i="2"/>
  <c r="O100" i="2"/>
  <c r="R99" i="2"/>
  <c r="AS99" i="2" s="1"/>
  <c r="Q99" i="2"/>
  <c r="O99" i="2"/>
  <c r="R98" i="2"/>
  <c r="AS98" i="2" s="1"/>
  <c r="Q98" i="2"/>
  <c r="O98" i="2"/>
  <c r="R97" i="2"/>
  <c r="AS97" i="2" s="1"/>
  <c r="Q97" i="2"/>
  <c r="O97" i="2"/>
  <c r="R96" i="2"/>
  <c r="AS96" i="2" s="1"/>
  <c r="Q96" i="2"/>
  <c r="O96" i="2"/>
  <c r="R95" i="2"/>
  <c r="AS95" i="2" s="1"/>
  <c r="Q95" i="2"/>
  <c r="O95" i="2"/>
  <c r="R94" i="2"/>
  <c r="AS94" i="2" s="1"/>
  <c r="Q94" i="2"/>
  <c r="O94" i="2"/>
  <c r="R93" i="2"/>
  <c r="AS93" i="2" s="1"/>
  <c r="Q93" i="2"/>
  <c r="O93" i="2"/>
  <c r="R92" i="2"/>
  <c r="AS92" i="2" s="1"/>
  <c r="Q92" i="2"/>
  <c r="O92" i="2"/>
  <c r="R91" i="2"/>
  <c r="AS91" i="2" s="1"/>
  <c r="Q91" i="2"/>
  <c r="O91" i="2"/>
  <c r="R90" i="2"/>
  <c r="AS90" i="2" s="1"/>
  <c r="Q90" i="2"/>
  <c r="O90" i="2"/>
  <c r="R89" i="2"/>
  <c r="AS89" i="2" s="1"/>
  <c r="Q89" i="2"/>
  <c r="O89" i="2"/>
  <c r="R88" i="2"/>
  <c r="AS88" i="2" s="1"/>
  <c r="Q88" i="2"/>
  <c r="O88" i="2"/>
  <c r="R87" i="2"/>
  <c r="AS87" i="2" s="1"/>
  <c r="Q87" i="2"/>
  <c r="O87" i="2"/>
  <c r="R86" i="2"/>
  <c r="AS86" i="2" s="1"/>
  <c r="Q86" i="2"/>
  <c r="O86" i="2"/>
  <c r="R85" i="2"/>
  <c r="AS85" i="2" s="1"/>
  <c r="Q85" i="2"/>
  <c r="O85" i="2"/>
  <c r="R84" i="2"/>
  <c r="AS84" i="2" s="1"/>
  <c r="Q84" i="2"/>
  <c r="O84" i="2"/>
  <c r="R83" i="2"/>
  <c r="AS83" i="2" s="1"/>
  <c r="Q83" i="2"/>
  <c r="O83" i="2"/>
  <c r="R82" i="2"/>
  <c r="AS82" i="2" s="1"/>
  <c r="Q82" i="2"/>
  <c r="O82" i="2"/>
  <c r="R81" i="2"/>
  <c r="AS81" i="2" s="1"/>
  <c r="Q81" i="2"/>
  <c r="O81" i="2"/>
  <c r="R80" i="2"/>
  <c r="AS80" i="2" s="1"/>
  <c r="Q80" i="2"/>
  <c r="O80" i="2"/>
  <c r="R79" i="2"/>
  <c r="AS79" i="2" s="1"/>
  <c r="Q79" i="2"/>
  <c r="O79" i="2"/>
  <c r="R78" i="2"/>
  <c r="AS78" i="2" s="1"/>
  <c r="Q78" i="2"/>
  <c r="O78" i="2"/>
  <c r="R77" i="2"/>
  <c r="AS77" i="2" s="1"/>
  <c r="Q77" i="2"/>
  <c r="O77" i="2"/>
  <c r="R76" i="2"/>
  <c r="AS76" i="2" s="1"/>
  <c r="Q76" i="2"/>
  <c r="O76" i="2"/>
  <c r="R75" i="2"/>
  <c r="AS75" i="2" s="1"/>
  <c r="Q75" i="2"/>
  <c r="O75" i="2"/>
  <c r="R74" i="2"/>
  <c r="AS74" i="2" s="1"/>
  <c r="Q74" i="2"/>
  <c r="O74" i="2"/>
  <c r="R73" i="2"/>
  <c r="AS73" i="2" s="1"/>
  <c r="Q73" i="2"/>
  <c r="O73" i="2"/>
  <c r="R72" i="2"/>
  <c r="AS72" i="2" s="1"/>
  <c r="Q72" i="2"/>
  <c r="O72" i="2"/>
  <c r="R71" i="2"/>
  <c r="AS71" i="2" s="1"/>
  <c r="Q71" i="2"/>
  <c r="O71" i="2"/>
  <c r="R70" i="2"/>
  <c r="AS70" i="2" s="1"/>
  <c r="Q70" i="2"/>
  <c r="O70" i="2"/>
  <c r="R69" i="2"/>
  <c r="AS69" i="2" s="1"/>
  <c r="Q69" i="2"/>
  <c r="O69" i="2"/>
  <c r="R68" i="2"/>
  <c r="AS68" i="2" s="1"/>
  <c r="Q68" i="2"/>
  <c r="O68" i="2"/>
  <c r="R67" i="2"/>
  <c r="AS67" i="2" s="1"/>
  <c r="Q67" i="2"/>
  <c r="O67" i="2"/>
  <c r="R66" i="2"/>
  <c r="AS66" i="2" s="1"/>
  <c r="Q66" i="2"/>
  <c r="O66" i="2"/>
  <c r="R65" i="2"/>
  <c r="AS65" i="2" s="1"/>
  <c r="Q65" i="2"/>
  <c r="O65" i="2"/>
  <c r="R64" i="2"/>
  <c r="AS64" i="2" s="1"/>
  <c r="Q64" i="2"/>
  <c r="O64" i="2"/>
  <c r="R63" i="2"/>
  <c r="AS63" i="2" s="1"/>
  <c r="Q63" i="2"/>
  <c r="O63" i="2"/>
  <c r="R62" i="2"/>
  <c r="AS62" i="2" s="1"/>
  <c r="Q62" i="2"/>
  <c r="O62" i="2"/>
  <c r="R61" i="2"/>
  <c r="AS61" i="2" s="1"/>
  <c r="Q61" i="2"/>
  <c r="O61" i="2"/>
  <c r="R60" i="2"/>
  <c r="AS60" i="2" s="1"/>
  <c r="Q60" i="2"/>
  <c r="O60" i="2"/>
  <c r="R59" i="2"/>
  <c r="AS59" i="2" s="1"/>
  <c r="Q59" i="2"/>
  <c r="O59" i="2"/>
  <c r="R58" i="2"/>
  <c r="AS58" i="2" s="1"/>
  <c r="Q58" i="2"/>
  <c r="O58" i="2"/>
  <c r="R57" i="2"/>
  <c r="AS57" i="2" s="1"/>
  <c r="Q57" i="2"/>
  <c r="O57" i="2"/>
  <c r="R56" i="2"/>
  <c r="AS56" i="2" s="1"/>
  <c r="Q56" i="2"/>
  <c r="O56" i="2"/>
  <c r="R55" i="2"/>
  <c r="AS55" i="2" s="1"/>
  <c r="Q55" i="2"/>
  <c r="O55" i="2"/>
  <c r="R54" i="2"/>
  <c r="AS54" i="2" s="1"/>
  <c r="Q54" i="2"/>
  <c r="O54" i="2"/>
  <c r="R53" i="2"/>
  <c r="AS53" i="2" s="1"/>
  <c r="Q53" i="2"/>
  <c r="O53" i="2"/>
  <c r="R52" i="2"/>
  <c r="AS52" i="2" s="1"/>
  <c r="Q52" i="2"/>
  <c r="O52" i="2"/>
  <c r="R51" i="2"/>
  <c r="AS51" i="2" s="1"/>
  <c r="Q51" i="2"/>
  <c r="O51" i="2"/>
  <c r="R50" i="2"/>
  <c r="AS50" i="2" s="1"/>
  <c r="Q50" i="2"/>
  <c r="O50" i="2"/>
  <c r="R49" i="2"/>
  <c r="AS49" i="2" s="1"/>
  <c r="Q49" i="2"/>
  <c r="O49" i="2"/>
  <c r="R48" i="2"/>
  <c r="AS48" i="2" s="1"/>
  <c r="Q48" i="2"/>
  <c r="O48" i="2"/>
  <c r="R47" i="2"/>
  <c r="AS47" i="2" s="1"/>
  <c r="Q47" i="2"/>
  <c r="O47" i="2"/>
  <c r="R46" i="2"/>
  <c r="AS46" i="2" s="1"/>
  <c r="Q46" i="2"/>
  <c r="O46" i="2"/>
  <c r="R45" i="2"/>
  <c r="AS45" i="2" s="1"/>
  <c r="Q45" i="2"/>
  <c r="O45" i="2"/>
  <c r="R44" i="2"/>
  <c r="AS44" i="2" s="1"/>
  <c r="Q44" i="2"/>
  <c r="O44" i="2"/>
  <c r="R43" i="2"/>
  <c r="AS43" i="2" s="1"/>
  <c r="Q43" i="2"/>
  <c r="O43" i="2"/>
  <c r="R42" i="2"/>
  <c r="AS42" i="2" s="1"/>
  <c r="Q42" i="2"/>
  <c r="O42" i="2"/>
  <c r="R41" i="2"/>
  <c r="AS41" i="2" s="1"/>
  <c r="Q41" i="2"/>
  <c r="O41" i="2"/>
  <c r="R40" i="2"/>
  <c r="AS40" i="2" s="1"/>
  <c r="Q40" i="2"/>
  <c r="O40" i="2"/>
  <c r="R39" i="2"/>
  <c r="AS39" i="2" s="1"/>
  <c r="Q39" i="2"/>
  <c r="O39" i="2"/>
  <c r="R38" i="2"/>
  <c r="AS38" i="2" s="1"/>
  <c r="Q38" i="2"/>
  <c r="O38" i="2"/>
  <c r="R37" i="2"/>
  <c r="AS37" i="2" s="1"/>
  <c r="Q37" i="2"/>
  <c r="O37" i="2"/>
  <c r="R36" i="2"/>
  <c r="AS36" i="2" s="1"/>
  <c r="Q36" i="2"/>
  <c r="O36" i="2"/>
  <c r="R35" i="2"/>
  <c r="AS35" i="2" s="1"/>
  <c r="Q35" i="2"/>
  <c r="O35" i="2"/>
  <c r="R34" i="2"/>
  <c r="AS34" i="2" s="1"/>
  <c r="Q34" i="2"/>
  <c r="O34" i="2"/>
  <c r="R33" i="2"/>
  <c r="AS33" i="2" s="1"/>
  <c r="Q33" i="2"/>
  <c r="O33" i="2"/>
  <c r="R32" i="2"/>
  <c r="AS32" i="2" s="1"/>
  <c r="Q32" i="2"/>
  <c r="O32" i="2"/>
  <c r="R31" i="2"/>
  <c r="AS31" i="2" s="1"/>
  <c r="Q31" i="2"/>
  <c r="O31" i="2"/>
  <c r="R30" i="2"/>
  <c r="AS30" i="2" s="1"/>
  <c r="Q30" i="2"/>
  <c r="O30" i="2"/>
  <c r="R29" i="2"/>
  <c r="AS29" i="2" s="1"/>
  <c r="Q29" i="2"/>
  <c r="O29" i="2"/>
  <c r="R28" i="2"/>
  <c r="AS28" i="2" s="1"/>
  <c r="Q28" i="2"/>
  <c r="O28" i="2"/>
  <c r="R27" i="2"/>
  <c r="AS27" i="2" s="1"/>
  <c r="Q27" i="2"/>
  <c r="O27" i="2"/>
  <c r="R26" i="2"/>
  <c r="AS26" i="2" s="1"/>
  <c r="Q26" i="2"/>
  <c r="O26" i="2"/>
  <c r="R25" i="2"/>
  <c r="AS25" i="2" s="1"/>
  <c r="Q25" i="2"/>
  <c r="O25" i="2"/>
  <c r="R24" i="2"/>
  <c r="AS24" i="2" s="1"/>
  <c r="Q24" i="2"/>
  <c r="O24" i="2"/>
  <c r="R23" i="2"/>
  <c r="AS23" i="2" s="1"/>
  <c r="Q23" i="2"/>
  <c r="O23" i="2"/>
  <c r="R22" i="2"/>
  <c r="AS22" i="2" s="1"/>
  <c r="Q22" i="2"/>
  <c r="O22" i="2"/>
  <c r="R21" i="2"/>
  <c r="AS21" i="2" s="1"/>
  <c r="Q21" i="2"/>
  <c r="O21" i="2"/>
  <c r="R20" i="2"/>
  <c r="AS20" i="2" s="1"/>
  <c r="Q20" i="2"/>
  <c r="O20" i="2"/>
  <c r="R19" i="2"/>
  <c r="AS19" i="2" s="1"/>
  <c r="Q19" i="2"/>
  <c r="O19" i="2"/>
  <c r="R18" i="2"/>
  <c r="AS18" i="2" s="1"/>
  <c r="Q18" i="2"/>
  <c r="O18" i="2"/>
  <c r="R17" i="2"/>
  <c r="AS17" i="2" s="1"/>
  <c r="Q17" i="2"/>
  <c r="O17" i="2"/>
  <c r="R16" i="2"/>
  <c r="AS16" i="2" s="1"/>
  <c r="Q16" i="2"/>
  <c r="O16" i="2"/>
  <c r="R15" i="2"/>
  <c r="AS15" i="2" s="1"/>
  <c r="Q15" i="2"/>
  <c r="O15" i="2"/>
  <c r="R14" i="2"/>
  <c r="AS14" i="2" s="1"/>
  <c r="Q14" i="2"/>
  <c r="O14" i="2"/>
  <c r="R13" i="2"/>
  <c r="AS13" i="2" s="1"/>
  <c r="Q13" i="2"/>
  <c r="O13" i="2"/>
  <c r="R12" i="2"/>
  <c r="AS12" i="2" s="1"/>
  <c r="Q12" i="2"/>
  <c r="O12" i="2"/>
  <c r="R11" i="2"/>
  <c r="AS11" i="2" s="1"/>
  <c r="Q11" i="2"/>
  <c r="O11" i="2"/>
  <c r="R10" i="2"/>
  <c r="AS10" i="2" s="1"/>
  <c r="Q10" i="2"/>
  <c r="O10" i="2"/>
  <c r="R9" i="2"/>
  <c r="AS9" i="2" s="1"/>
  <c r="Q9" i="2"/>
  <c r="O9" i="2"/>
  <c r="R8" i="2"/>
  <c r="AS8" i="2" s="1"/>
  <c r="Q8" i="2"/>
  <c r="O8" i="2"/>
  <c r="R7" i="2"/>
  <c r="AS7" i="2" s="1"/>
  <c r="Q7" i="2"/>
  <c r="O7" i="2"/>
  <c r="R6" i="2"/>
  <c r="AS6" i="2" s="1"/>
  <c r="Q6" i="2"/>
  <c r="O6" i="2"/>
  <c r="R5" i="2"/>
  <c r="AS5" i="2" s="1"/>
  <c r="Q5" i="2"/>
  <c r="O5" i="2"/>
  <c r="R4" i="2"/>
  <c r="AS4" i="2" s="1"/>
  <c r="Q4" i="2"/>
  <c r="O4" i="2"/>
  <c r="R3" i="2"/>
  <c r="AS3" i="2" s="1"/>
  <c r="Q3" i="2"/>
  <c r="O3" i="2"/>
  <c r="R2" i="2"/>
  <c r="AS2" i="2" s="1"/>
  <c r="Q2" i="2"/>
  <c r="O2" i="2"/>
  <c r="AU4" i="2" l="1"/>
  <c r="AV4" i="2" s="1"/>
  <c r="AW4" i="2"/>
  <c r="AX4" i="2"/>
  <c r="AX12" i="2"/>
  <c r="AU12" i="2"/>
  <c r="AV12" i="2" s="1"/>
  <c r="AW12" i="2"/>
  <c r="AW24" i="2"/>
  <c r="AX24" i="2"/>
  <c r="AU24" i="2"/>
  <c r="AV24" i="2" s="1"/>
  <c r="AW36" i="2"/>
  <c r="AX36" i="2"/>
  <c r="AU36" i="2"/>
  <c r="AV36" i="2" s="1"/>
  <c r="AW60" i="2"/>
  <c r="AX60" i="2"/>
  <c r="AU60" i="2"/>
  <c r="AV60" i="2" s="1"/>
  <c r="AW84" i="2"/>
  <c r="AX84" i="2"/>
  <c r="AU84" i="2"/>
  <c r="AV84" i="2" s="1"/>
  <c r="AW7" i="2"/>
  <c r="AX7" i="2"/>
  <c r="AU7" i="2"/>
  <c r="AV7" i="2" s="1"/>
  <c r="AU19" i="2"/>
  <c r="AV19" i="2" s="1"/>
  <c r="AW19" i="2"/>
  <c r="AX19" i="2"/>
  <c r="AW23" i="2"/>
  <c r="AX23" i="2"/>
  <c r="AU23" i="2"/>
  <c r="AV23" i="2" s="1"/>
  <c r="AX35" i="2"/>
  <c r="AU35" i="2"/>
  <c r="AV35" i="2" s="1"/>
  <c r="AW35" i="2"/>
  <c r="AW43" i="2"/>
  <c r="AX43" i="2"/>
  <c r="AU43" i="2"/>
  <c r="AV43" i="2" s="1"/>
  <c r="AU47" i="2"/>
  <c r="AV47" i="2" s="1"/>
  <c r="AW47" i="2"/>
  <c r="AX47" i="2"/>
  <c r="AU51" i="2"/>
  <c r="AV51" i="2" s="1"/>
  <c r="AW51" i="2"/>
  <c r="AX51" i="2"/>
  <c r="AW55" i="2"/>
  <c r="AX55" i="2"/>
  <c r="AU55" i="2"/>
  <c r="AV55" i="2" s="1"/>
  <c r="AX59" i="2"/>
  <c r="AU59" i="2"/>
  <c r="AV59" i="2" s="1"/>
  <c r="AW59" i="2"/>
  <c r="AU63" i="2"/>
  <c r="AV63" i="2" s="1"/>
  <c r="AW63" i="2"/>
  <c r="AX63" i="2"/>
  <c r="AX67" i="2"/>
  <c r="AU67" i="2"/>
  <c r="AV67" i="2" s="1"/>
  <c r="AW67" i="2"/>
  <c r="AU71" i="2"/>
  <c r="AV71" i="2" s="1"/>
  <c r="AW71" i="2"/>
  <c r="AX71" i="2"/>
  <c r="AW75" i="2"/>
  <c r="AX75" i="2"/>
  <c r="AU75" i="2"/>
  <c r="AV75" i="2" s="1"/>
  <c r="AU79" i="2"/>
  <c r="AV79" i="2" s="1"/>
  <c r="AX79" i="2"/>
  <c r="AW79" i="2"/>
  <c r="AW83" i="2"/>
  <c r="AX83" i="2"/>
  <c r="AU83" i="2"/>
  <c r="AV83" i="2" s="1"/>
  <c r="AU87" i="2"/>
  <c r="AV87" i="2" s="1"/>
  <c r="AW87" i="2"/>
  <c r="AX87" i="2"/>
  <c r="AX91" i="2"/>
  <c r="AW91" i="2"/>
  <c r="AU91" i="2"/>
  <c r="AV91" i="2" s="1"/>
  <c r="AU95" i="2"/>
  <c r="AV95" i="2" s="1"/>
  <c r="AW95" i="2"/>
  <c r="AX95" i="2"/>
  <c r="AX99" i="2"/>
  <c r="AU99" i="2"/>
  <c r="AV99" i="2" s="1"/>
  <c r="AW99" i="2"/>
  <c r="AU103" i="2"/>
  <c r="AV103" i="2" s="1"/>
  <c r="AW103" i="2"/>
  <c r="AX103" i="2"/>
  <c r="AU169" i="2"/>
  <c r="AV169" i="2" s="1"/>
  <c r="AW169" i="2"/>
  <c r="AX169" i="2"/>
  <c r="AU173" i="2"/>
  <c r="AV173" i="2" s="1"/>
  <c r="AW173" i="2"/>
  <c r="AX173" i="2"/>
  <c r="AW177" i="2"/>
  <c r="AU177" i="2"/>
  <c r="AV177" i="2" s="1"/>
  <c r="AX177" i="2"/>
  <c r="AU181" i="2"/>
  <c r="AV181" i="2" s="1"/>
  <c r="AW181" i="2"/>
  <c r="AX181" i="2"/>
  <c r="AW185" i="2"/>
  <c r="AU185" i="2"/>
  <c r="AV185" i="2" s="1"/>
  <c r="AX185" i="2"/>
  <c r="AU189" i="2"/>
  <c r="AV189" i="2" s="1"/>
  <c r="AW189" i="2"/>
  <c r="AX189" i="2"/>
  <c r="AW193" i="2"/>
  <c r="AU193" i="2"/>
  <c r="AV193" i="2" s="1"/>
  <c r="AX193" i="2"/>
  <c r="AU197" i="2"/>
  <c r="AV197" i="2" s="1"/>
  <c r="AW197" i="2"/>
  <c r="AX197" i="2"/>
  <c r="AW201" i="2"/>
  <c r="AU201" i="2"/>
  <c r="AV201" i="2" s="1"/>
  <c r="AX201" i="2"/>
  <c r="AU205" i="2"/>
  <c r="AV205" i="2" s="1"/>
  <c r="AW205" i="2"/>
  <c r="AX205" i="2"/>
  <c r="AW209" i="2"/>
  <c r="AU209" i="2"/>
  <c r="AV209" i="2" s="1"/>
  <c r="AX209" i="2"/>
  <c r="AU213" i="2"/>
  <c r="AV213" i="2" s="1"/>
  <c r="AW213" i="2"/>
  <c r="AX213" i="2"/>
  <c r="AU217" i="2"/>
  <c r="AV217" i="2" s="1"/>
  <c r="AX217" i="2"/>
  <c r="AW217" i="2"/>
  <c r="AW221" i="2"/>
  <c r="AU221" i="2"/>
  <c r="AV221" i="2" s="1"/>
  <c r="AX221" i="2"/>
  <c r="AU225" i="2"/>
  <c r="AV225" i="2" s="1"/>
  <c r="AX225" i="2"/>
  <c r="AW225" i="2"/>
  <c r="AW229" i="2"/>
  <c r="AU229" i="2"/>
  <c r="AV229" i="2" s="1"/>
  <c r="AX229" i="2"/>
  <c r="AU233" i="2"/>
  <c r="AV233" i="2" s="1"/>
  <c r="AX233" i="2"/>
  <c r="AW233" i="2"/>
  <c r="AW237" i="2"/>
  <c r="AU237" i="2"/>
  <c r="AV237" i="2" s="1"/>
  <c r="AX237" i="2"/>
  <c r="AU241" i="2"/>
  <c r="AV241" i="2" s="1"/>
  <c r="AX241" i="2"/>
  <c r="AW241" i="2"/>
  <c r="AW245" i="2"/>
  <c r="AU245" i="2"/>
  <c r="AV245" i="2" s="1"/>
  <c r="AX245" i="2"/>
  <c r="AU249" i="2"/>
  <c r="AV249" i="2" s="1"/>
  <c r="AX249" i="2"/>
  <c r="AW249" i="2"/>
  <c r="AW253" i="2"/>
  <c r="AU253" i="2"/>
  <c r="AV253" i="2" s="1"/>
  <c r="AX253" i="2"/>
  <c r="AU257" i="2"/>
  <c r="AV257" i="2" s="1"/>
  <c r="AX257" i="2"/>
  <c r="AW257" i="2"/>
  <c r="AW261" i="2"/>
  <c r="AU261" i="2"/>
  <c r="AV261" i="2" s="1"/>
  <c r="AX261" i="2"/>
  <c r="AU265" i="2"/>
  <c r="AV265" i="2" s="1"/>
  <c r="AX265" i="2"/>
  <c r="AW265" i="2"/>
  <c r="AW269" i="2"/>
  <c r="AU269" i="2"/>
  <c r="AV269" i="2" s="1"/>
  <c r="AX269" i="2"/>
  <c r="AU273" i="2"/>
  <c r="AV273" i="2" s="1"/>
  <c r="AX273" i="2"/>
  <c r="AW273" i="2"/>
  <c r="AW277" i="2"/>
  <c r="AU277" i="2"/>
  <c r="AV277" i="2" s="1"/>
  <c r="AX277" i="2"/>
  <c r="AU281" i="2"/>
  <c r="AV281" i="2" s="1"/>
  <c r="AX281" i="2"/>
  <c r="AW281" i="2"/>
  <c r="AW285" i="2"/>
  <c r="AU285" i="2"/>
  <c r="AV285" i="2" s="1"/>
  <c r="AX285" i="2"/>
  <c r="AU289" i="2"/>
  <c r="AV289" i="2" s="1"/>
  <c r="AX289" i="2"/>
  <c r="AW289" i="2"/>
  <c r="AW293" i="2"/>
  <c r="AU293" i="2"/>
  <c r="AV293" i="2" s="1"/>
  <c r="AX293" i="2"/>
  <c r="AU297" i="2"/>
  <c r="AV297" i="2" s="1"/>
  <c r="AX297" i="2"/>
  <c r="AW297" i="2"/>
  <c r="AW301" i="2"/>
  <c r="AU301" i="2"/>
  <c r="AV301" i="2" s="1"/>
  <c r="AX301" i="2"/>
  <c r="AU305" i="2"/>
  <c r="AV305" i="2" s="1"/>
  <c r="AX305" i="2"/>
  <c r="AW305" i="2"/>
  <c r="AW309" i="2"/>
  <c r="AU309" i="2"/>
  <c r="AV309" i="2" s="1"/>
  <c r="AX309" i="2"/>
  <c r="AU313" i="2"/>
  <c r="AV313" i="2" s="1"/>
  <c r="AX313" i="2"/>
  <c r="AW313" i="2"/>
  <c r="AW317" i="2"/>
  <c r="AU317" i="2"/>
  <c r="AV317" i="2" s="1"/>
  <c r="AX317" i="2"/>
  <c r="AU321" i="2"/>
  <c r="AV321" i="2" s="1"/>
  <c r="AX321" i="2"/>
  <c r="AW321" i="2"/>
  <c r="AW325" i="2"/>
  <c r="AU325" i="2"/>
  <c r="AV325" i="2" s="1"/>
  <c r="AX325" i="2"/>
  <c r="AX329" i="2"/>
  <c r="AU329" i="2"/>
  <c r="AV329" i="2" s="1"/>
  <c r="AW329" i="2"/>
  <c r="AX333" i="2"/>
  <c r="AU333" i="2"/>
  <c r="AV333" i="2" s="1"/>
  <c r="AW333" i="2"/>
  <c r="AX337" i="2"/>
  <c r="AU337" i="2"/>
  <c r="AV337" i="2" s="1"/>
  <c r="AW337" i="2"/>
  <c r="AX341" i="2"/>
  <c r="AU341" i="2"/>
  <c r="AV341" i="2" s="1"/>
  <c r="AW341" i="2"/>
  <c r="AW345" i="2"/>
  <c r="AU345" i="2"/>
  <c r="AV345" i="2" s="1"/>
  <c r="AX345" i="2"/>
  <c r="AU348" i="2"/>
  <c r="AV348" i="2" s="1"/>
  <c r="AX348" i="2"/>
  <c r="AW348" i="2"/>
  <c r="AW352" i="2"/>
  <c r="AU352" i="2"/>
  <c r="AV352" i="2" s="1"/>
  <c r="AX352" i="2"/>
  <c r="AW356" i="2"/>
  <c r="AU356" i="2"/>
  <c r="AV356" i="2" s="1"/>
  <c r="AX356" i="2"/>
  <c r="AW360" i="2"/>
  <c r="AX360" i="2"/>
  <c r="AU360" i="2"/>
  <c r="AV360" i="2" s="1"/>
  <c r="AX364" i="2"/>
  <c r="AU364" i="2"/>
  <c r="AV364" i="2" s="1"/>
  <c r="AW364" i="2"/>
  <c r="AW368" i="2"/>
  <c r="AU368" i="2"/>
  <c r="AV368" i="2" s="1"/>
  <c r="AX368" i="2"/>
  <c r="AW372" i="2"/>
  <c r="AU372" i="2"/>
  <c r="AV372" i="2" s="1"/>
  <c r="AX372" i="2"/>
  <c r="AW376" i="2"/>
  <c r="AX376" i="2"/>
  <c r="AU376" i="2"/>
  <c r="AV376" i="2" s="1"/>
  <c r="AU380" i="2"/>
  <c r="AV380" i="2" s="1"/>
  <c r="AX380" i="2"/>
  <c r="AW380" i="2"/>
  <c r="AW384" i="2"/>
  <c r="AU384" i="2"/>
  <c r="AV384" i="2" s="1"/>
  <c r="AX384" i="2"/>
  <c r="AW388" i="2"/>
  <c r="AU388" i="2"/>
  <c r="AV388" i="2" s="1"/>
  <c r="AX388" i="2"/>
  <c r="AW392" i="2"/>
  <c r="AX392" i="2"/>
  <c r="AU392" i="2"/>
  <c r="AV392" i="2" s="1"/>
  <c r="AX396" i="2"/>
  <c r="AU396" i="2"/>
  <c r="AV396" i="2" s="1"/>
  <c r="AW396" i="2"/>
  <c r="AW400" i="2"/>
  <c r="AU400" i="2"/>
  <c r="AV400" i="2" s="1"/>
  <c r="AX400" i="2"/>
  <c r="AW404" i="2"/>
  <c r="AU404" i="2"/>
  <c r="AV404" i="2" s="1"/>
  <c r="AX404" i="2"/>
  <c r="AU408" i="2"/>
  <c r="AV408" i="2" s="1"/>
  <c r="AW408" i="2"/>
  <c r="AX408" i="2"/>
  <c r="AX412" i="2"/>
  <c r="AU412" i="2"/>
  <c r="AV412" i="2" s="1"/>
  <c r="AW412" i="2"/>
  <c r="AW416" i="2"/>
  <c r="AU416" i="2"/>
  <c r="AV416" i="2" s="1"/>
  <c r="AX416" i="2"/>
  <c r="AU420" i="2"/>
  <c r="AV420" i="2" s="1"/>
  <c r="AX420" i="2"/>
  <c r="AW420" i="2"/>
  <c r="AU424" i="2"/>
  <c r="AV424" i="2" s="1"/>
  <c r="AW424" i="2"/>
  <c r="AX424" i="2"/>
  <c r="AX428" i="2"/>
  <c r="AU428" i="2"/>
  <c r="AV428" i="2" s="1"/>
  <c r="AW428" i="2"/>
  <c r="AW432" i="2"/>
  <c r="AU432" i="2"/>
  <c r="AV432" i="2" s="1"/>
  <c r="AX432" i="2"/>
  <c r="AU436" i="2"/>
  <c r="AV436" i="2" s="1"/>
  <c r="AW436" i="2"/>
  <c r="AX436" i="2"/>
  <c r="AX440" i="2"/>
  <c r="AU440" i="2"/>
  <c r="AV440" i="2" s="1"/>
  <c r="AW440" i="2"/>
  <c r="AW444" i="2"/>
  <c r="AX444" i="2"/>
  <c r="AU444" i="2"/>
  <c r="AV444" i="2" s="1"/>
  <c r="AU448" i="2"/>
  <c r="AV448" i="2" s="1"/>
  <c r="AW448" i="2"/>
  <c r="AX448" i="2"/>
  <c r="AU452" i="2"/>
  <c r="AV452" i="2" s="1"/>
  <c r="AW452" i="2"/>
  <c r="AX452" i="2"/>
  <c r="AX456" i="2"/>
  <c r="AU456" i="2"/>
  <c r="AV456" i="2" s="1"/>
  <c r="AW456" i="2"/>
  <c r="AW460" i="2"/>
  <c r="AX460" i="2"/>
  <c r="AU460" i="2"/>
  <c r="AV460" i="2" s="1"/>
  <c r="AU464" i="2"/>
  <c r="AV464" i="2" s="1"/>
  <c r="AW464" i="2"/>
  <c r="AX464" i="2"/>
  <c r="AU468" i="2"/>
  <c r="AV468" i="2" s="1"/>
  <c r="AW468" i="2"/>
  <c r="AX468" i="2"/>
  <c r="AX472" i="2"/>
  <c r="AU472" i="2"/>
  <c r="AV472" i="2" s="1"/>
  <c r="AW472" i="2"/>
  <c r="AW476" i="2"/>
  <c r="AU476" i="2"/>
  <c r="AV476" i="2" s="1"/>
  <c r="AX476" i="2"/>
  <c r="AX480" i="2"/>
  <c r="AU480" i="2"/>
  <c r="AV480" i="2" s="1"/>
  <c r="AW480" i="2"/>
  <c r="AW484" i="2"/>
  <c r="AX484" i="2"/>
  <c r="AU484" i="2"/>
  <c r="AV484" i="2" s="1"/>
  <c r="AU488" i="2"/>
  <c r="AV488" i="2" s="1"/>
  <c r="AW488" i="2"/>
  <c r="AX488" i="2"/>
  <c r="AW492" i="2"/>
  <c r="AX492" i="2"/>
  <c r="AU492" i="2"/>
  <c r="AV492" i="2" s="1"/>
  <c r="AU496" i="2"/>
  <c r="AV496" i="2" s="1"/>
  <c r="AW496" i="2"/>
  <c r="AX496" i="2"/>
  <c r="AU500" i="2"/>
  <c r="AV500" i="2" s="1"/>
  <c r="AW500" i="2"/>
  <c r="AX500" i="2"/>
  <c r="AX504" i="2"/>
  <c r="AU504" i="2"/>
  <c r="AV504" i="2" s="1"/>
  <c r="AW504" i="2"/>
  <c r="AW508" i="2"/>
  <c r="AX508" i="2"/>
  <c r="AU508" i="2"/>
  <c r="AV508" i="2" s="1"/>
  <c r="AU512" i="2"/>
  <c r="AV512" i="2" s="1"/>
  <c r="AW512" i="2"/>
  <c r="AX512" i="2"/>
  <c r="AU516" i="2"/>
  <c r="AV516" i="2" s="1"/>
  <c r="AW516" i="2"/>
  <c r="AX516" i="2"/>
  <c r="AX520" i="2"/>
  <c r="AU520" i="2"/>
  <c r="AV520" i="2" s="1"/>
  <c r="AW520" i="2"/>
  <c r="AW524" i="2"/>
  <c r="AX524" i="2"/>
  <c r="AU524" i="2"/>
  <c r="AV524" i="2" s="1"/>
  <c r="AU528" i="2"/>
  <c r="AV528" i="2" s="1"/>
  <c r="AW528" i="2"/>
  <c r="AX528" i="2"/>
  <c r="AU532" i="2"/>
  <c r="AV532" i="2" s="1"/>
  <c r="AW532" i="2"/>
  <c r="AX532" i="2"/>
  <c r="AX536" i="2"/>
  <c r="AU536" i="2"/>
  <c r="AV536" i="2" s="1"/>
  <c r="AW536" i="2"/>
  <c r="AW540" i="2"/>
  <c r="AX540" i="2"/>
  <c r="AU540" i="2"/>
  <c r="AV540" i="2" s="1"/>
  <c r="AU544" i="2"/>
  <c r="AV544" i="2" s="1"/>
  <c r="AW544" i="2"/>
  <c r="AX544" i="2"/>
  <c r="AU548" i="2"/>
  <c r="AV548" i="2" s="1"/>
  <c r="AW548" i="2"/>
  <c r="AX548" i="2"/>
  <c r="AX552" i="2"/>
  <c r="AU552" i="2"/>
  <c r="AV552" i="2" s="1"/>
  <c r="AW552" i="2"/>
  <c r="AW556" i="2"/>
  <c r="AX556" i="2"/>
  <c r="AU556" i="2"/>
  <c r="AV556" i="2" s="1"/>
  <c r="AX28" i="2"/>
  <c r="AU28" i="2"/>
  <c r="AV28" i="2" s="1"/>
  <c r="AW28" i="2"/>
  <c r="AU52" i="2"/>
  <c r="AV52" i="2" s="1"/>
  <c r="AW52" i="2"/>
  <c r="AX52" i="2"/>
  <c r="AX68" i="2"/>
  <c r="AU68" i="2"/>
  <c r="AV68" i="2" s="1"/>
  <c r="AW68" i="2"/>
  <c r="AU80" i="2"/>
  <c r="AV80" i="2" s="1"/>
  <c r="AW80" i="2"/>
  <c r="AX80" i="2"/>
  <c r="AU88" i="2"/>
  <c r="AV88" i="2" s="1"/>
  <c r="AW88" i="2"/>
  <c r="AX88" i="2"/>
  <c r="AU11" i="2"/>
  <c r="AV11" i="2" s="1"/>
  <c r="AW11" i="2"/>
  <c r="AX11" i="2"/>
  <c r="AU27" i="2"/>
  <c r="AV27" i="2" s="1"/>
  <c r="AW27" i="2"/>
  <c r="AX27" i="2"/>
  <c r="AX2" i="2"/>
  <c r="AW2" i="2"/>
  <c r="AU2" i="2"/>
  <c r="AV2" i="2" s="1"/>
  <c r="AW6" i="2"/>
  <c r="AX6" i="2"/>
  <c r="AU6" i="2"/>
  <c r="AV6" i="2" s="1"/>
  <c r="AU10" i="2"/>
  <c r="AV10" i="2" s="1"/>
  <c r="AW10" i="2"/>
  <c r="AX10" i="2"/>
  <c r="AW14" i="2"/>
  <c r="AX14" i="2"/>
  <c r="AU14" i="2"/>
  <c r="AV14" i="2" s="1"/>
  <c r="AU26" i="2"/>
  <c r="AV26" i="2" s="1"/>
  <c r="AW26" i="2"/>
  <c r="AX26" i="2"/>
  <c r="AU38" i="2"/>
  <c r="AV38" i="2" s="1"/>
  <c r="AW38" i="2"/>
  <c r="AX38" i="2"/>
  <c r="AU46" i="2"/>
  <c r="AV46" i="2" s="1"/>
  <c r="AW46" i="2"/>
  <c r="AX46" i="2"/>
  <c r="AW54" i="2"/>
  <c r="AX54" i="2"/>
  <c r="AU54" i="2"/>
  <c r="AV54" i="2" s="1"/>
  <c r="AX66" i="2"/>
  <c r="AU66" i="2"/>
  <c r="AV66" i="2" s="1"/>
  <c r="AW66" i="2"/>
  <c r="AW74" i="2"/>
  <c r="AX74" i="2"/>
  <c r="AU74" i="2"/>
  <c r="AV74" i="2" s="1"/>
  <c r="AU78" i="2"/>
  <c r="AV78" i="2" s="1"/>
  <c r="AW78" i="2"/>
  <c r="AX78" i="2"/>
  <c r="AU86" i="2"/>
  <c r="AV86" i="2" s="1"/>
  <c r="AW86" i="2"/>
  <c r="AX86" i="2"/>
  <c r="AX90" i="2"/>
  <c r="AW90" i="2"/>
  <c r="AU90" i="2"/>
  <c r="AV90" i="2" s="1"/>
  <c r="AX98" i="2"/>
  <c r="AU98" i="2"/>
  <c r="AV98" i="2" s="1"/>
  <c r="AW98" i="2"/>
  <c r="AW102" i="2"/>
  <c r="AX102" i="2"/>
  <c r="AU102" i="2"/>
  <c r="AV102" i="2" s="1"/>
  <c r="AX106" i="2"/>
  <c r="AU106" i="2"/>
  <c r="AV106" i="2" s="1"/>
  <c r="AW106" i="2"/>
  <c r="AX108" i="2"/>
  <c r="AU108" i="2"/>
  <c r="AV108" i="2" s="1"/>
  <c r="AW108" i="2"/>
  <c r="AW110" i="2"/>
  <c r="AX110" i="2"/>
  <c r="AU110" i="2"/>
  <c r="AV110" i="2" s="1"/>
  <c r="AU112" i="2"/>
  <c r="AV112" i="2" s="1"/>
  <c r="AW112" i="2"/>
  <c r="AX112" i="2"/>
  <c r="AX114" i="2"/>
  <c r="AU114" i="2"/>
  <c r="AV114" i="2" s="1"/>
  <c r="AW114" i="2"/>
  <c r="AX116" i="2"/>
  <c r="AU116" i="2"/>
  <c r="AV116" i="2" s="1"/>
  <c r="AW116" i="2"/>
  <c r="AX118" i="2"/>
  <c r="AW118" i="2"/>
  <c r="AU118" i="2"/>
  <c r="AV118" i="2" s="1"/>
  <c r="AU120" i="2"/>
  <c r="AV120" i="2" s="1"/>
  <c r="AX120" i="2"/>
  <c r="AW120" i="2"/>
  <c r="AX122" i="2"/>
  <c r="AU122" i="2"/>
  <c r="AV122" i="2" s="1"/>
  <c r="AW122" i="2"/>
  <c r="AX124" i="2"/>
  <c r="AU124" i="2"/>
  <c r="AV124" i="2" s="1"/>
  <c r="AW124" i="2"/>
  <c r="AX126" i="2"/>
  <c r="AW126" i="2"/>
  <c r="AU126" i="2"/>
  <c r="AV126" i="2" s="1"/>
  <c r="AU128" i="2"/>
  <c r="AV128" i="2" s="1"/>
  <c r="AX128" i="2"/>
  <c r="AW128" i="2"/>
  <c r="AX130" i="2"/>
  <c r="AU130" i="2"/>
  <c r="AV130" i="2" s="1"/>
  <c r="AW130" i="2"/>
  <c r="AX132" i="2"/>
  <c r="AU132" i="2"/>
  <c r="AV132" i="2" s="1"/>
  <c r="AW132" i="2"/>
  <c r="AX134" i="2"/>
  <c r="AW134" i="2"/>
  <c r="AU134" i="2"/>
  <c r="AV134" i="2" s="1"/>
  <c r="AU136" i="2"/>
  <c r="AV136" i="2" s="1"/>
  <c r="AX136" i="2"/>
  <c r="AW136" i="2"/>
  <c r="AX138" i="2"/>
  <c r="AU138" i="2"/>
  <c r="AV138" i="2" s="1"/>
  <c r="AW138" i="2"/>
  <c r="AX140" i="2"/>
  <c r="AU140" i="2"/>
  <c r="AV140" i="2" s="1"/>
  <c r="AW140" i="2"/>
  <c r="AX142" i="2"/>
  <c r="AW142" i="2"/>
  <c r="AU142" i="2"/>
  <c r="AV142" i="2" s="1"/>
  <c r="AU144" i="2"/>
  <c r="AV144" i="2" s="1"/>
  <c r="AX144" i="2"/>
  <c r="AW144" i="2"/>
  <c r="AX146" i="2"/>
  <c r="AU146" i="2"/>
  <c r="AV146" i="2" s="1"/>
  <c r="AW146" i="2"/>
  <c r="AX148" i="2"/>
  <c r="AU148" i="2"/>
  <c r="AV148" i="2" s="1"/>
  <c r="AW148" i="2"/>
  <c r="AX150" i="2"/>
  <c r="AW150" i="2"/>
  <c r="AU150" i="2"/>
  <c r="AV150" i="2" s="1"/>
  <c r="AU152" i="2"/>
  <c r="AV152" i="2" s="1"/>
  <c r="AX152" i="2"/>
  <c r="AW152" i="2"/>
  <c r="AX154" i="2"/>
  <c r="AW154" i="2"/>
  <c r="AU154" i="2"/>
  <c r="AV154" i="2" s="1"/>
  <c r="AX156" i="2"/>
  <c r="AU156" i="2"/>
  <c r="AV156" i="2" s="1"/>
  <c r="AW156" i="2"/>
  <c r="AX158" i="2"/>
  <c r="AW158" i="2"/>
  <c r="AU158" i="2"/>
  <c r="AV158" i="2" s="1"/>
  <c r="AU160" i="2"/>
  <c r="AV160" i="2" s="1"/>
  <c r="AX160" i="2"/>
  <c r="AW160" i="2"/>
  <c r="AX162" i="2"/>
  <c r="AW162" i="2"/>
  <c r="AU162" i="2"/>
  <c r="AV162" i="2" s="1"/>
  <c r="AX164" i="2"/>
  <c r="AU164" i="2"/>
  <c r="AV164" i="2" s="1"/>
  <c r="AW164" i="2"/>
  <c r="AX166" i="2"/>
  <c r="AW166" i="2"/>
  <c r="AU166" i="2"/>
  <c r="AV166" i="2" s="1"/>
  <c r="AU168" i="2"/>
  <c r="AV168" i="2" s="1"/>
  <c r="AX168" i="2"/>
  <c r="AW168" i="2"/>
  <c r="AU172" i="2"/>
  <c r="AV172" i="2" s="1"/>
  <c r="AW172" i="2"/>
  <c r="AX172" i="2"/>
  <c r="AX176" i="2"/>
  <c r="AU176" i="2"/>
  <c r="AV176" i="2" s="1"/>
  <c r="AW176" i="2"/>
  <c r="AU180" i="2"/>
  <c r="AV180" i="2" s="1"/>
  <c r="AW180" i="2"/>
  <c r="AX180" i="2"/>
  <c r="AX184" i="2"/>
  <c r="AU184" i="2"/>
  <c r="AV184" i="2" s="1"/>
  <c r="AW184" i="2"/>
  <c r="AU188" i="2"/>
  <c r="AV188" i="2" s="1"/>
  <c r="AW188" i="2"/>
  <c r="AX188" i="2"/>
  <c r="AX192" i="2"/>
  <c r="AU192" i="2"/>
  <c r="AV192" i="2" s="1"/>
  <c r="AW192" i="2"/>
  <c r="AU196" i="2"/>
  <c r="AV196" i="2" s="1"/>
  <c r="AW196" i="2"/>
  <c r="AX196" i="2"/>
  <c r="AX200" i="2"/>
  <c r="AU200" i="2"/>
  <c r="AV200" i="2" s="1"/>
  <c r="AW200" i="2"/>
  <c r="AU204" i="2"/>
  <c r="AV204" i="2" s="1"/>
  <c r="AW204" i="2"/>
  <c r="AX204" i="2"/>
  <c r="AX208" i="2"/>
  <c r="AU208" i="2"/>
  <c r="AV208" i="2" s="1"/>
  <c r="AW208" i="2"/>
  <c r="AU212" i="2"/>
  <c r="AV212" i="2" s="1"/>
  <c r="AW212" i="2"/>
  <c r="AX212" i="2"/>
  <c r="AU216" i="2"/>
  <c r="AV216" i="2" s="1"/>
  <c r="AX216" i="2"/>
  <c r="AW216" i="2"/>
  <c r="AX220" i="2"/>
  <c r="AU220" i="2"/>
  <c r="AV220" i="2" s="1"/>
  <c r="AW220" i="2"/>
  <c r="AU224" i="2"/>
  <c r="AV224" i="2" s="1"/>
  <c r="AX224" i="2"/>
  <c r="AW224" i="2"/>
  <c r="AX228" i="2"/>
  <c r="AU228" i="2"/>
  <c r="AV228" i="2" s="1"/>
  <c r="AW228" i="2"/>
  <c r="AU232" i="2"/>
  <c r="AV232" i="2" s="1"/>
  <c r="AX232" i="2"/>
  <c r="AW232" i="2"/>
  <c r="AX236" i="2"/>
  <c r="AU236" i="2"/>
  <c r="AV236" i="2" s="1"/>
  <c r="AW236" i="2"/>
  <c r="AU240" i="2"/>
  <c r="AV240" i="2" s="1"/>
  <c r="AX240" i="2"/>
  <c r="AW240" i="2"/>
  <c r="AX244" i="2"/>
  <c r="AU244" i="2"/>
  <c r="AV244" i="2" s="1"/>
  <c r="AW244" i="2"/>
  <c r="AU248" i="2"/>
  <c r="AV248" i="2" s="1"/>
  <c r="AX248" i="2"/>
  <c r="AW248" i="2"/>
  <c r="AX252" i="2"/>
  <c r="AU252" i="2"/>
  <c r="AV252" i="2" s="1"/>
  <c r="AW252" i="2"/>
  <c r="AU256" i="2"/>
  <c r="AV256" i="2" s="1"/>
  <c r="AX256" i="2"/>
  <c r="AW256" i="2"/>
  <c r="AX260" i="2"/>
  <c r="AU260" i="2"/>
  <c r="AV260" i="2" s="1"/>
  <c r="AW260" i="2"/>
  <c r="AU264" i="2"/>
  <c r="AV264" i="2" s="1"/>
  <c r="AX264" i="2"/>
  <c r="AW264" i="2"/>
  <c r="AX268" i="2"/>
  <c r="AU268" i="2"/>
  <c r="AV268" i="2" s="1"/>
  <c r="AW268" i="2"/>
  <c r="AU272" i="2"/>
  <c r="AV272" i="2" s="1"/>
  <c r="AX272" i="2"/>
  <c r="AW272" i="2"/>
  <c r="AX276" i="2"/>
  <c r="AU276" i="2"/>
  <c r="AV276" i="2" s="1"/>
  <c r="AW276" i="2"/>
  <c r="AU280" i="2"/>
  <c r="AV280" i="2" s="1"/>
  <c r="AX280" i="2"/>
  <c r="AW280" i="2"/>
  <c r="AX284" i="2"/>
  <c r="AU284" i="2"/>
  <c r="AV284" i="2" s="1"/>
  <c r="AW284" i="2"/>
  <c r="AU288" i="2"/>
  <c r="AV288" i="2" s="1"/>
  <c r="AX288" i="2"/>
  <c r="AW288" i="2"/>
  <c r="AX292" i="2"/>
  <c r="AU292" i="2"/>
  <c r="AV292" i="2" s="1"/>
  <c r="AW292" i="2"/>
  <c r="AU296" i="2"/>
  <c r="AV296" i="2" s="1"/>
  <c r="AX296" i="2"/>
  <c r="AW296" i="2"/>
  <c r="AX300" i="2"/>
  <c r="AU300" i="2"/>
  <c r="AV300" i="2" s="1"/>
  <c r="AW300" i="2"/>
  <c r="AU304" i="2"/>
  <c r="AV304" i="2" s="1"/>
  <c r="AX304" i="2"/>
  <c r="AW304" i="2"/>
  <c r="AX308" i="2"/>
  <c r="AU308" i="2"/>
  <c r="AV308" i="2" s="1"/>
  <c r="AW308" i="2"/>
  <c r="AU312" i="2"/>
  <c r="AV312" i="2" s="1"/>
  <c r="AX312" i="2"/>
  <c r="AW312" i="2"/>
  <c r="AX316" i="2"/>
  <c r="AW316" i="2"/>
  <c r="AU316" i="2"/>
  <c r="AV316" i="2" s="1"/>
  <c r="AU320" i="2"/>
  <c r="AV320" i="2" s="1"/>
  <c r="AX320" i="2"/>
  <c r="AW320" i="2"/>
  <c r="AX324" i="2"/>
  <c r="AW324" i="2"/>
  <c r="AU324" i="2"/>
  <c r="AV324" i="2" s="1"/>
  <c r="AW328" i="2"/>
  <c r="AX328" i="2"/>
  <c r="AU328" i="2"/>
  <c r="AV328" i="2" s="1"/>
  <c r="AW332" i="2"/>
  <c r="AX332" i="2"/>
  <c r="AU332" i="2"/>
  <c r="AV332" i="2" s="1"/>
  <c r="AW336" i="2"/>
  <c r="AX336" i="2"/>
  <c r="AU336" i="2"/>
  <c r="AV336" i="2" s="1"/>
  <c r="AW340" i="2"/>
  <c r="AX340" i="2"/>
  <c r="AU340" i="2"/>
  <c r="AV340" i="2" s="1"/>
  <c r="AX344" i="2"/>
  <c r="AU344" i="2"/>
  <c r="AV344" i="2" s="1"/>
  <c r="AW344" i="2"/>
  <c r="AU349" i="2"/>
  <c r="AV349" i="2" s="1"/>
  <c r="AW349" i="2"/>
  <c r="AX349" i="2"/>
  <c r="AX353" i="2"/>
  <c r="AW353" i="2"/>
  <c r="AU353" i="2"/>
  <c r="AV353" i="2" s="1"/>
  <c r="AX357" i="2"/>
  <c r="AW357" i="2"/>
  <c r="AU357" i="2"/>
  <c r="AV357" i="2" s="1"/>
  <c r="AX361" i="2"/>
  <c r="AW361" i="2"/>
  <c r="AU361" i="2"/>
  <c r="AV361" i="2" s="1"/>
  <c r="AW365" i="2"/>
  <c r="AU365" i="2"/>
  <c r="AV365" i="2" s="1"/>
  <c r="AX365" i="2"/>
  <c r="AX369" i="2"/>
  <c r="AW369" i="2"/>
  <c r="AU369" i="2"/>
  <c r="AV369" i="2" s="1"/>
  <c r="AX373" i="2"/>
  <c r="AW373" i="2"/>
  <c r="AU373" i="2"/>
  <c r="AV373" i="2" s="1"/>
  <c r="AX377" i="2"/>
  <c r="AW377" i="2"/>
  <c r="AU377" i="2"/>
  <c r="AV377" i="2" s="1"/>
  <c r="AU381" i="2"/>
  <c r="AV381" i="2" s="1"/>
  <c r="AW381" i="2"/>
  <c r="AX381" i="2"/>
  <c r="AX385" i="2"/>
  <c r="AW385" i="2"/>
  <c r="AU385" i="2"/>
  <c r="AV385" i="2" s="1"/>
  <c r="AX389" i="2"/>
  <c r="AW389" i="2"/>
  <c r="AU389" i="2"/>
  <c r="AV389" i="2" s="1"/>
  <c r="AX393" i="2"/>
  <c r="AW393" i="2"/>
  <c r="AU393" i="2"/>
  <c r="AV393" i="2" s="1"/>
  <c r="AW397" i="2"/>
  <c r="AU397" i="2"/>
  <c r="AV397" i="2" s="1"/>
  <c r="AX397" i="2"/>
  <c r="AX401" i="2"/>
  <c r="AW401" i="2"/>
  <c r="AU401" i="2"/>
  <c r="AV401" i="2" s="1"/>
  <c r="AW405" i="2"/>
  <c r="AX405" i="2"/>
  <c r="AU405" i="2"/>
  <c r="AV405" i="2" s="1"/>
  <c r="AU409" i="2"/>
  <c r="AV409" i="2" s="1"/>
  <c r="AX409" i="2"/>
  <c r="AW409" i="2"/>
  <c r="AX413" i="2"/>
  <c r="AU413" i="2"/>
  <c r="AV413" i="2" s="1"/>
  <c r="AW413" i="2"/>
  <c r="AW417" i="2"/>
  <c r="AU417" i="2"/>
  <c r="AV417" i="2" s="1"/>
  <c r="AX417" i="2"/>
  <c r="AU421" i="2"/>
  <c r="AV421" i="2" s="1"/>
  <c r="AW421" i="2"/>
  <c r="AX421" i="2"/>
  <c r="AU425" i="2"/>
  <c r="AV425" i="2" s="1"/>
  <c r="AW425" i="2"/>
  <c r="AX425" i="2"/>
  <c r="AX429" i="2"/>
  <c r="AW429" i="2"/>
  <c r="AU429" i="2"/>
  <c r="AV429" i="2" s="1"/>
  <c r="AW433" i="2"/>
  <c r="AU433" i="2"/>
  <c r="AV433" i="2" s="1"/>
  <c r="AX433" i="2"/>
  <c r="AU437" i="2"/>
  <c r="AV437" i="2" s="1"/>
  <c r="AW437" i="2"/>
  <c r="AX437" i="2"/>
  <c r="AX441" i="2"/>
  <c r="AU441" i="2"/>
  <c r="AV441" i="2" s="1"/>
  <c r="AW441" i="2"/>
  <c r="AW445" i="2"/>
  <c r="AX445" i="2"/>
  <c r="AU445" i="2"/>
  <c r="AV445" i="2" s="1"/>
  <c r="AU449" i="2"/>
  <c r="AV449" i="2" s="1"/>
  <c r="AW449" i="2"/>
  <c r="AX449" i="2"/>
  <c r="AU453" i="2"/>
  <c r="AV453" i="2" s="1"/>
  <c r="AW453" i="2"/>
  <c r="AX453" i="2"/>
  <c r="AX457" i="2"/>
  <c r="AU457" i="2"/>
  <c r="AV457" i="2" s="1"/>
  <c r="AW457" i="2"/>
  <c r="AW461" i="2"/>
  <c r="AX461" i="2"/>
  <c r="AU461" i="2"/>
  <c r="AV461" i="2" s="1"/>
  <c r="AU465" i="2"/>
  <c r="AV465" i="2" s="1"/>
  <c r="AW465" i="2"/>
  <c r="AX465" i="2"/>
  <c r="AU469" i="2"/>
  <c r="AV469" i="2" s="1"/>
  <c r="AW469" i="2"/>
  <c r="AX469" i="2"/>
  <c r="AX473" i="2"/>
  <c r="AU473" i="2"/>
  <c r="AV473" i="2" s="1"/>
  <c r="AW473" i="2"/>
  <c r="AU477" i="2"/>
  <c r="AV477" i="2" s="1"/>
  <c r="AW477" i="2"/>
  <c r="AX477" i="2"/>
  <c r="AX481" i="2"/>
  <c r="AW481" i="2"/>
  <c r="AU481" i="2"/>
  <c r="AV481" i="2" s="1"/>
  <c r="AW485" i="2"/>
  <c r="AX485" i="2"/>
  <c r="AU485" i="2"/>
  <c r="AV485" i="2" s="1"/>
  <c r="AU489" i="2"/>
  <c r="AV489" i="2" s="1"/>
  <c r="AX489" i="2"/>
  <c r="AW489" i="2"/>
  <c r="AW493" i="2"/>
  <c r="AX493" i="2"/>
  <c r="AU493" i="2"/>
  <c r="AV493" i="2" s="1"/>
  <c r="AU497" i="2"/>
  <c r="AV497" i="2" s="1"/>
  <c r="AW497" i="2"/>
  <c r="AX497" i="2"/>
  <c r="AU501" i="2"/>
  <c r="AV501" i="2" s="1"/>
  <c r="AW501" i="2"/>
  <c r="AX501" i="2"/>
  <c r="AX505" i="2"/>
  <c r="AU505" i="2"/>
  <c r="AV505" i="2" s="1"/>
  <c r="AW505" i="2"/>
  <c r="AW509" i="2"/>
  <c r="AX509" i="2"/>
  <c r="AU509" i="2"/>
  <c r="AV509" i="2" s="1"/>
  <c r="AU513" i="2"/>
  <c r="AV513" i="2" s="1"/>
  <c r="AW513" i="2"/>
  <c r="AX513" i="2"/>
  <c r="AU517" i="2"/>
  <c r="AV517" i="2" s="1"/>
  <c r="AW517" i="2"/>
  <c r="AX517" i="2"/>
  <c r="AX521" i="2"/>
  <c r="AU521" i="2"/>
  <c r="AV521" i="2" s="1"/>
  <c r="AW521" i="2"/>
  <c r="AW525" i="2"/>
  <c r="AX525" i="2"/>
  <c r="AU525" i="2"/>
  <c r="AV525" i="2" s="1"/>
  <c r="AU529" i="2"/>
  <c r="AV529" i="2" s="1"/>
  <c r="AW529" i="2"/>
  <c r="AX529" i="2"/>
  <c r="AU533" i="2"/>
  <c r="AV533" i="2" s="1"/>
  <c r="AW533" i="2"/>
  <c r="AX533" i="2"/>
  <c r="AX537" i="2"/>
  <c r="AU537" i="2"/>
  <c r="AV537" i="2" s="1"/>
  <c r="AW537" i="2"/>
  <c r="AW541" i="2"/>
  <c r="AX541" i="2"/>
  <c r="AU541" i="2"/>
  <c r="AV541" i="2" s="1"/>
  <c r="AU545" i="2"/>
  <c r="AV545" i="2" s="1"/>
  <c r="AW545" i="2"/>
  <c r="AX545" i="2"/>
  <c r="AU549" i="2"/>
  <c r="AV549" i="2" s="1"/>
  <c r="AW549" i="2"/>
  <c r="AX549" i="2"/>
  <c r="AX553" i="2"/>
  <c r="AU553" i="2"/>
  <c r="AV553" i="2" s="1"/>
  <c r="AW553" i="2"/>
  <c r="AW557" i="2"/>
  <c r="AX557" i="2"/>
  <c r="AU557" i="2"/>
  <c r="AV557" i="2" s="1"/>
  <c r="AW16" i="2"/>
  <c r="AX16" i="2"/>
  <c r="AU16" i="2"/>
  <c r="AV16" i="2" s="1"/>
  <c r="AX20" i="2"/>
  <c r="AU20" i="2"/>
  <c r="AV20" i="2" s="1"/>
  <c r="AW20" i="2"/>
  <c r="AW44" i="2"/>
  <c r="AX44" i="2"/>
  <c r="AU44" i="2"/>
  <c r="AV44" i="2" s="1"/>
  <c r="AX48" i="2"/>
  <c r="AU48" i="2"/>
  <c r="AV48" i="2" s="1"/>
  <c r="AW48" i="2"/>
  <c r="AU64" i="2"/>
  <c r="AV64" i="2" s="1"/>
  <c r="AW64" i="2"/>
  <c r="AX64" i="2"/>
  <c r="AW76" i="2"/>
  <c r="AX76" i="2"/>
  <c r="AU76" i="2"/>
  <c r="AV76" i="2" s="1"/>
  <c r="AU3" i="2"/>
  <c r="AV3" i="2" s="1"/>
  <c r="AW3" i="2"/>
  <c r="AX3" i="2"/>
  <c r="AW15" i="2"/>
  <c r="AX15" i="2"/>
  <c r="AU15" i="2"/>
  <c r="AV15" i="2" s="1"/>
  <c r="AW31" i="2"/>
  <c r="AX31" i="2"/>
  <c r="AU31" i="2"/>
  <c r="AV31" i="2" s="1"/>
  <c r="AU39" i="2"/>
  <c r="AV39" i="2" s="1"/>
  <c r="AW39" i="2"/>
  <c r="AX39" i="2"/>
  <c r="AU18" i="2"/>
  <c r="AV18" i="2" s="1"/>
  <c r="AW18" i="2"/>
  <c r="AX18" i="2"/>
  <c r="AW22" i="2"/>
  <c r="AX22" i="2"/>
  <c r="AU22" i="2"/>
  <c r="AV22" i="2" s="1"/>
  <c r="AW30" i="2"/>
  <c r="AX30" i="2"/>
  <c r="AU30" i="2"/>
  <c r="AV30" i="2" s="1"/>
  <c r="AX34" i="2"/>
  <c r="AU34" i="2"/>
  <c r="AV34" i="2" s="1"/>
  <c r="AW34" i="2"/>
  <c r="AW42" i="2"/>
  <c r="AX42" i="2"/>
  <c r="AU42" i="2"/>
  <c r="AV42" i="2" s="1"/>
  <c r="AW50" i="2"/>
  <c r="AX50" i="2"/>
  <c r="AU50" i="2"/>
  <c r="AV50" i="2" s="1"/>
  <c r="AX58" i="2"/>
  <c r="AU58" i="2"/>
  <c r="AV58" i="2" s="1"/>
  <c r="AW58" i="2"/>
  <c r="AU62" i="2"/>
  <c r="AV62" i="2" s="1"/>
  <c r="AW62" i="2"/>
  <c r="AX62" i="2"/>
  <c r="AW70" i="2"/>
  <c r="AX70" i="2"/>
  <c r="AU70" i="2"/>
  <c r="AV70" i="2" s="1"/>
  <c r="AW82" i="2"/>
  <c r="AX82" i="2"/>
  <c r="AU82" i="2"/>
  <c r="AV82" i="2" s="1"/>
  <c r="AU94" i="2"/>
  <c r="AV94" i="2" s="1"/>
  <c r="AW94" i="2"/>
  <c r="AX94" i="2"/>
  <c r="AX5" i="2"/>
  <c r="AU5" i="2"/>
  <c r="AV5" i="2" s="1"/>
  <c r="AW5" i="2"/>
  <c r="AU9" i="2"/>
  <c r="AV9" i="2" s="1"/>
  <c r="AW9" i="2"/>
  <c r="AX9" i="2"/>
  <c r="AX13" i="2"/>
  <c r="AU13" i="2"/>
  <c r="AV13" i="2" s="1"/>
  <c r="AW13" i="2"/>
  <c r="AU17" i="2"/>
  <c r="AV17" i="2" s="1"/>
  <c r="AW17" i="2"/>
  <c r="AX17" i="2"/>
  <c r="AX21" i="2"/>
  <c r="AU21" i="2"/>
  <c r="AV21" i="2" s="1"/>
  <c r="AW21" i="2"/>
  <c r="AU25" i="2"/>
  <c r="AV25" i="2" s="1"/>
  <c r="AW25" i="2"/>
  <c r="AX25" i="2"/>
  <c r="AX29" i="2"/>
  <c r="AU29" i="2"/>
  <c r="AV29" i="2" s="1"/>
  <c r="AW29" i="2"/>
  <c r="AU33" i="2"/>
  <c r="AV33" i="2" s="1"/>
  <c r="AW33" i="2"/>
  <c r="AX33" i="2"/>
  <c r="AW37" i="2"/>
  <c r="AX37" i="2"/>
  <c r="AU37" i="2"/>
  <c r="AV37" i="2" s="1"/>
  <c r="AX41" i="2"/>
  <c r="AU41" i="2"/>
  <c r="AV41" i="2" s="1"/>
  <c r="AW41" i="2"/>
  <c r="AU45" i="2"/>
  <c r="AV45" i="2" s="1"/>
  <c r="AW45" i="2"/>
  <c r="AX45" i="2"/>
  <c r="AW49" i="2"/>
  <c r="AX49" i="2"/>
  <c r="AU49" i="2"/>
  <c r="AV49" i="2" s="1"/>
  <c r="AX53" i="2"/>
  <c r="AU53" i="2"/>
  <c r="AV53" i="2" s="1"/>
  <c r="AW53" i="2"/>
  <c r="AU57" i="2"/>
  <c r="AV57" i="2" s="1"/>
  <c r="AW57" i="2"/>
  <c r="AX57" i="2"/>
  <c r="AW61" i="2"/>
  <c r="AX61" i="2"/>
  <c r="AU61" i="2"/>
  <c r="AV61" i="2" s="1"/>
  <c r="AU65" i="2"/>
  <c r="AV65" i="2" s="1"/>
  <c r="AW65" i="2"/>
  <c r="AX65" i="2"/>
  <c r="AW69" i="2"/>
  <c r="AX69" i="2"/>
  <c r="AU69" i="2"/>
  <c r="AV69" i="2" s="1"/>
  <c r="AX73" i="2"/>
  <c r="AU73" i="2"/>
  <c r="AV73" i="2" s="1"/>
  <c r="AW73" i="2"/>
  <c r="AW77" i="2"/>
  <c r="AU77" i="2"/>
  <c r="AV77" i="2" s="1"/>
  <c r="AX77" i="2"/>
  <c r="AX81" i="2"/>
  <c r="AU81" i="2"/>
  <c r="AV81" i="2" s="1"/>
  <c r="AW81" i="2"/>
  <c r="AW85" i="2"/>
  <c r="AX85" i="2"/>
  <c r="AU85" i="2"/>
  <c r="AV85" i="2" s="1"/>
  <c r="AU89" i="2"/>
  <c r="AV89" i="2" s="1"/>
  <c r="AW89" i="2"/>
  <c r="AX89" i="2"/>
  <c r="AW93" i="2"/>
  <c r="AU93" i="2"/>
  <c r="AV93" i="2" s="1"/>
  <c r="AX93" i="2"/>
  <c r="AU97" i="2"/>
  <c r="AV97" i="2" s="1"/>
  <c r="AW97" i="2"/>
  <c r="AX97" i="2"/>
  <c r="AW101" i="2"/>
  <c r="AX101" i="2"/>
  <c r="AU101" i="2"/>
  <c r="AV101" i="2" s="1"/>
  <c r="AU105" i="2"/>
  <c r="AV105" i="2" s="1"/>
  <c r="AW105" i="2"/>
  <c r="AX105" i="2"/>
  <c r="AU171" i="2"/>
  <c r="AV171" i="2" s="1"/>
  <c r="AX171" i="2"/>
  <c r="AW171" i="2"/>
  <c r="AX175" i="2"/>
  <c r="AW175" i="2"/>
  <c r="AU175" i="2"/>
  <c r="AV175" i="2" s="1"/>
  <c r="AU179" i="2"/>
  <c r="AV179" i="2" s="1"/>
  <c r="AX179" i="2"/>
  <c r="AW179" i="2"/>
  <c r="AX183" i="2"/>
  <c r="AW183" i="2"/>
  <c r="AU183" i="2"/>
  <c r="AV183" i="2" s="1"/>
  <c r="AU187" i="2"/>
  <c r="AV187" i="2" s="1"/>
  <c r="AX187" i="2"/>
  <c r="AW187" i="2"/>
  <c r="AX191" i="2"/>
  <c r="AW191" i="2"/>
  <c r="AU191" i="2"/>
  <c r="AV191" i="2" s="1"/>
  <c r="AU195" i="2"/>
  <c r="AV195" i="2" s="1"/>
  <c r="AX195" i="2"/>
  <c r="AW195" i="2"/>
  <c r="AX199" i="2"/>
  <c r="AW199" i="2"/>
  <c r="AU199" i="2"/>
  <c r="AV199" i="2" s="1"/>
  <c r="AU203" i="2"/>
  <c r="AV203" i="2" s="1"/>
  <c r="AX203" i="2"/>
  <c r="AW203" i="2"/>
  <c r="AX207" i="2"/>
  <c r="AW207" i="2"/>
  <c r="AU207" i="2"/>
  <c r="AV207" i="2" s="1"/>
  <c r="AU211" i="2"/>
  <c r="AV211" i="2" s="1"/>
  <c r="AX211" i="2"/>
  <c r="AW211" i="2"/>
  <c r="AX215" i="2"/>
  <c r="AU215" i="2"/>
  <c r="AV215" i="2" s="1"/>
  <c r="AW215" i="2"/>
  <c r="AX219" i="2"/>
  <c r="AU219" i="2"/>
  <c r="AV219" i="2" s="1"/>
  <c r="AW219" i="2"/>
  <c r="AU223" i="2"/>
  <c r="AV223" i="2" s="1"/>
  <c r="AW223" i="2"/>
  <c r="AX223" i="2"/>
  <c r="AX227" i="2"/>
  <c r="AU227" i="2"/>
  <c r="AV227" i="2" s="1"/>
  <c r="AW227" i="2"/>
  <c r="AU231" i="2"/>
  <c r="AV231" i="2" s="1"/>
  <c r="AW231" i="2"/>
  <c r="AX231" i="2"/>
  <c r="AX235" i="2"/>
  <c r="AU235" i="2"/>
  <c r="AV235" i="2" s="1"/>
  <c r="AW235" i="2"/>
  <c r="AU239" i="2"/>
  <c r="AV239" i="2" s="1"/>
  <c r="AW239" i="2"/>
  <c r="AX239" i="2"/>
  <c r="AX243" i="2"/>
  <c r="AU243" i="2"/>
  <c r="AV243" i="2" s="1"/>
  <c r="AW243" i="2"/>
  <c r="AU247" i="2"/>
  <c r="AV247" i="2" s="1"/>
  <c r="AW247" i="2"/>
  <c r="AX247" i="2"/>
  <c r="AX251" i="2"/>
  <c r="AU251" i="2"/>
  <c r="AV251" i="2" s="1"/>
  <c r="AW251" i="2"/>
  <c r="AU255" i="2"/>
  <c r="AV255" i="2" s="1"/>
  <c r="AW255" i="2"/>
  <c r="AX255" i="2"/>
  <c r="AX259" i="2"/>
  <c r="AU259" i="2"/>
  <c r="AV259" i="2" s="1"/>
  <c r="AW259" i="2"/>
  <c r="AU263" i="2"/>
  <c r="AV263" i="2" s="1"/>
  <c r="AW263" i="2"/>
  <c r="AX263" i="2"/>
  <c r="AX267" i="2"/>
  <c r="AU267" i="2"/>
  <c r="AV267" i="2" s="1"/>
  <c r="AW267" i="2"/>
  <c r="AU271" i="2"/>
  <c r="AV271" i="2" s="1"/>
  <c r="AW271" i="2"/>
  <c r="AX271" i="2"/>
  <c r="AX275" i="2"/>
  <c r="AU275" i="2"/>
  <c r="AV275" i="2" s="1"/>
  <c r="AW275" i="2"/>
  <c r="AU279" i="2"/>
  <c r="AV279" i="2" s="1"/>
  <c r="AW279" i="2"/>
  <c r="AX279" i="2"/>
  <c r="AX283" i="2"/>
  <c r="AU283" i="2"/>
  <c r="AV283" i="2" s="1"/>
  <c r="AW283" i="2"/>
  <c r="AU287" i="2"/>
  <c r="AV287" i="2" s="1"/>
  <c r="AW287" i="2"/>
  <c r="AX287" i="2"/>
  <c r="AX291" i="2"/>
  <c r="AU291" i="2"/>
  <c r="AV291" i="2" s="1"/>
  <c r="AW291" i="2"/>
  <c r="AU295" i="2"/>
  <c r="AV295" i="2" s="1"/>
  <c r="AW295" i="2"/>
  <c r="AX295" i="2"/>
  <c r="AX299" i="2"/>
  <c r="AU299" i="2"/>
  <c r="AV299" i="2" s="1"/>
  <c r="AW299" i="2"/>
  <c r="AU303" i="2"/>
  <c r="AV303" i="2" s="1"/>
  <c r="AW303" i="2"/>
  <c r="AX303" i="2"/>
  <c r="AX307" i="2"/>
  <c r="AU307" i="2"/>
  <c r="AV307" i="2" s="1"/>
  <c r="AW307" i="2"/>
  <c r="AU311" i="2"/>
  <c r="AV311" i="2" s="1"/>
  <c r="AW311" i="2"/>
  <c r="AX311" i="2"/>
  <c r="AX315" i="2"/>
  <c r="AU315" i="2"/>
  <c r="AV315" i="2" s="1"/>
  <c r="AW315" i="2"/>
  <c r="AU319" i="2"/>
  <c r="AV319" i="2" s="1"/>
  <c r="AW319" i="2"/>
  <c r="AX319" i="2"/>
  <c r="AX323" i="2"/>
  <c r="AU323" i="2"/>
  <c r="AV323" i="2" s="1"/>
  <c r="AW323" i="2"/>
  <c r="AW327" i="2"/>
  <c r="AU327" i="2"/>
  <c r="AV327" i="2" s="1"/>
  <c r="AX327" i="2"/>
  <c r="AW331" i="2"/>
  <c r="AU331" i="2"/>
  <c r="AV331" i="2" s="1"/>
  <c r="AX331" i="2"/>
  <c r="AW335" i="2"/>
  <c r="AU335" i="2"/>
  <c r="AV335" i="2" s="1"/>
  <c r="AX335" i="2"/>
  <c r="AW339" i="2"/>
  <c r="AU339" i="2"/>
  <c r="AV339" i="2" s="1"/>
  <c r="AX339" i="2"/>
  <c r="AX343" i="2"/>
  <c r="AU343" i="2"/>
  <c r="AV343" i="2" s="1"/>
  <c r="AW343" i="2"/>
  <c r="AU347" i="2"/>
  <c r="AV347" i="2" s="1"/>
  <c r="AX347" i="2"/>
  <c r="AW347" i="2"/>
  <c r="AW350" i="2"/>
  <c r="AX350" i="2"/>
  <c r="AU350" i="2"/>
  <c r="AV350" i="2" s="1"/>
  <c r="AW354" i="2"/>
  <c r="AU354" i="2"/>
  <c r="AV354" i="2" s="1"/>
  <c r="AX354" i="2"/>
  <c r="AU358" i="2"/>
  <c r="AV358" i="2" s="1"/>
  <c r="AX358" i="2"/>
  <c r="AW358" i="2"/>
  <c r="AX362" i="2"/>
  <c r="AU362" i="2"/>
  <c r="AV362" i="2" s="1"/>
  <c r="AW362" i="2"/>
  <c r="AW366" i="2"/>
  <c r="AX366" i="2"/>
  <c r="AU366" i="2"/>
  <c r="AV366" i="2" s="1"/>
  <c r="AU370" i="2"/>
  <c r="AV370" i="2" s="1"/>
  <c r="AW370" i="2"/>
  <c r="AX370" i="2"/>
  <c r="AX374" i="2"/>
  <c r="AU374" i="2"/>
  <c r="AV374" i="2" s="1"/>
  <c r="AW374" i="2"/>
  <c r="AU378" i="2"/>
  <c r="AV378" i="2" s="1"/>
  <c r="AX378" i="2"/>
  <c r="AW378" i="2"/>
  <c r="AW382" i="2"/>
  <c r="AX382" i="2"/>
  <c r="AU382" i="2"/>
  <c r="AV382" i="2" s="1"/>
  <c r="AW386" i="2"/>
  <c r="AU386" i="2"/>
  <c r="AV386" i="2" s="1"/>
  <c r="AX386" i="2"/>
  <c r="AU390" i="2"/>
  <c r="AV390" i="2" s="1"/>
  <c r="AX390" i="2"/>
  <c r="AW390" i="2"/>
  <c r="AX394" i="2"/>
  <c r="AU394" i="2"/>
  <c r="AV394" i="2" s="1"/>
  <c r="AW394" i="2"/>
  <c r="AW398" i="2"/>
  <c r="AX398" i="2"/>
  <c r="AU398" i="2"/>
  <c r="AV398" i="2" s="1"/>
  <c r="AU402" i="2"/>
  <c r="AV402" i="2" s="1"/>
  <c r="AW402" i="2"/>
  <c r="AX402" i="2"/>
  <c r="AX406" i="2"/>
  <c r="AW406" i="2"/>
  <c r="AU406" i="2"/>
  <c r="AV406" i="2" s="1"/>
  <c r="AU410" i="2"/>
  <c r="AV410" i="2" s="1"/>
  <c r="AX410" i="2"/>
  <c r="AW410" i="2"/>
  <c r="AW414" i="2"/>
  <c r="AX414" i="2"/>
  <c r="AU414" i="2"/>
  <c r="AV414" i="2" s="1"/>
  <c r="AU418" i="2"/>
  <c r="AV418" i="2" s="1"/>
  <c r="AW418" i="2"/>
  <c r="AX418" i="2"/>
  <c r="AU422" i="2"/>
  <c r="AV422" i="2" s="1"/>
  <c r="AW422" i="2"/>
  <c r="AX422" i="2"/>
  <c r="AX426" i="2"/>
  <c r="AU426" i="2"/>
  <c r="AV426" i="2" s="1"/>
  <c r="AW426" i="2"/>
  <c r="AW430" i="2"/>
  <c r="AX430" i="2"/>
  <c r="AU430" i="2"/>
  <c r="AV430" i="2" s="1"/>
  <c r="AW434" i="2"/>
  <c r="AX434" i="2"/>
  <c r="AU434" i="2"/>
  <c r="AV434" i="2" s="1"/>
  <c r="AX438" i="2"/>
  <c r="AU438" i="2"/>
  <c r="AV438" i="2" s="1"/>
  <c r="AW438" i="2"/>
  <c r="AW442" i="2"/>
  <c r="AX442" i="2"/>
  <c r="AU442" i="2"/>
  <c r="AV442" i="2" s="1"/>
  <c r="AW446" i="2"/>
  <c r="AX446" i="2"/>
  <c r="AU446" i="2"/>
  <c r="AV446" i="2" s="1"/>
  <c r="AU450" i="2"/>
  <c r="AV450" i="2" s="1"/>
  <c r="AW450" i="2"/>
  <c r="AX450" i="2"/>
  <c r="AX454" i="2"/>
  <c r="AU454" i="2"/>
  <c r="AV454" i="2" s="1"/>
  <c r="AW454" i="2"/>
  <c r="AW458" i="2"/>
  <c r="AX458" i="2"/>
  <c r="AU458" i="2"/>
  <c r="AV458" i="2" s="1"/>
  <c r="AW462" i="2"/>
  <c r="AX462" i="2"/>
  <c r="AU462" i="2"/>
  <c r="AV462" i="2" s="1"/>
  <c r="AU466" i="2"/>
  <c r="AV466" i="2" s="1"/>
  <c r="AW466" i="2"/>
  <c r="AX466" i="2"/>
  <c r="AX470" i="2"/>
  <c r="AU470" i="2"/>
  <c r="AV470" i="2" s="1"/>
  <c r="AW470" i="2"/>
  <c r="AW474" i="2"/>
  <c r="AX474" i="2"/>
  <c r="AU474" i="2"/>
  <c r="AV474" i="2" s="1"/>
  <c r="AU478" i="2"/>
  <c r="AV478" i="2" s="1"/>
  <c r="AW478" i="2"/>
  <c r="AX478" i="2"/>
  <c r="AW482" i="2"/>
  <c r="AX482" i="2"/>
  <c r="AU482" i="2"/>
  <c r="AV482" i="2" s="1"/>
  <c r="AW486" i="2"/>
  <c r="AX486" i="2"/>
  <c r="AU486" i="2"/>
  <c r="AV486" i="2" s="1"/>
  <c r="AX490" i="2"/>
  <c r="AU490" i="2"/>
  <c r="AV490" i="2" s="1"/>
  <c r="AW490" i="2"/>
  <c r="AW494" i="2"/>
  <c r="AU494" i="2"/>
  <c r="AV494" i="2" s="1"/>
  <c r="AX494" i="2"/>
  <c r="AU498" i="2"/>
  <c r="AV498" i="2" s="1"/>
  <c r="AW498" i="2"/>
  <c r="AX498" i="2"/>
  <c r="AU502" i="2"/>
  <c r="AV502" i="2" s="1"/>
  <c r="AW502" i="2"/>
  <c r="AX502" i="2"/>
  <c r="AW506" i="2"/>
  <c r="AX506" i="2"/>
  <c r="AU506" i="2"/>
  <c r="AV506" i="2" s="1"/>
  <c r="AW510" i="2"/>
  <c r="AX510" i="2"/>
  <c r="AU510" i="2"/>
  <c r="AV510" i="2" s="1"/>
  <c r="AU514" i="2"/>
  <c r="AV514" i="2" s="1"/>
  <c r="AW514" i="2"/>
  <c r="AX514" i="2"/>
  <c r="AX518" i="2"/>
  <c r="AU518" i="2"/>
  <c r="AV518" i="2" s="1"/>
  <c r="AW518" i="2"/>
  <c r="AW522" i="2"/>
  <c r="AX522" i="2"/>
  <c r="AU522" i="2"/>
  <c r="AV522" i="2" s="1"/>
  <c r="AW526" i="2"/>
  <c r="AX526" i="2"/>
  <c r="AU526" i="2"/>
  <c r="AV526" i="2" s="1"/>
  <c r="AU530" i="2"/>
  <c r="AV530" i="2" s="1"/>
  <c r="AW530" i="2"/>
  <c r="AX530" i="2"/>
  <c r="AX534" i="2"/>
  <c r="AU534" i="2"/>
  <c r="AV534" i="2" s="1"/>
  <c r="AW534" i="2"/>
  <c r="AW538" i="2"/>
  <c r="AX538" i="2"/>
  <c r="AU538" i="2"/>
  <c r="AV538" i="2" s="1"/>
  <c r="AW542" i="2"/>
  <c r="AX542" i="2"/>
  <c r="AU542" i="2"/>
  <c r="AV542" i="2" s="1"/>
  <c r="AU546" i="2"/>
  <c r="AV546" i="2" s="1"/>
  <c r="AW546" i="2"/>
  <c r="AX546" i="2"/>
  <c r="AX550" i="2"/>
  <c r="AU550" i="2"/>
  <c r="AV550" i="2" s="1"/>
  <c r="AW550" i="2"/>
  <c r="AW554" i="2"/>
  <c r="AX554" i="2"/>
  <c r="AU554" i="2"/>
  <c r="AV554" i="2" s="1"/>
  <c r="AW8" i="2"/>
  <c r="AX8" i="2"/>
  <c r="AU8" i="2"/>
  <c r="AV8" i="2" s="1"/>
  <c r="AW32" i="2"/>
  <c r="AX32" i="2"/>
  <c r="AU32" i="2"/>
  <c r="AV32" i="2" s="1"/>
  <c r="AX40" i="2"/>
  <c r="AU40" i="2"/>
  <c r="AV40" i="2" s="1"/>
  <c r="AW40" i="2"/>
  <c r="AW56" i="2"/>
  <c r="AX56" i="2"/>
  <c r="AU56" i="2"/>
  <c r="AV56" i="2" s="1"/>
  <c r="AU72" i="2"/>
  <c r="AV72" i="2" s="1"/>
  <c r="AW72" i="2"/>
  <c r="AX72" i="2"/>
  <c r="AX92" i="2"/>
  <c r="AU92" i="2"/>
  <c r="AV92" i="2" s="1"/>
  <c r="AW92" i="2"/>
  <c r="AU96" i="2"/>
  <c r="AV96" i="2" s="1"/>
  <c r="AW96" i="2"/>
  <c r="AX96" i="2"/>
  <c r="AX100" i="2"/>
  <c r="AU100" i="2"/>
  <c r="AV100" i="2" s="1"/>
  <c r="AW100" i="2"/>
  <c r="AU104" i="2"/>
  <c r="AV104" i="2" s="1"/>
  <c r="AW104" i="2"/>
  <c r="AX104" i="2"/>
  <c r="AX107" i="2"/>
  <c r="AU107" i="2"/>
  <c r="AV107" i="2" s="1"/>
  <c r="AW107" i="2"/>
  <c r="AW109" i="2"/>
  <c r="AX109" i="2"/>
  <c r="AU109" i="2"/>
  <c r="AV109" i="2" s="1"/>
  <c r="AU111" i="2"/>
  <c r="AV111" i="2" s="1"/>
  <c r="AW111" i="2"/>
  <c r="AX111" i="2"/>
  <c r="AU113" i="2"/>
  <c r="AV113" i="2" s="1"/>
  <c r="AW113" i="2"/>
  <c r="AX113" i="2"/>
  <c r="AX115" i="2"/>
  <c r="AU115" i="2"/>
  <c r="AV115" i="2" s="1"/>
  <c r="AW115" i="2"/>
  <c r="AW117" i="2"/>
  <c r="AU117" i="2"/>
  <c r="AV117" i="2" s="1"/>
  <c r="AX117" i="2"/>
  <c r="AU119" i="2"/>
  <c r="AV119" i="2" s="1"/>
  <c r="AX119" i="2"/>
  <c r="AW119" i="2"/>
  <c r="AU121" i="2"/>
  <c r="AV121" i="2" s="1"/>
  <c r="AW121" i="2"/>
  <c r="AX121" i="2"/>
  <c r="AX123" i="2"/>
  <c r="AU123" i="2"/>
  <c r="AV123" i="2" s="1"/>
  <c r="AW123" i="2"/>
  <c r="AW125" i="2"/>
  <c r="AU125" i="2"/>
  <c r="AV125" i="2" s="1"/>
  <c r="AX125" i="2"/>
  <c r="AU127" i="2"/>
  <c r="AV127" i="2" s="1"/>
  <c r="AX127" i="2"/>
  <c r="AW127" i="2"/>
  <c r="AU129" i="2"/>
  <c r="AV129" i="2" s="1"/>
  <c r="AW129" i="2"/>
  <c r="AX129" i="2"/>
  <c r="AX131" i="2"/>
  <c r="AU131" i="2"/>
  <c r="AV131" i="2" s="1"/>
  <c r="AW131" i="2"/>
  <c r="AW133" i="2"/>
  <c r="AU133" i="2"/>
  <c r="AV133" i="2" s="1"/>
  <c r="AX133" i="2"/>
  <c r="AU135" i="2"/>
  <c r="AV135" i="2" s="1"/>
  <c r="AX135" i="2"/>
  <c r="AW135" i="2"/>
  <c r="AU137" i="2"/>
  <c r="AV137" i="2" s="1"/>
  <c r="AW137" i="2"/>
  <c r="AX137" i="2"/>
  <c r="AX139" i="2"/>
  <c r="AU139" i="2"/>
  <c r="AV139" i="2" s="1"/>
  <c r="AW139" i="2"/>
  <c r="AW141" i="2"/>
  <c r="AU141" i="2"/>
  <c r="AV141" i="2" s="1"/>
  <c r="AX141" i="2"/>
  <c r="AU143" i="2"/>
  <c r="AV143" i="2" s="1"/>
  <c r="AX143" i="2"/>
  <c r="AW143" i="2"/>
  <c r="AU145" i="2"/>
  <c r="AV145" i="2" s="1"/>
  <c r="AW145" i="2"/>
  <c r="AX145" i="2"/>
  <c r="AX147" i="2"/>
  <c r="AU147" i="2"/>
  <c r="AV147" i="2" s="1"/>
  <c r="AW147" i="2"/>
  <c r="AW149" i="2"/>
  <c r="AU149" i="2"/>
  <c r="AV149" i="2" s="1"/>
  <c r="AX149" i="2"/>
  <c r="AU151" i="2"/>
  <c r="AV151" i="2" s="1"/>
  <c r="AX151" i="2"/>
  <c r="AW151" i="2"/>
  <c r="AU153" i="2"/>
  <c r="AV153" i="2" s="1"/>
  <c r="AW153" i="2"/>
  <c r="AX153" i="2"/>
  <c r="AX155" i="2"/>
  <c r="AU155" i="2"/>
  <c r="AV155" i="2" s="1"/>
  <c r="AW155" i="2"/>
  <c r="AW157" i="2"/>
  <c r="AU157" i="2"/>
  <c r="AV157" i="2" s="1"/>
  <c r="AX157" i="2"/>
  <c r="AU159" i="2"/>
  <c r="AV159" i="2" s="1"/>
  <c r="AX159" i="2"/>
  <c r="AW159" i="2"/>
  <c r="AU161" i="2"/>
  <c r="AV161" i="2" s="1"/>
  <c r="AW161" i="2"/>
  <c r="AX161" i="2"/>
  <c r="AX163" i="2"/>
  <c r="AU163" i="2"/>
  <c r="AV163" i="2" s="1"/>
  <c r="AW163" i="2"/>
  <c r="AW165" i="2"/>
  <c r="AU165" i="2"/>
  <c r="AV165" i="2" s="1"/>
  <c r="AX165" i="2"/>
  <c r="AU167" i="2"/>
  <c r="AV167" i="2" s="1"/>
  <c r="AX167" i="2"/>
  <c r="AW167" i="2"/>
  <c r="AW170" i="2"/>
  <c r="AX170" i="2"/>
  <c r="AU170" i="2"/>
  <c r="AV170" i="2" s="1"/>
  <c r="AX174" i="2"/>
  <c r="AU174" i="2"/>
  <c r="AV174" i="2" s="1"/>
  <c r="AW174" i="2"/>
  <c r="AW178" i="2"/>
  <c r="AX178" i="2"/>
  <c r="AU178" i="2"/>
  <c r="AV178" i="2" s="1"/>
  <c r="AX182" i="2"/>
  <c r="AU182" i="2"/>
  <c r="AV182" i="2" s="1"/>
  <c r="AW182" i="2"/>
  <c r="AW186" i="2"/>
  <c r="AX186" i="2"/>
  <c r="AU186" i="2"/>
  <c r="AV186" i="2" s="1"/>
  <c r="AX190" i="2"/>
  <c r="AU190" i="2"/>
  <c r="AV190" i="2" s="1"/>
  <c r="AW190" i="2"/>
  <c r="AW194" i="2"/>
  <c r="AX194" i="2"/>
  <c r="AU194" i="2"/>
  <c r="AV194" i="2" s="1"/>
  <c r="AX198" i="2"/>
  <c r="AU198" i="2"/>
  <c r="AV198" i="2" s="1"/>
  <c r="AW198" i="2"/>
  <c r="AW202" i="2"/>
  <c r="AX202" i="2"/>
  <c r="AU202" i="2"/>
  <c r="AV202" i="2" s="1"/>
  <c r="AX206" i="2"/>
  <c r="AU206" i="2"/>
  <c r="AV206" i="2" s="1"/>
  <c r="AW206" i="2"/>
  <c r="AW210" i="2"/>
  <c r="AX210" i="2"/>
  <c r="AU210" i="2"/>
  <c r="AV210" i="2" s="1"/>
  <c r="AX214" i="2"/>
  <c r="AU214" i="2"/>
  <c r="AV214" i="2" s="1"/>
  <c r="AW214" i="2"/>
  <c r="AX218" i="2"/>
  <c r="AW218" i="2"/>
  <c r="AU218" i="2"/>
  <c r="AV218" i="2" s="1"/>
  <c r="AU222" i="2"/>
  <c r="AV222" i="2" s="1"/>
  <c r="AW222" i="2"/>
  <c r="AX222" i="2"/>
  <c r="AX226" i="2"/>
  <c r="AW226" i="2"/>
  <c r="AU226" i="2"/>
  <c r="AV226" i="2" s="1"/>
  <c r="AU230" i="2"/>
  <c r="AV230" i="2" s="1"/>
  <c r="AW230" i="2"/>
  <c r="AX230" i="2"/>
  <c r="AX234" i="2"/>
  <c r="AW234" i="2"/>
  <c r="AU234" i="2"/>
  <c r="AV234" i="2" s="1"/>
  <c r="AU238" i="2"/>
  <c r="AV238" i="2" s="1"/>
  <c r="AW238" i="2"/>
  <c r="AX238" i="2"/>
  <c r="AX242" i="2"/>
  <c r="AW242" i="2"/>
  <c r="AU242" i="2"/>
  <c r="AV242" i="2" s="1"/>
  <c r="AU246" i="2"/>
  <c r="AV246" i="2" s="1"/>
  <c r="AW246" i="2"/>
  <c r="AX246" i="2"/>
  <c r="AX250" i="2"/>
  <c r="AW250" i="2"/>
  <c r="AU250" i="2"/>
  <c r="AV250" i="2" s="1"/>
  <c r="AU254" i="2"/>
  <c r="AV254" i="2" s="1"/>
  <c r="AW254" i="2"/>
  <c r="AX254" i="2"/>
  <c r="AX258" i="2"/>
  <c r="AW258" i="2"/>
  <c r="AU258" i="2"/>
  <c r="AV258" i="2" s="1"/>
  <c r="AU262" i="2"/>
  <c r="AV262" i="2" s="1"/>
  <c r="AW262" i="2"/>
  <c r="AX262" i="2"/>
  <c r="AX266" i="2"/>
  <c r="AW266" i="2"/>
  <c r="AU266" i="2"/>
  <c r="AV266" i="2" s="1"/>
  <c r="AU270" i="2"/>
  <c r="AV270" i="2" s="1"/>
  <c r="AW270" i="2"/>
  <c r="AX270" i="2"/>
  <c r="AX274" i="2"/>
  <c r="AW274" i="2"/>
  <c r="AU274" i="2"/>
  <c r="AV274" i="2" s="1"/>
  <c r="AU278" i="2"/>
  <c r="AV278" i="2" s="1"/>
  <c r="AW278" i="2"/>
  <c r="AX278" i="2"/>
  <c r="AX282" i="2"/>
  <c r="AW282" i="2"/>
  <c r="AU282" i="2"/>
  <c r="AV282" i="2" s="1"/>
  <c r="AU286" i="2"/>
  <c r="AV286" i="2" s="1"/>
  <c r="AW286" i="2"/>
  <c r="AX286" i="2"/>
  <c r="AX290" i="2"/>
  <c r="AW290" i="2"/>
  <c r="AU290" i="2"/>
  <c r="AV290" i="2" s="1"/>
  <c r="AU294" i="2"/>
  <c r="AV294" i="2" s="1"/>
  <c r="AW294" i="2"/>
  <c r="AX294" i="2"/>
  <c r="AX298" i="2"/>
  <c r="AW298" i="2"/>
  <c r="AU298" i="2"/>
  <c r="AV298" i="2" s="1"/>
  <c r="AU302" i="2"/>
  <c r="AV302" i="2" s="1"/>
  <c r="AW302" i="2"/>
  <c r="AX302" i="2"/>
  <c r="AX306" i="2"/>
  <c r="AW306" i="2"/>
  <c r="AU306" i="2"/>
  <c r="AV306" i="2" s="1"/>
  <c r="AU310" i="2"/>
  <c r="AV310" i="2" s="1"/>
  <c r="AW310" i="2"/>
  <c r="AX310" i="2"/>
  <c r="AX314" i="2"/>
  <c r="AW314" i="2"/>
  <c r="AU314" i="2"/>
  <c r="AV314" i="2" s="1"/>
  <c r="AU318" i="2"/>
  <c r="AV318" i="2" s="1"/>
  <c r="AX318" i="2"/>
  <c r="AW318" i="2"/>
  <c r="AX322" i="2"/>
  <c r="AW322" i="2"/>
  <c r="AU322" i="2"/>
  <c r="AV322" i="2" s="1"/>
  <c r="AU326" i="2"/>
  <c r="AV326" i="2" s="1"/>
  <c r="AW326" i="2"/>
  <c r="AX326" i="2"/>
  <c r="AW330" i="2"/>
  <c r="AU330" i="2"/>
  <c r="AV330" i="2" s="1"/>
  <c r="AX330" i="2"/>
  <c r="AU334" i="2"/>
  <c r="AV334" i="2" s="1"/>
  <c r="AW334" i="2"/>
  <c r="AX334" i="2"/>
  <c r="AW338" i="2"/>
  <c r="AU338" i="2"/>
  <c r="AV338" i="2" s="1"/>
  <c r="AX338" i="2"/>
  <c r="AU342" i="2"/>
  <c r="AV342" i="2" s="1"/>
  <c r="AW342" i="2"/>
  <c r="AX342" i="2"/>
  <c r="AX346" i="2"/>
  <c r="AU346" i="2"/>
  <c r="AV346" i="2" s="1"/>
  <c r="AW346" i="2"/>
  <c r="AW351" i="2"/>
  <c r="AU351" i="2"/>
  <c r="AV351" i="2" s="1"/>
  <c r="AX351" i="2"/>
  <c r="AW355" i="2"/>
  <c r="AU355" i="2"/>
  <c r="AV355" i="2" s="1"/>
  <c r="AX355" i="2"/>
  <c r="AU359" i="2"/>
  <c r="AV359" i="2" s="1"/>
  <c r="AW359" i="2"/>
  <c r="AX359" i="2"/>
  <c r="AX363" i="2"/>
  <c r="AU363" i="2"/>
  <c r="AV363" i="2" s="1"/>
  <c r="AW363" i="2"/>
  <c r="AW367" i="2"/>
  <c r="AX367" i="2"/>
  <c r="AU367" i="2"/>
  <c r="AV367" i="2" s="1"/>
  <c r="AW371" i="2"/>
  <c r="AX371" i="2"/>
  <c r="AU371" i="2"/>
  <c r="AV371" i="2" s="1"/>
  <c r="AW375" i="2"/>
  <c r="AU375" i="2"/>
  <c r="AV375" i="2" s="1"/>
  <c r="AX375" i="2"/>
  <c r="AU379" i="2"/>
  <c r="AV379" i="2" s="1"/>
  <c r="AX379" i="2"/>
  <c r="AW379" i="2"/>
  <c r="AW383" i="2"/>
  <c r="AU383" i="2"/>
  <c r="AV383" i="2" s="1"/>
  <c r="AX383" i="2"/>
  <c r="AW387" i="2"/>
  <c r="AU387" i="2"/>
  <c r="AV387" i="2" s="1"/>
  <c r="AX387" i="2"/>
  <c r="AU391" i="2"/>
  <c r="AV391" i="2" s="1"/>
  <c r="AW391" i="2"/>
  <c r="AX391" i="2"/>
  <c r="AX395" i="2"/>
  <c r="AU395" i="2"/>
  <c r="AV395" i="2" s="1"/>
  <c r="AW395" i="2"/>
  <c r="AW399" i="2"/>
  <c r="AU399" i="2"/>
  <c r="AV399" i="2" s="1"/>
  <c r="AX399" i="2"/>
  <c r="AW403" i="2"/>
  <c r="AU403" i="2"/>
  <c r="AV403" i="2" s="1"/>
  <c r="AX403" i="2"/>
  <c r="AX407" i="2"/>
  <c r="AU407" i="2"/>
  <c r="AV407" i="2" s="1"/>
  <c r="AW407" i="2"/>
  <c r="AX411" i="2"/>
  <c r="AU411" i="2"/>
  <c r="AV411" i="2" s="1"/>
  <c r="AW411" i="2"/>
  <c r="AW415" i="2"/>
  <c r="AX415" i="2"/>
  <c r="AU415" i="2"/>
  <c r="AV415" i="2" s="1"/>
  <c r="AU419" i="2"/>
  <c r="AV419" i="2" s="1"/>
  <c r="AW419" i="2"/>
  <c r="AX419" i="2"/>
  <c r="AU423" i="2"/>
  <c r="AV423" i="2" s="1"/>
  <c r="AW423" i="2"/>
  <c r="AX423" i="2"/>
  <c r="AX427" i="2"/>
  <c r="AU427" i="2"/>
  <c r="AV427" i="2" s="1"/>
  <c r="AW427" i="2"/>
  <c r="AW431" i="2"/>
  <c r="AU431" i="2"/>
  <c r="AV431" i="2" s="1"/>
  <c r="AX431" i="2"/>
  <c r="AU435" i="2"/>
  <c r="AV435" i="2" s="1"/>
  <c r="AX435" i="2"/>
  <c r="AW435" i="2"/>
  <c r="AX439" i="2"/>
  <c r="AU439" i="2"/>
  <c r="AV439" i="2" s="1"/>
  <c r="AW439" i="2"/>
  <c r="AW443" i="2"/>
  <c r="AX443" i="2"/>
  <c r="AU443" i="2"/>
  <c r="AV443" i="2" s="1"/>
  <c r="AU447" i="2"/>
  <c r="AV447" i="2" s="1"/>
  <c r="AW447" i="2"/>
  <c r="AX447" i="2"/>
  <c r="AU451" i="2"/>
  <c r="AV451" i="2" s="1"/>
  <c r="AW451" i="2"/>
  <c r="AX451" i="2"/>
  <c r="AX455" i="2"/>
  <c r="AU455" i="2"/>
  <c r="AV455" i="2" s="1"/>
  <c r="AW455" i="2"/>
  <c r="AW459" i="2"/>
  <c r="AX459" i="2"/>
  <c r="AU459" i="2"/>
  <c r="AV459" i="2" s="1"/>
  <c r="AU463" i="2"/>
  <c r="AV463" i="2" s="1"/>
  <c r="AW463" i="2"/>
  <c r="AX463" i="2"/>
  <c r="AU467" i="2"/>
  <c r="AV467" i="2" s="1"/>
  <c r="AW467" i="2"/>
  <c r="AX467" i="2"/>
  <c r="AX471" i="2"/>
  <c r="AU471" i="2"/>
  <c r="AV471" i="2" s="1"/>
  <c r="AW471" i="2"/>
  <c r="AW475" i="2"/>
  <c r="AX475" i="2"/>
  <c r="AU475" i="2"/>
  <c r="AV475" i="2" s="1"/>
  <c r="AU479" i="2"/>
  <c r="AV479" i="2" s="1"/>
  <c r="AW479" i="2"/>
  <c r="AX479" i="2"/>
  <c r="AW483" i="2"/>
  <c r="AX483" i="2"/>
  <c r="AU483" i="2"/>
  <c r="AV483" i="2" s="1"/>
  <c r="AU487" i="2"/>
  <c r="AV487" i="2" s="1"/>
  <c r="AW487" i="2"/>
  <c r="AX487" i="2"/>
  <c r="AX491" i="2"/>
  <c r="AU491" i="2"/>
  <c r="AV491" i="2" s="1"/>
  <c r="AW491" i="2"/>
  <c r="AU495" i="2"/>
  <c r="AV495" i="2" s="1"/>
  <c r="AW495" i="2"/>
  <c r="AX495" i="2"/>
  <c r="AU499" i="2"/>
  <c r="AV499" i="2" s="1"/>
  <c r="AW499" i="2"/>
  <c r="AX499" i="2"/>
  <c r="AU503" i="2"/>
  <c r="AV503" i="2" s="1"/>
  <c r="AW503" i="2"/>
  <c r="AX503" i="2"/>
  <c r="AW507" i="2"/>
  <c r="AX507" i="2"/>
  <c r="AU507" i="2"/>
  <c r="AV507" i="2" s="1"/>
  <c r="AU511" i="2"/>
  <c r="AV511" i="2" s="1"/>
  <c r="AW511" i="2"/>
  <c r="AX511" i="2"/>
  <c r="AU515" i="2"/>
  <c r="AV515" i="2" s="1"/>
  <c r="AW515" i="2"/>
  <c r="AX515" i="2"/>
  <c r="AX519" i="2"/>
  <c r="AU519" i="2"/>
  <c r="AV519" i="2" s="1"/>
  <c r="AW519" i="2"/>
  <c r="AW523" i="2"/>
  <c r="AX523" i="2"/>
  <c r="AU523" i="2"/>
  <c r="AV523" i="2" s="1"/>
  <c r="AU527" i="2"/>
  <c r="AV527" i="2" s="1"/>
  <c r="AW527" i="2"/>
  <c r="AX527" i="2"/>
  <c r="AU531" i="2"/>
  <c r="AV531" i="2" s="1"/>
  <c r="AW531" i="2"/>
  <c r="AX531" i="2"/>
  <c r="AX535" i="2"/>
  <c r="AU535" i="2"/>
  <c r="AV535" i="2" s="1"/>
  <c r="AW535" i="2"/>
  <c r="AW539" i="2"/>
  <c r="AX539" i="2"/>
  <c r="AU539" i="2"/>
  <c r="AV539" i="2" s="1"/>
  <c r="AU543" i="2"/>
  <c r="AV543" i="2" s="1"/>
  <c r="AW543" i="2"/>
  <c r="AX543" i="2"/>
  <c r="AU547" i="2"/>
  <c r="AV547" i="2" s="1"/>
  <c r="AW547" i="2"/>
  <c r="AX547" i="2"/>
  <c r="AX551" i="2"/>
  <c r="AU551" i="2"/>
  <c r="AV551" i="2" s="1"/>
  <c r="AW551" i="2"/>
  <c r="AW555" i="2"/>
  <c r="AX555" i="2"/>
  <c r="AU555" i="2"/>
  <c r="AV55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" authorId="0" shapeId="0" xr:uid="{0BE01B20-1862-7844-848A-8CBC719E4C42}">
      <text>
        <r>
          <rPr>
            <b/>
            <sz val="9"/>
            <color rgb="FF000000"/>
            <rFont val="Tahoma"/>
            <family val="2"/>
          </rPr>
          <t xml:space="preserve">1. Arrecife rocoso
</t>
        </r>
        <r>
          <rPr>
            <b/>
            <sz val="9"/>
            <color rgb="FF000000"/>
            <rFont val="Tahoma"/>
            <family val="2"/>
          </rPr>
          <t xml:space="preserve">2. Arrecife coralino
</t>
        </r>
        <r>
          <rPr>
            <b/>
            <sz val="9"/>
            <color rgb="FF000000"/>
            <rFont val="Tahoma"/>
            <family val="2"/>
          </rPr>
          <t xml:space="preserve">3. Pastos marinos
</t>
        </r>
        <r>
          <rPr>
            <b/>
            <sz val="9"/>
            <color rgb="FF000000"/>
            <rFont val="Tahoma"/>
            <family val="2"/>
          </rPr>
          <t xml:space="preserve">4. Fondo arenoso
</t>
        </r>
        <r>
          <rPr>
            <b/>
            <sz val="9"/>
            <color rgb="FF000000"/>
            <rFont val="Tahoma"/>
            <family val="2"/>
          </rPr>
          <t>5. Bosque Sargassum</t>
        </r>
      </text>
    </comment>
    <comment ref="O1" authorId="0" shapeId="0" xr:uid="{22707B14-45AD-AE4A-970B-7EEF84580D72}">
      <text>
        <r>
          <rPr>
            <b/>
            <sz val="9"/>
            <color rgb="FF000000"/>
            <rFont val="Tahoma"/>
            <family val="2"/>
          </rPr>
          <t xml:space="preserve">1. somero (1-6)
</t>
        </r>
        <r>
          <rPr>
            <b/>
            <sz val="9"/>
            <color rgb="FF000000"/>
            <rFont val="Tahoma"/>
            <family val="2"/>
          </rPr>
          <t>3. profundo (7-…)</t>
        </r>
      </text>
    </comment>
    <comment ref="H486" authorId="0" shapeId="0" xr:uid="{4D521A97-3D10-AD47-8891-903EE14C7C55}">
      <text>
        <r>
          <rPr>
            <sz val="11"/>
            <color rgb="FF000000"/>
            <rFont val="Calibri"/>
            <family val="2"/>
          </rPr>
          <t>Sebastián:
Transecto de 8 metros</t>
        </r>
      </text>
    </comment>
  </commentList>
</comments>
</file>

<file path=xl/sharedStrings.xml><?xml version="1.0" encoding="utf-8"?>
<sst xmlns="http://schemas.openxmlformats.org/spreadsheetml/2006/main" count="12640" uniqueCount="1559">
  <si>
    <t>Codigo</t>
  </si>
  <si>
    <t>Nombre cientifico</t>
  </si>
  <si>
    <t>Ablennes hians</t>
  </si>
  <si>
    <t>Nombre comun español</t>
  </si>
  <si>
    <t>nombre comun ingles</t>
  </si>
  <si>
    <t>Barred Needlefish</t>
  </si>
  <si>
    <t>Agujon/Sable</t>
  </si>
  <si>
    <t>Ahí</t>
  </si>
  <si>
    <t>Abudefduf concolor</t>
  </si>
  <si>
    <t>Aco</t>
  </si>
  <si>
    <t>Damisela parda</t>
  </si>
  <si>
    <t>Pacific night-sergeant</t>
  </si>
  <si>
    <t>Ade</t>
  </si>
  <si>
    <t>Abudefduf declivifrons</t>
  </si>
  <si>
    <t>Mexican night-sergeant</t>
  </si>
  <si>
    <t>Abudefduf troschelii</t>
  </si>
  <si>
    <t>Atr</t>
  </si>
  <si>
    <t>Mulegino</t>
  </si>
  <si>
    <t>Panamic sergeant-major</t>
  </si>
  <si>
    <t>Acanthemblemaria balanorum</t>
  </si>
  <si>
    <t>Aba</t>
  </si>
  <si>
    <t>Club-head barnacle-blenny</t>
  </si>
  <si>
    <t>Buzo</t>
  </si>
  <si>
    <t>Sitio</t>
  </si>
  <si>
    <t>Fecha</t>
  </si>
  <si>
    <t>Especie</t>
  </si>
  <si>
    <t>Total</t>
  </si>
  <si>
    <t>Acanthemblemaria crockeri</t>
  </si>
  <si>
    <t>Acr</t>
  </si>
  <si>
    <t>Brown cheek barnacle-blenny</t>
  </si>
  <si>
    <t>Acanthemblemaria hancocki</t>
  </si>
  <si>
    <t>Aha</t>
  </si>
  <si>
    <t>Panamic barnacle-blenny</t>
  </si>
  <si>
    <t>Acanthemblemaria macrospilus</t>
  </si>
  <si>
    <t>Ama</t>
  </si>
  <si>
    <t>Mexican barnacle-blenny</t>
  </si>
  <si>
    <t>a</t>
  </si>
  <si>
    <t>b</t>
  </si>
  <si>
    <t>Acanthocybium solandri</t>
  </si>
  <si>
    <t>Aso</t>
  </si>
  <si>
    <t>Wahoo</t>
  </si>
  <si>
    <t>Acanthurus achilles</t>
  </si>
  <si>
    <t>Aac</t>
  </si>
  <si>
    <t>Achilles tang</t>
  </si>
  <si>
    <t>Acanthurus nigricans</t>
  </si>
  <si>
    <t>Ani</t>
  </si>
  <si>
    <t>Whitecheek surgeonfish</t>
  </si>
  <si>
    <t>Acanthurus triostegus</t>
  </si>
  <si>
    <t>Convict surgeonfish</t>
  </si>
  <si>
    <t>Acanthurus xanthopterus</t>
  </si>
  <si>
    <t>Axa</t>
  </si>
  <si>
    <t>Yellowfin surgeonfish</t>
  </si>
  <si>
    <t>Aetobatus narinari</t>
  </si>
  <si>
    <t>Ana</t>
  </si>
  <si>
    <t>Spotted eagle ray</t>
  </si>
  <si>
    <t>Alphestes immaculatus</t>
  </si>
  <si>
    <t>Ain</t>
  </si>
  <si>
    <t>Pacific mutton-hamlet</t>
  </si>
  <si>
    <t>Aluterus monocerus</t>
  </si>
  <si>
    <t>Amo</t>
  </si>
  <si>
    <t>Aluterus scriptus</t>
  </si>
  <si>
    <t>Asc</t>
  </si>
  <si>
    <t>Scrawled filefish</t>
  </si>
  <si>
    <t>Anisotremus caesius</t>
  </si>
  <si>
    <t>Aca</t>
  </si>
  <si>
    <t>Silver-gray grunt</t>
  </si>
  <si>
    <t>Anisotremus davidsonii</t>
  </si>
  <si>
    <t>Ada</t>
  </si>
  <si>
    <t>Sargo</t>
  </si>
  <si>
    <t>Anisotremus interruptus</t>
  </si>
  <si>
    <t>Burrito grunt</t>
  </si>
  <si>
    <t>Anisotremus taeniatus</t>
  </si>
  <si>
    <t>Ata</t>
  </si>
  <si>
    <t>Panamic porkfish</t>
  </si>
  <si>
    <t>Apogon atradorsatus</t>
  </si>
  <si>
    <t>Aat</t>
  </si>
  <si>
    <t>Blacktip cardinalfish</t>
  </si>
  <si>
    <t>Apogon atricaudus</t>
  </si>
  <si>
    <t>Aatr</t>
  </si>
  <si>
    <t>Plain cardinalfish</t>
  </si>
  <si>
    <t>Apogon dovii</t>
  </si>
  <si>
    <t>Ado</t>
  </si>
  <si>
    <t>Tailspot cardinalfish</t>
  </si>
  <si>
    <t>Apogon guadalupensis</t>
  </si>
  <si>
    <t>Agu</t>
  </si>
  <si>
    <t>Guadalupe cardinalfish</t>
  </si>
  <si>
    <t>Apogon pacificus</t>
  </si>
  <si>
    <t>Apa</t>
  </si>
  <si>
    <t>Pink cardinalfish</t>
  </si>
  <si>
    <t>Apogon retrosella</t>
  </si>
  <si>
    <t>Are</t>
  </si>
  <si>
    <t>Bar-spot cardinalfish</t>
  </si>
  <si>
    <t>Arothron hispidus</t>
  </si>
  <si>
    <t>Ahis</t>
  </si>
  <si>
    <t>White-spotted puffer</t>
  </si>
  <si>
    <t>Arothron meleagris</t>
  </si>
  <si>
    <t>Ame</t>
  </si>
  <si>
    <t>Guineafowl puffer</t>
  </si>
  <si>
    <t>Aulostomus chinensis</t>
  </si>
  <si>
    <t>Ach</t>
  </si>
  <si>
    <t>Chinese trumpetfish</t>
  </si>
  <si>
    <t>Azurina hirundo</t>
  </si>
  <si>
    <t>Ahir</t>
  </si>
  <si>
    <t>Swallow damselfish</t>
  </si>
  <si>
    <t>Aim</t>
  </si>
  <si>
    <t>Atri</t>
  </si>
  <si>
    <t>Balistes polylepis</t>
  </si>
  <si>
    <t>Bpo</t>
  </si>
  <si>
    <t>Fine-scale triggerfish</t>
  </si>
  <si>
    <t>Bodianus diplotaenia</t>
  </si>
  <si>
    <t>Bdi</t>
  </si>
  <si>
    <t>Mexican hogfish</t>
  </si>
  <si>
    <t>Bothus mancus</t>
  </si>
  <si>
    <t>Bma</t>
  </si>
  <si>
    <t>Tropical flounder</t>
  </si>
  <si>
    <t>Calamus brachysomus</t>
  </si>
  <si>
    <t>Cbr</t>
  </si>
  <si>
    <t>Pacific porgy</t>
  </si>
  <si>
    <t>Calotomus carolinus</t>
  </si>
  <si>
    <t>Cca</t>
  </si>
  <si>
    <t>Halftooth parrothfish</t>
  </si>
  <si>
    <t>Cantherhines dumerilii</t>
  </si>
  <si>
    <t>Cdu</t>
  </si>
  <si>
    <t>Barred filefish</t>
  </si>
  <si>
    <t>Canthigaster punctatissima</t>
  </si>
  <si>
    <t>Cpu</t>
  </si>
  <si>
    <t>Spotted sharpnose-puffer</t>
  </si>
  <si>
    <t>Ccab</t>
  </si>
  <si>
    <t>Caranx caballus</t>
  </si>
  <si>
    <t>Green jack</t>
  </si>
  <si>
    <t>Caranx caninus</t>
  </si>
  <si>
    <t>Ccan</t>
  </si>
  <si>
    <t>Pacific crevally-jack</t>
  </si>
  <si>
    <t>Caranx lugubris</t>
  </si>
  <si>
    <t>Clu</t>
  </si>
  <si>
    <t>Black jack</t>
  </si>
  <si>
    <t>Caranx melampygus</t>
  </si>
  <si>
    <t>Cme</t>
  </si>
  <si>
    <t>Bluefin crevalle-jack</t>
  </si>
  <si>
    <t>Caranx sexfasciatus</t>
  </si>
  <si>
    <t>Cse</t>
  </si>
  <si>
    <t>Bigeye crevalle-jack</t>
  </si>
  <si>
    <t>Carcharhinus albimarginatus</t>
  </si>
  <si>
    <t>Cal</t>
  </si>
  <si>
    <t>Silvertip jack</t>
  </si>
  <si>
    <t>Carcharhinus falciformis</t>
  </si>
  <si>
    <t>Cfa</t>
  </si>
  <si>
    <t>Silky shark</t>
  </si>
  <si>
    <t>Carcharhinus galapagensis</t>
  </si>
  <si>
    <t>Cga</t>
  </si>
  <si>
    <t>Galapagos shark</t>
  </si>
  <si>
    <t>Carcharhinus leucas</t>
  </si>
  <si>
    <t>Cle</t>
  </si>
  <si>
    <t>Bullshark</t>
  </si>
  <si>
    <t>Carcharhinus limbatus</t>
  </si>
  <si>
    <t>Cli</t>
  </si>
  <si>
    <t>Blacktip shark</t>
  </si>
  <si>
    <t>Carcharhinus longimanus</t>
  </si>
  <si>
    <t>Clo</t>
  </si>
  <si>
    <t>Oceanic whitetip shark</t>
  </si>
  <si>
    <t>Carcharodon carcharias</t>
  </si>
  <si>
    <t>Great white shark</t>
  </si>
  <si>
    <t>Caulolatilus princeps</t>
  </si>
  <si>
    <t>Cpr</t>
  </si>
  <si>
    <t>Oceanic whitefish</t>
  </si>
  <si>
    <t>Cephalopholis panamensis</t>
  </si>
  <si>
    <t>Cpa</t>
  </si>
  <si>
    <t>Panama graysby</t>
  </si>
  <si>
    <t>Chaenopsis alepidota</t>
  </si>
  <si>
    <t>Orange throat pike-blenny</t>
  </si>
  <si>
    <t>Chaetodipterus zonatus</t>
  </si>
  <si>
    <t>Czo</t>
  </si>
  <si>
    <t>Pacific spadefish</t>
  </si>
  <si>
    <t>Chaetodon humeralis</t>
  </si>
  <si>
    <t>Chu</t>
  </si>
  <si>
    <t>Threebanded butterflyfish</t>
  </si>
  <si>
    <t>Chanos chanos</t>
  </si>
  <si>
    <t>Cch</t>
  </si>
  <si>
    <t>Milkfish</t>
  </si>
  <si>
    <t>Chilomycterus reticulatus</t>
  </si>
  <si>
    <t>Cre</t>
  </si>
  <si>
    <t>Spotfin burrfish</t>
  </si>
  <si>
    <t>Chromis atrilobata</t>
  </si>
  <si>
    <t>Cat</t>
  </si>
  <si>
    <t>Scissortail chromis</t>
  </si>
  <si>
    <t>Chromis limbaughi</t>
  </si>
  <si>
    <t>Blue and yellos chromis</t>
  </si>
  <si>
    <t>Cirrhitichthys oxycephalus</t>
  </si>
  <si>
    <t>Cox</t>
  </si>
  <si>
    <t>Cirrhitus rivulatus</t>
  </si>
  <si>
    <t>Cri</t>
  </si>
  <si>
    <t>Giant hawkfish</t>
  </si>
  <si>
    <t>Coral hawkfish</t>
  </si>
  <si>
    <t>Coryphaena hippurus</t>
  </si>
  <si>
    <t>Chi</t>
  </si>
  <si>
    <t>Common dolphinfish</t>
  </si>
  <si>
    <t>Crocodilichthys gracilis</t>
  </si>
  <si>
    <t>Cgr</t>
  </si>
  <si>
    <t>Lizard triplefin</t>
  </si>
  <si>
    <t>Cale</t>
  </si>
  <si>
    <t>Ccar</t>
  </si>
  <si>
    <t>Clim</t>
  </si>
  <si>
    <t>Dasyatis dipterura</t>
  </si>
  <si>
    <t>Diamond stingray</t>
  </si>
  <si>
    <t>Dasyatis longa</t>
  </si>
  <si>
    <t>longtail stingray</t>
  </si>
  <si>
    <t>Ddi</t>
  </si>
  <si>
    <t>Dlo</t>
  </si>
  <si>
    <t>Decapterus macarellus</t>
  </si>
  <si>
    <t>Dma</t>
  </si>
  <si>
    <t>Mackerel scad</t>
  </si>
  <si>
    <t>Dermatolepis dermatolepis</t>
  </si>
  <si>
    <t>Dde</t>
  </si>
  <si>
    <t>Leather bass</t>
  </si>
  <si>
    <t>Diodon holocanthus</t>
  </si>
  <si>
    <t>Dho</t>
  </si>
  <si>
    <t>Long spine porcupinefish</t>
  </si>
  <si>
    <t>Diodon hystrix</t>
  </si>
  <si>
    <t>Spot-fin porcupinefish</t>
  </si>
  <si>
    <t>Diplobatis ommata</t>
  </si>
  <si>
    <t>Dom</t>
  </si>
  <si>
    <t>Electric ray</t>
  </si>
  <si>
    <t>Doryrhamphus excisus</t>
  </si>
  <si>
    <t>Dex</t>
  </si>
  <si>
    <t>Fantail pipefish</t>
  </si>
  <si>
    <t>Echeneis naucrates</t>
  </si>
  <si>
    <t>Ena</t>
  </si>
  <si>
    <t>live sharksucker</t>
  </si>
  <si>
    <t>Echidna nebulosa</t>
  </si>
  <si>
    <t>Ene</t>
  </si>
  <si>
    <t>Starry moray</t>
  </si>
  <si>
    <t>Echidna nocturna</t>
  </si>
  <si>
    <t>Eno</t>
  </si>
  <si>
    <t>Palenose moray</t>
  </si>
  <si>
    <t>Elacatinus punticulatus</t>
  </si>
  <si>
    <t>Epu</t>
  </si>
  <si>
    <t>Read-head goby</t>
  </si>
  <si>
    <t>Elagatis bipinnulata</t>
  </si>
  <si>
    <t>Ebi</t>
  </si>
  <si>
    <t>Rainbow runner</t>
  </si>
  <si>
    <t>Elops affinis</t>
  </si>
  <si>
    <t>Eaf</t>
  </si>
  <si>
    <t>Pacific machete</t>
  </si>
  <si>
    <t>Eit</t>
  </si>
  <si>
    <t>Goliath grouper</t>
  </si>
  <si>
    <t>Epinephelus labriformis</t>
  </si>
  <si>
    <t>Ela</t>
  </si>
  <si>
    <t>Flag cabrilla</t>
  </si>
  <si>
    <t>Euthynnus lineatus</t>
  </si>
  <si>
    <t>Eli</t>
  </si>
  <si>
    <t>Black skipjack tuna</t>
  </si>
  <si>
    <t>Fistularia commersonii</t>
  </si>
  <si>
    <t>Fco</t>
  </si>
  <si>
    <t>Reef cornetfish</t>
  </si>
  <si>
    <t>Forcipiger flavissimus</t>
  </si>
  <si>
    <t>Ffl</t>
  </si>
  <si>
    <t>Longnose butterflyfish</t>
  </si>
  <si>
    <t>Galeocerdo cuvier</t>
  </si>
  <si>
    <t>Gcu</t>
  </si>
  <si>
    <t>Tiger shark</t>
  </si>
  <si>
    <t>Girella nigricans</t>
  </si>
  <si>
    <t>Girella simplicidens</t>
  </si>
  <si>
    <t>California opaleye</t>
  </si>
  <si>
    <t>Gulf opaleye</t>
  </si>
  <si>
    <t>Gni</t>
  </si>
  <si>
    <t>Gsi</t>
  </si>
  <si>
    <t>Gnathanodon speciosus</t>
  </si>
  <si>
    <t>Gsp</t>
  </si>
  <si>
    <t>Goldenjack</t>
  </si>
  <si>
    <t>Gymnomuraena zebra</t>
  </si>
  <si>
    <t>Gze</t>
  </si>
  <si>
    <t>Zebra moray</t>
  </si>
  <si>
    <t>Gymnothorax castaneus</t>
  </si>
  <si>
    <t>Gca</t>
  </si>
  <si>
    <t>Green moray</t>
  </si>
  <si>
    <t>Gymnothorax dovii</t>
  </si>
  <si>
    <t>Gdo</t>
  </si>
  <si>
    <t>Fine-spotted moray</t>
  </si>
  <si>
    <t>Gymnothorax flavimarginatus</t>
  </si>
  <si>
    <t>Gfl</t>
  </si>
  <si>
    <t>Yellowmargin moray</t>
  </si>
  <si>
    <t>Gymnothorax panamensis</t>
  </si>
  <si>
    <t>Gpa</t>
  </si>
  <si>
    <t>Panamic moray</t>
  </si>
  <si>
    <t>Gymnothorax undulatus</t>
  </si>
  <si>
    <t>Gun</t>
  </si>
  <si>
    <t>Undulated moray</t>
  </si>
  <si>
    <t>Gymnura marmorata</t>
  </si>
  <si>
    <t>Gma</t>
  </si>
  <si>
    <t>Butterfly ray</t>
  </si>
  <si>
    <t>Haemulon flaviguttatum</t>
  </si>
  <si>
    <t>Hfl</t>
  </si>
  <si>
    <t>Haemulon maculicauda</t>
  </si>
  <si>
    <t>Hma</t>
  </si>
  <si>
    <t>Spot-tail grunt</t>
  </si>
  <si>
    <t>Haemulon scudderi</t>
  </si>
  <si>
    <t>Hsc</t>
  </si>
  <si>
    <t>Mojarra grunt</t>
  </si>
  <si>
    <t>Haemulon sexfasciatum</t>
  </si>
  <si>
    <t>Hse</t>
  </si>
  <si>
    <t>Greybar grunt</t>
  </si>
  <si>
    <t>Yellow spotted grunt</t>
  </si>
  <si>
    <t>Haemulon steindachneri</t>
  </si>
  <si>
    <t>Hst</t>
  </si>
  <si>
    <t>Chere chere grunt</t>
  </si>
  <si>
    <t>Halichoeres adustus</t>
  </si>
  <si>
    <t>Had</t>
  </si>
  <si>
    <t>Black wrasse</t>
  </si>
  <si>
    <t>Halichoeres chierchiae</t>
  </si>
  <si>
    <t>Hch</t>
  </si>
  <si>
    <t>Wouded wrasse</t>
  </si>
  <si>
    <t>Halichoeres dispilus</t>
  </si>
  <si>
    <t>Hdi</t>
  </si>
  <si>
    <t>Chameleon wrasse</t>
  </si>
  <si>
    <t>Halichoeres melanotis</t>
  </si>
  <si>
    <t>Hme</t>
  </si>
  <si>
    <t>Golden wrasse</t>
  </si>
  <si>
    <t>Halichoeres nicholsi</t>
  </si>
  <si>
    <t>Hni</t>
  </si>
  <si>
    <t>Spinster wrasse</t>
  </si>
  <si>
    <t>Halichoeres notospilus</t>
  </si>
  <si>
    <t>Hno</t>
  </si>
  <si>
    <t>Banded wrasse</t>
  </si>
  <si>
    <t>Halichoeres semicinctus</t>
  </si>
  <si>
    <t>Rock wrasse</t>
  </si>
  <si>
    <t>Hermosilla azurea</t>
  </si>
  <si>
    <t>Haz</t>
  </si>
  <si>
    <t>Zebra seachub</t>
  </si>
  <si>
    <t>Heterodontus francisci</t>
  </si>
  <si>
    <t>Horn Shark</t>
  </si>
  <si>
    <t>Hfr</t>
  </si>
  <si>
    <t>Heterodontus mexicanus</t>
  </si>
  <si>
    <t>Hmex</t>
  </si>
  <si>
    <t>Mexican horn shark</t>
  </si>
  <si>
    <t>Heteropriacanthus cruentatus</t>
  </si>
  <si>
    <t>Hcr</t>
  </si>
  <si>
    <t>Glasseye</t>
  </si>
  <si>
    <t>Hippocampus ingens</t>
  </si>
  <si>
    <t>Hin</t>
  </si>
  <si>
    <t>Seahorse</t>
  </si>
  <si>
    <t>Holacanthus clarionensis</t>
  </si>
  <si>
    <t>Hcl</t>
  </si>
  <si>
    <t>Clarion angelfish</t>
  </si>
  <si>
    <t>Holacanthus passer</t>
  </si>
  <si>
    <t>Hpa</t>
  </si>
  <si>
    <t>King angelfish</t>
  </si>
  <si>
    <t>Hoplopagrus guentherii</t>
  </si>
  <si>
    <t>Hgu</t>
  </si>
  <si>
    <t>Barred snapper</t>
  </si>
  <si>
    <t>Hypsoblennius brevipinnis</t>
  </si>
  <si>
    <t>Hbr</t>
  </si>
  <si>
    <t>Barnaclebill blenny</t>
  </si>
  <si>
    <t>Hypsypops rubicundus</t>
  </si>
  <si>
    <t>Hru</t>
  </si>
  <si>
    <t>Garibaldi</t>
  </si>
  <si>
    <t>Hsem</t>
  </si>
  <si>
    <t>Transecto</t>
  </si>
  <si>
    <t>Mlei</t>
  </si>
  <si>
    <t>Muraena lentiginosa</t>
  </si>
  <si>
    <t>Apl</t>
  </si>
  <si>
    <t>Acanthaster plancii</t>
  </si>
  <si>
    <t>Cco</t>
  </si>
  <si>
    <t>Centrostephaunus coronatus</t>
  </si>
  <si>
    <t>Con</t>
  </si>
  <si>
    <t>Conus sp</t>
  </si>
  <si>
    <t>Dme</t>
  </si>
  <si>
    <t>Diadema mexicanum</t>
  </si>
  <si>
    <t>Dhy</t>
  </si>
  <si>
    <t>Eth</t>
  </si>
  <si>
    <t>Eucidaris thouarsi</t>
  </si>
  <si>
    <t>Hpr</t>
  </si>
  <si>
    <t>Hexaplex princeps</t>
  </si>
  <si>
    <t>Hol</t>
  </si>
  <si>
    <t>Holothuria sp</t>
  </si>
  <si>
    <t>Hhy</t>
  </si>
  <si>
    <t>Hyotissa hyotis</t>
  </si>
  <si>
    <t>Hca</t>
  </si>
  <si>
    <t>Hypselodoris californiensis</t>
  </si>
  <si>
    <t>Hgh</t>
  </si>
  <si>
    <t>Hypselodoris ghiselini</t>
  </si>
  <si>
    <t>Ifu</t>
  </si>
  <si>
    <t>Isostichopus fuscus</t>
  </si>
  <si>
    <t>Jni</t>
  </si>
  <si>
    <t>Johnrandallia nigrirostris</t>
  </si>
  <si>
    <t>Kan</t>
  </si>
  <si>
    <t>Kyphosus analogus</t>
  </si>
  <si>
    <t>Kel</t>
  </si>
  <si>
    <t>Kyphosus elegans</t>
  </si>
  <si>
    <t>Lar</t>
  </si>
  <si>
    <t>Lutjanus argentiventris</t>
  </si>
  <si>
    <t>Lno</t>
  </si>
  <si>
    <t>Lutjanus novemfasciatus</t>
  </si>
  <si>
    <t>Lvi</t>
  </si>
  <si>
    <t>Lutjanus viridis</t>
  </si>
  <si>
    <t>Mdo</t>
  </si>
  <si>
    <t>Microspathodon dorsalis</t>
  </si>
  <si>
    <t>Mde</t>
  </si>
  <si>
    <t>Mulloidichthys dentatus</t>
  </si>
  <si>
    <t>Mle</t>
  </si>
  <si>
    <t>Mjo</t>
  </si>
  <si>
    <t>Mycteroperca jordani</t>
  </si>
  <si>
    <t>Mro</t>
  </si>
  <si>
    <t>Mycteroperca rosacea</t>
  </si>
  <si>
    <t>Mxe</t>
  </si>
  <si>
    <t>Mycteroperca xenarcha</t>
  </si>
  <si>
    <t>Nta</t>
  </si>
  <si>
    <t>Novaculichthys taeniourus</t>
  </si>
  <si>
    <t>Ost</t>
  </si>
  <si>
    <t>Ophioblennius steindachneri</t>
  </si>
  <si>
    <t>Ostr</t>
  </si>
  <si>
    <t>Ostrea sp</t>
  </si>
  <si>
    <t>Pan</t>
  </si>
  <si>
    <t>Panulirus sp</t>
  </si>
  <si>
    <t>Pco</t>
  </si>
  <si>
    <t>Paranthias colonus</t>
  </si>
  <si>
    <t>Ppa</t>
  </si>
  <si>
    <t>Parastichopus parvimensis</t>
  </si>
  <si>
    <t>pcl</t>
  </si>
  <si>
    <t>Pavona clavus</t>
  </si>
  <si>
    <t>Pgi</t>
  </si>
  <si>
    <t>Pavona gigantea</t>
  </si>
  <si>
    <t>Pmi</t>
  </si>
  <si>
    <t>Pavona minuta</t>
  </si>
  <si>
    <t>Ppy</t>
  </si>
  <si>
    <t>Pharia pyramidata</t>
  </si>
  <si>
    <t>Pun</t>
  </si>
  <si>
    <t>Phataria unifascialis</t>
  </si>
  <si>
    <t>Pma</t>
  </si>
  <si>
    <t>Pinctada mazatlanica</t>
  </si>
  <si>
    <t>Paz</t>
  </si>
  <si>
    <t>Plagiotremus azaleus</t>
  </si>
  <si>
    <t>Pca</t>
  </si>
  <si>
    <t>Pocillopora capitata</t>
  </si>
  <si>
    <t>Pda</t>
  </si>
  <si>
    <t>Pocillopora damicornis</t>
  </si>
  <si>
    <t>Pey</t>
  </si>
  <si>
    <t>Pocillopora eydouxi</t>
  </si>
  <si>
    <t>Pin</t>
  </si>
  <si>
    <t>Pocillopora inflata</t>
  </si>
  <si>
    <t>Pme</t>
  </si>
  <si>
    <t>Pocillopora meandrina</t>
  </si>
  <si>
    <t>Pve</t>
  </si>
  <si>
    <t>Pocillopora verrucosa</t>
  </si>
  <si>
    <t>Pzo</t>
  </si>
  <si>
    <t>Pomacanthus zonipectus</t>
  </si>
  <si>
    <t>Ppan</t>
  </si>
  <si>
    <t>Porites panamensis</t>
  </si>
  <si>
    <t>Pla</t>
  </si>
  <si>
    <t>Prionurus laticlavius</t>
  </si>
  <si>
    <t>Ppu</t>
  </si>
  <si>
    <t>Prionurus punctatus</t>
  </si>
  <si>
    <t>Pst</t>
  </si>
  <si>
    <t>Psamocora stellata</t>
  </si>
  <si>
    <t>Pna</t>
  </si>
  <si>
    <t>Pseudobalistes naufragium</t>
  </si>
  <si>
    <t>Rbi</t>
  </si>
  <si>
    <t>Rypticus bicolor</t>
  </si>
  <si>
    <t>Sco</t>
  </si>
  <si>
    <t>Scarus compressus</t>
  </si>
  <si>
    <t>Sgh</t>
  </si>
  <si>
    <t>Scarus ghobban</t>
  </si>
  <si>
    <t>Spe</t>
  </si>
  <si>
    <t>Scarus perrico</t>
  </si>
  <si>
    <t>Sru</t>
  </si>
  <si>
    <t>Scarus rubroviolaceus</t>
  </si>
  <si>
    <t>Sla</t>
  </si>
  <si>
    <t>Seriola lalandi</t>
  </si>
  <si>
    <t>Sps</t>
  </si>
  <si>
    <t>Sca</t>
  </si>
  <si>
    <t>Spondylus calcifer</t>
  </si>
  <si>
    <t>Sfl</t>
  </si>
  <si>
    <t>Stegastes flavilatus</t>
  </si>
  <si>
    <t>Ser</t>
  </si>
  <si>
    <t>Stegastes rectrifaenum</t>
  </si>
  <si>
    <t>Sga</t>
  </si>
  <si>
    <t>Strombus galeatus</t>
  </si>
  <si>
    <t>Sve</t>
  </si>
  <si>
    <t>Sufflamen verres</t>
  </si>
  <si>
    <t>Tgr</t>
  </si>
  <si>
    <t>Thalassoma grammaticum</t>
  </si>
  <si>
    <t>Tlu</t>
  </si>
  <si>
    <t>Thalassoma lucasanum</t>
  </si>
  <si>
    <t>Tro</t>
  </si>
  <si>
    <t xml:space="preserve">Toxopneustes roseus </t>
  </si>
  <si>
    <t>Tra</t>
  </si>
  <si>
    <t>Trapezia sp</t>
  </si>
  <si>
    <t>Tde</t>
  </si>
  <si>
    <t>Tripneustes depressus</t>
  </si>
  <si>
    <t>Uco</t>
  </si>
  <si>
    <t>Urobatis concentricus</t>
  </si>
  <si>
    <t>Zco</t>
  </si>
  <si>
    <t>Zanclus cornutus</t>
  </si>
  <si>
    <t>Gor</t>
  </si>
  <si>
    <t>Gorgonido</t>
  </si>
  <si>
    <t>Lgu</t>
  </si>
  <si>
    <t>Lutjanus guttatus</t>
  </si>
  <si>
    <t>Pet</t>
  </si>
  <si>
    <t>Petrolisthes sp</t>
  </si>
  <si>
    <t>Ego</t>
  </si>
  <si>
    <t>Euapta godeoffroyi</t>
  </si>
  <si>
    <t>Ainc</t>
  </si>
  <si>
    <t>Arbacia incisa</t>
  </si>
  <si>
    <t>Mzo</t>
  </si>
  <si>
    <t>Malacoctenus zonifer</t>
  </si>
  <si>
    <t>Smy</t>
  </si>
  <si>
    <t>Scorpaena mystes</t>
  </si>
  <si>
    <t>Trh</t>
  </si>
  <si>
    <t>Trachinotus rhodopus</t>
  </si>
  <si>
    <t>Uha</t>
  </si>
  <si>
    <t>Ssu</t>
  </si>
  <si>
    <t>Sargocentron suborbitalis</t>
  </si>
  <si>
    <t>Sac</t>
  </si>
  <si>
    <t>Stegastes acapulcoensis</t>
  </si>
  <si>
    <t>Rni</t>
  </si>
  <si>
    <t>Rypticus nigripinnis</t>
  </si>
  <si>
    <t>Mcl</t>
  </si>
  <si>
    <t>Muraena clepsydra</t>
  </si>
  <si>
    <t>Cfl</t>
  </si>
  <si>
    <t>Cucumaria flamma</t>
  </si>
  <si>
    <t>Cuc</t>
  </si>
  <si>
    <t>Cucumaria sp</t>
  </si>
  <si>
    <t>Has</t>
  </si>
  <si>
    <t>Hesperocidaris asteriscus</t>
  </si>
  <si>
    <t>Eva</t>
  </si>
  <si>
    <t>Echinometra vambrunti</t>
  </si>
  <si>
    <t>Mbr</t>
  </si>
  <si>
    <t>Mithrodia bradleyi</t>
  </si>
  <si>
    <t>ppe</t>
  </si>
  <si>
    <t>Panulirus penicillatus</t>
  </si>
  <si>
    <t>pcu</t>
  </si>
  <si>
    <t>Pentaceraster cummingii</t>
  </si>
  <si>
    <t>Mur</t>
  </si>
  <si>
    <t>Muricidae sp</t>
  </si>
  <si>
    <t>Apu</t>
  </si>
  <si>
    <t>Astropyga pulvinata</t>
  </si>
  <si>
    <t>Nmu</t>
  </si>
  <si>
    <t>Neorapana muricata</t>
  </si>
  <si>
    <t>Iso</t>
  </si>
  <si>
    <t>Isostichopus sp</t>
  </si>
  <si>
    <t>Hyp</t>
  </si>
  <si>
    <t>Hypselodoris sp</t>
  </si>
  <si>
    <t>Par</t>
  </si>
  <si>
    <t>Pareques sp</t>
  </si>
  <si>
    <t>Meb</t>
  </si>
  <si>
    <t>Malacoctenus ebisui</t>
  </si>
  <si>
    <t>Slo</t>
  </si>
  <si>
    <t>Sphoeroides lobatus</t>
  </si>
  <si>
    <t>Sde</t>
  </si>
  <si>
    <t>Stenorynchus debilis</t>
  </si>
  <si>
    <t>Oct</t>
  </si>
  <si>
    <t>Octopus sp</t>
  </si>
  <si>
    <t>Pte</t>
  </si>
  <si>
    <t>Pteria sp</t>
  </si>
  <si>
    <t>Mba</t>
  </si>
  <si>
    <t>Microspathodon bairdii</t>
  </si>
  <si>
    <t>Hag</t>
  </si>
  <si>
    <t>Hypselodoris agassizii</t>
  </si>
  <si>
    <t>Chr</t>
  </si>
  <si>
    <t>Chromodoris sp</t>
  </si>
  <si>
    <t>Mva</t>
  </si>
  <si>
    <t>Mulloidichthys vanicolensis</t>
  </si>
  <si>
    <t>Lin</t>
  </si>
  <si>
    <t>Lutjanus inermis</t>
  </si>
  <si>
    <t>Soc</t>
  </si>
  <si>
    <t>Sectator ocyurus</t>
  </si>
  <si>
    <t>Hal</t>
  </si>
  <si>
    <t>Halichoeres sp</t>
  </si>
  <si>
    <t>Pgr</t>
  </si>
  <si>
    <t>Pseudupeneus grandisquamis</t>
  </si>
  <si>
    <t>Micr</t>
  </si>
  <si>
    <t>Micropogonias sp</t>
  </si>
  <si>
    <t>Biomasa</t>
  </si>
  <si>
    <t>Densidad</t>
  </si>
  <si>
    <t>Tubicola espinudo</t>
  </si>
  <si>
    <t>Corona de espinas</t>
  </si>
  <si>
    <t>Damisela Mexicana</t>
  </si>
  <si>
    <t>Crown of thorns starfish</t>
  </si>
  <si>
    <t>Tubicola cacheton</t>
  </si>
  <si>
    <t>Tubicola hancocki</t>
  </si>
  <si>
    <t>Cirujano de Aquiles</t>
  </si>
  <si>
    <t>Cirujano coliblanco</t>
  </si>
  <si>
    <t>Cirujano reo</t>
  </si>
  <si>
    <t>Cirujano aleta amarilla</t>
  </si>
  <si>
    <t>Tubicola mexicano</t>
  </si>
  <si>
    <t>Raya aguila/gavilan</t>
  </si>
  <si>
    <t>Guaseta del Pacifico</t>
  </si>
  <si>
    <t>Unicorn leatherjacket filefish</t>
  </si>
  <si>
    <t>Lija barbuda</t>
  </si>
  <si>
    <t>Lija trompa</t>
  </si>
  <si>
    <t>Burro mojarron</t>
  </si>
  <si>
    <t>Burro bacoco</t>
  </si>
  <si>
    <t>Burro bandera</t>
  </si>
  <si>
    <t>Cardernal puntas negras</t>
  </si>
  <si>
    <t xml:space="preserve">Cardernal  </t>
  </si>
  <si>
    <t>Cardenal colimanchado</t>
  </si>
  <si>
    <t>Cardenal mexicano</t>
  </si>
  <si>
    <t>Cardenal rosado</t>
  </si>
  <si>
    <t>Cardenal de Cortes</t>
  </si>
  <si>
    <t>Botete negro</t>
  </si>
  <si>
    <t>Botete verde</t>
  </si>
  <si>
    <t>Trompeta china</t>
  </si>
  <si>
    <t>Cochito</t>
  </si>
  <si>
    <t>Lenguado tropícal</t>
  </si>
  <si>
    <t>Vieja mexicana</t>
  </si>
  <si>
    <t>Perico pococho</t>
  </si>
  <si>
    <t>Sargo del Pacifico</t>
  </si>
  <si>
    <t>Lija coliamarilla</t>
  </si>
  <si>
    <t>Botete enano</t>
  </si>
  <si>
    <t>Cocinero</t>
  </si>
  <si>
    <t>Jurel toro</t>
  </si>
  <si>
    <t>Jurel negro</t>
  </si>
  <si>
    <t>Jurel azul</t>
  </si>
  <si>
    <t>Jurel ojon</t>
  </si>
  <si>
    <t>Tiburon puntas blancas</t>
  </si>
  <si>
    <t>Tiburon piloto</t>
  </si>
  <si>
    <t>Tiburon Galapagos</t>
  </si>
  <si>
    <t>Tiburon Toro</t>
  </si>
  <si>
    <t>Tiburon Puntas Negras</t>
  </si>
  <si>
    <t>Tiburon Puntas Blancas Oceanico</t>
  </si>
  <si>
    <t>Tiburon Blanco</t>
  </si>
  <si>
    <t>Blanco</t>
  </si>
  <si>
    <t>Autor</t>
  </si>
  <si>
    <t>Erizo Bandeado</t>
  </si>
  <si>
    <t>Pez Erizo Manchado</t>
  </si>
  <si>
    <t>Chromis cola de tijera</t>
  </si>
  <si>
    <t>Limbaughi</t>
  </si>
  <si>
    <t>Halconcito de coral</t>
  </si>
  <si>
    <t>Mero Chino</t>
  </si>
  <si>
    <t>Dorado</t>
  </si>
  <si>
    <t>Lagartija tres aletas</t>
  </si>
  <si>
    <t>Raya latigo/diamante</t>
  </si>
  <si>
    <t>Raya latigo</t>
  </si>
  <si>
    <t>Macarela</t>
  </si>
  <si>
    <t>Mero cuero</t>
  </si>
  <si>
    <t>Erizo Negro</t>
  </si>
  <si>
    <t>Black sea urchin</t>
  </si>
  <si>
    <t>Botete espinoso</t>
  </si>
  <si>
    <t>Botete gigante</t>
  </si>
  <si>
    <t>Raya electrica</t>
  </si>
  <si>
    <t>Pez pipa</t>
  </si>
  <si>
    <t>Remora rayada</t>
  </si>
  <si>
    <t>Morena estrellada</t>
  </si>
  <si>
    <t>Morena pecosa</t>
  </si>
  <si>
    <t>Erizo morado</t>
  </si>
  <si>
    <t>Purple Sea urchin</t>
  </si>
  <si>
    <t>Cerillito</t>
  </si>
  <si>
    <t>Macarela Salmon</t>
  </si>
  <si>
    <t>Machete</t>
  </si>
  <si>
    <t>Cabrilla panamica/enjambre</t>
  </si>
  <si>
    <t>Tubicola lucio</t>
  </si>
  <si>
    <t>Chambo</t>
  </si>
  <si>
    <t>Mariposa tres bandas</t>
  </si>
  <si>
    <t>Sabalote</t>
  </si>
  <si>
    <t>Caracol cono</t>
  </si>
  <si>
    <t>Mero gigante</t>
  </si>
  <si>
    <t>Cabrilla piedrera</t>
  </si>
  <si>
    <t>Barrilete negro</t>
  </si>
  <si>
    <t xml:space="preserve">Trompeta  </t>
  </si>
  <si>
    <t>Mariposa narizona</t>
  </si>
  <si>
    <t>Tiburon tigre</t>
  </si>
  <si>
    <t>Chopa verde</t>
  </si>
  <si>
    <t>Chopa ojo azul</t>
  </si>
  <si>
    <t>Jurel dorado</t>
  </si>
  <si>
    <t>Morena zebra</t>
  </si>
  <si>
    <t>Morena verde</t>
  </si>
  <si>
    <t>Morena pinta</t>
  </si>
  <si>
    <t>Morena amarilla</t>
  </si>
  <si>
    <t>Morena panamica</t>
  </si>
  <si>
    <t>Morena ondulada</t>
  </si>
  <si>
    <t>Raya mariposa</t>
  </si>
  <si>
    <t>Roncador amarillo</t>
  </si>
  <si>
    <t>Roncador manchado</t>
  </si>
  <si>
    <t>Roncador bacoco</t>
  </si>
  <si>
    <t>Roncador frijol</t>
  </si>
  <si>
    <t>Roncador ostionero</t>
  </si>
  <si>
    <t>Señorita negra</t>
  </si>
  <si>
    <t>Vieja herida</t>
  </si>
  <si>
    <t>Señorita camaleon</t>
  </si>
  <si>
    <t>Señorita dorada</t>
  </si>
  <si>
    <t>Señorita solterona</t>
  </si>
  <si>
    <t>Señorita listada</t>
  </si>
  <si>
    <t>Señorita piedrera</t>
  </si>
  <si>
    <t>Chopa zebra/bonita</t>
  </si>
  <si>
    <t>Tiburon perro</t>
  </si>
  <si>
    <t>Tiburon perro mexicano</t>
  </si>
  <si>
    <t>Catalufa roquera</t>
  </si>
  <si>
    <t>Caracol Chino</t>
  </si>
  <si>
    <t>Erizo punta de lapiz</t>
  </si>
  <si>
    <t>Caballito de mar</t>
  </si>
  <si>
    <t>Angel Clarion</t>
  </si>
  <si>
    <t>Angel Rey</t>
  </si>
  <si>
    <t>Pepino arenero</t>
  </si>
  <si>
    <t>Coconaco</t>
  </si>
  <si>
    <t>Mantequilla</t>
  </si>
  <si>
    <t>Nudribranquio</t>
  </si>
  <si>
    <t>Borrachito vacilon</t>
  </si>
  <si>
    <t>Barber Buttefly fish</t>
  </si>
  <si>
    <t>Mariposa babero</t>
  </si>
  <si>
    <t>Chopa</t>
  </si>
  <si>
    <t>Cortez Sea Chub</t>
  </si>
  <si>
    <t>Striped Sea Chub</t>
  </si>
  <si>
    <t>Chopa del cortez</t>
  </si>
  <si>
    <t>Pargo amarilli</t>
  </si>
  <si>
    <t>Yellow snapper</t>
  </si>
  <si>
    <t>Pargo lunarejo</t>
  </si>
  <si>
    <t>Spotted rose snapper</t>
  </si>
  <si>
    <t>Golden snapper</t>
  </si>
  <si>
    <t>Pargo rabirrubia</t>
  </si>
  <si>
    <t>Pargo cenizo</t>
  </si>
  <si>
    <t>Pacific Dog Snapper</t>
  </si>
  <si>
    <t>Pargo azul</t>
  </si>
  <si>
    <t>Blue Striped snapper</t>
  </si>
  <si>
    <t>Glossy blenny</t>
  </si>
  <si>
    <t>Trambollo brilloso</t>
  </si>
  <si>
    <t>Trambollo dorado</t>
  </si>
  <si>
    <t>Golden Blenny</t>
  </si>
  <si>
    <t>Bumphead damselfish</t>
  </si>
  <si>
    <t>Damisela café/vistosa</t>
  </si>
  <si>
    <t>Damisela gigante</t>
  </si>
  <si>
    <t>Chivato</t>
  </si>
  <si>
    <t>Mexican goatfish</t>
  </si>
  <si>
    <t>Chivato del Pacifico</t>
  </si>
  <si>
    <t>Yellowfin goatfish</t>
  </si>
  <si>
    <t>Hourglass moray</t>
  </si>
  <si>
    <t>Morena clepsidra</t>
  </si>
  <si>
    <t>Garropa/Mero</t>
  </si>
  <si>
    <t>Gulf grouper</t>
  </si>
  <si>
    <t>Cabrilla sardinera</t>
  </si>
  <si>
    <t>Leopard grouper</t>
  </si>
  <si>
    <t>Broomtail grouper</t>
  </si>
  <si>
    <t>Garropa pintada</t>
  </si>
  <si>
    <t>Soldado anaranjado</t>
  </si>
  <si>
    <t>Panamic soldierfish</t>
  </si>
  <si>
    <t>Vestido de novia</t>
  </si>
  <si>
    <t>Rock mover wrasse</t>
  </si>
  <si>
    <t xml:space="preserve">Borrachito  </t>
  </si>
  <si>
    <t>Fanged Blenny</t>
  </si>
  <si>
    <t>Ostra</t>
  </si>
  <si>
    <t>Langosta</t>
  </si>
  <si>
    <t>Lobster</t>
  </si>
  <si>
    <t>Pulpo</t>
  </si>
  <si>
    <t>Octopus</t>
  </si>
  <si>
    <t>Oyster</t>
  </si>
  <si>
    <t>Cardenal</t>
  </si>
  <si>
    <t>Creolefish</t>
  </si>
  <si>
    <t>Pepino espinudo</t>
  </si>
  <si>
    <t>Sea cucumber</t>
  </si>
  <si>
    <t>Pacific hit hat</t>
  </si>
  <si>
    <t>Payasito</t>
  </si>
  <si>
    <t>Coral</t>
  </si>
  <si>
    <t>Estrella</t>
  </si>
  <si>
    <t>Cangrejo</t>
  </si>
  <si>
    <t>Estrella verde</t>
  </si>
  <si>
    <t>Estrella comun</t>
  </si>
  <si>
    <t>Madre perla</t>
  </si>
  <si>
    <t>Trambolillo sable</t>
  </si>
  <si>
    <t>Sabertooth blenny</t>
  </si>
  <si>
    <t>Angel del Cortez</t>
  </si>
  <si>
    <t>Cortez Angel Fish</t>
  </si>
  <si>
    <t>Razor surgeonfish</t>
  </si>
  <si>
    <t>Yellow tail surgeonfish</t>
  </si>
  <si>
    <t>Cirujano barbero</t>
  </si>
  <si>
    <t>Cirujano punteado</t>
  </si>
  <si>
    <t>Cochito azul/bandas</t>
  </si>
  <si>
    <t>Stone triggerfish</t>
  </si>
  <si>
    <t>Chivato rosado</t>
  </si>
  <si>
    <t>Red goatfish</t>
  </si>
  <si>
    <t>Choros</t>
  </si>
  <si>
    <t>Jabonero</t>
  </si>
  <si>
    <t>Blackfin Soapfish</t>
  </si>
  <si>
    <t>Cortez Soapfish</t>
  </si>
  <si>
    <t>Jabonero negro</t>
  </si>
  <si>
    <t>Ardilla</t>
  </si>
  <si>
    <t>Squirrelfish</t>
  </si>
  <si>
    <t>Azure parrothfish</t>
  </si>
  <si>
    <t>Perico chato</t>
  </si>
  <si>
    <t>Perico amarillo</t>
  </si>
  <si>
    <t>Bluebarred parrothfish</t>
  </si>
  <si>
    <t>Perico cabezon</t>
  </si>
  <si>
    <t>Bunhead parrothfish</t>
  </si>
  <si>
    <t>Perico morado</t>
  </si>
  <si>
    <t>Bicolor parrothfish</t>
  </si>
  <si>
    <t>Lupon/Piedra</t>
  </si>
  <si>
    <t>Stone scorpionfish</t>
  </si>
  <si>
    <t>Bluestriped chub</t>
  </si>
  <si>
    <t>Chopa salema</t>
  </si>
  <si>
    <t>Jurel de castilla</t>
  </si>
  <si>
    <t>Yellowtail amberjack</t>
  </si>
  <si>
    <t>Banded serrano</t>
  </si>
  <si>
    <t>Napolitano</t>
  </si>
  <si>
    <t>Botete verrugoso</t>
  </si>
  <si>
    <t>Lobeskin puffer</t>
  </si>
  <si>
    <t>Burra</t>
  </si>
  <si>
    <t>Damisela café</t>
  </si>
  <si>
    <t>Acapulco damselfish</t>
  </si>
  <si>
    <t>Damisela dorada</t>
  </si>
  <si>
    <t>Golden damselfish</t>
  </si>
  <si>
    <t>Damisela del Cortes</t>
  </si>
  <si>
    <t>Cortez damselfish</t>
  </si>
  <si>
    <t>Cangrejo araña</t>
  </si>
  <si>
    <t>Spider crab</t>
  </si>
  <si>
    <t>Caracol burro</t>
  </si>
  <si>
    <t>Cochito taxi</t>
  </si>
  <si>
    <t>orange side triggerfish</t>
  </si>
  <si>
    <t>Vieja arcoiris</t>
  </si>
  <si>
    <t>Rainbow wrasse</t>
  </si>
  <si>
    <t>Sunset wrasse</t>
  </si>
  <si>
    <t>Vieja verde</t>
  </si>
  <si>
    <t>Erizo rosa</t>
  </si>
  <si>
    <t>Pampano rayado</t>
  </si>
  <si>
    <t>Gafftosail pampano</t>
  </si>
  <si>
    <t>Cangrejo pistolero</t>
  </si>
  <si>
    <t>Erizo café</t>
  </si>
  <si>
    <t>Raya redonda</t>
  </si>
  <si>
    <t>Reef stingray</t>
  </si>
  <si>
    <t>Haller round gray</t>
  </si>
  <si>
    <t>Raya redonda de Haller</t>
  </si>
  <si>
    <t>Idolo moro</t>
  </si>
  <si>
    <t>Morish idol</t>
  </si>
  <si>
    <t>Klu</t>
  </si>
  <si>
    <t>Kyphosus lutescens</t>
  </si>
  <si>
    <t>Chopa de Socorro</t>
  </si>
  <si>
    <t>Socorro sea chub</t>
  </si>
  <si>
    <t>Ecl</t>
  </si>
  <si>
    <t>Epinephelus clippertonensis</t>
  </si>
  <si>
    <t>Xme</t>
  </si>
  <si>
    <t>Xanthichthys mento</t>
  </si>
  <si>
    <t>Cochito cola roja</t>
  </si>
  <si>
    <t>Redtail triggerfish</t>
  </si>
  <si>
    <t>Sle</t>
  </si>
  <si>
    <t>Stegastes leucorus</t>
  </si>
  <si>
    <t>Damisela cola blanca</t>
  </si>
  <si>
    <t>Whitetail damselfish</t>
  </si>
  <si>
    <t>Mbi</t>
  </si>
  <si>
    <t>Manta birostris</t>
  </si>
  <si>
    <t>Giant manta</t>
  </si>
  <si>
    <t>Manta gigante</t>
  </si>
  <si>
    <t>Ome</t>
  </si>
  <si>
    <t>Ostracion meleagris</t>
  </si>
  <si>
    <t>Whitespotted boxfish</t>
  </si>
  <si>
    <t>Cofrecito moteado</t>
  </si>
  <si>
    <t>Tob</t>
  </si>
  <si>
    <t>Triaenodon obesus</t>
  </si>
  <si>
    <t>Puntas balncas de arrecife</t>
  </si>
  <si>
    <t>Whitetip reef shark</t>
  </si>
  <si>
    <t>Rre</t>
  </si>
  <si>
    <t>Remora remora</t>
  </si>
  <si>
    <t>Remora negra</t>
  </si>
  <si>
    <t>Black remora</t>
  </si>
  <si>
    <t>Halichoeres insularis</t>
  </si>
  <si>
    <t>Se;orita de socorro</t>
  </si>
  <si>
    <t>Socorro wrasse</t>
  </si>
  <si>
    <t>Uraspis helvola</t>
  </si>
  <si>
    <t>Uhe</t>
  </si>
  <si>
    <t>Jurel lengua blanca</t>
  </si>
  <si>
    <t>Whitemouth jack</t>
  </si>
  <si>
    <t>Melichthys niger</t>
  </si>
  <si>
    <t>Mni</t>
  </si>
  <si>
    <t>Cochito negro</t>
  </si>
  <si>
    <t>Black triggerfish</t>
  </si>
  <si>
    <t>Hins</t>
  </si>
  <si>
    <t>Sti</t>
  </si>
  <si>
    <t>Morena tigre</t>
  </si>
  <si>
    <t>Tiger reef moray</t>
  </si>
  <si>
    <t>Scuticaria tigrina</t>
  </si>
  <si>
    <t>Spotted moray</t>
  </si>
  <si>
    <t>Pfa</t>
  </si>
  <si>
    <t>Prognathodes falcifer</t>
  </si>
  <si>
    <t>Mariposa de profundidad</t>
  </si>
  <si>
    <t>Scythemarked butterflyfish</t>
  </si>
  <si>
    <t>Nivel Trofico</t>
  </si>
  <si>
    <t>Oro</t>
  </si>
  <si>
    <t>Opistognathus rosenblatti</t>
  </si>
  <si>
    <t>Bocon manchas azules</t>
  </si>
  <si>
    <t>Blue Spotted jaw fish</t>
  </si>
  <si>
    <t>Allen &amp; Robertson, 1991</t>
  </si>
  <si>
    <t>Rhinobatos productus</t>
  </si>
  <si>
    <t>Rpr</t>
  </si>
  <si>
    <t>Shovelnose guitarfish</t>
  </si>
  <si>
    <t>Guitarra</t>
  </si>
  <si>
    <t>Mbe</t>
  </si>
  <si>
    <t>Myripristis berndti</t>
  </si>
  <si>
    <t>Soldado azotado</t>
  </si>
  <si>
    <t>Blotcheye soldier</t>
  </si>
  <si>
    <t>Nde</t>
  </si>
  <si>
    <t>Nicholsina denticulata</t>
  </si>
  <si>
    <t>Loose-tooth parrothfish</t>
  </si>
  <si>
    <t>Perico de mar</t>
  </si>
  <si>
    <t>Damisela golondrina</t>
  </si>
  <si>
    <t>Plo</t>
  </si>
  <si>
    <t>Porites lobata</t>
  </si>
  <si>
    <t>Grupo Funcional</t>
  </si>
  <si>
    <t>NT</t>
  </si>
  <si>
    <t>Acar</t>
  </si>
  <si>
    <t>Asteropsis carinifera</t>
  </si>
  <si>
    <t>Amau</t>
  </si>
  <si>
    <t>Atrina maura</t>
  </si>
  <si>
    <t>Bmi</t>
  </si>
  <si>
    <t>Baptodoris mimetica</t>
  </si>
  <si>
    <t>Bru</t>
  </si>
  <si>
    <t>Bispira rugosa</t>
  </si>
  <si>
    <t>Cma</t>
  </si>
  <si>
    <t>Ctenochaetus marginatus</t>
  </si>
  <si>
    <t>Blue Spotted surgeon fish</t>
  </si>
  <si>
    <t>Cirujano Puntos azules</t>
  </si>
  <si>
    <t>Ete</t>
  </si>
  <si>
    <t>Echinaster tenuispina</t>
  </si>
  <si>
    <t>Epinephelus quinquefasciatus</t>
  </si>
  <si>
    <t>Edi</t>
  </si>
  <si>
    <t>Elysia diomedea</t>
  </si>
  <si>
    <t>Bailarina mexicana</t>
  </si>
  <si>
    <t>Euc</t>
  </si>
  <si>
    <t>Evi</t>
  </si>
  <si>
    <t>Euleptorhamphus viridis</t>
  </si>
  <si>
    <t>Eco</t>
  </si>
  <si>
    <t>Eurythoe complanata</t>
  </si>
  <si>
    <t>Fma</t>
  </si>
  <si>
    <t>Felimida marislae</t>
  </si>
  <si>
    <t>Mojarra</t>
  </si>
  <si>
    <t xml:space="preserve">Mojarra  </t>
  </si>
  <si>
    <t>Gse</t>
  </si>
  <si>
    <t>Glossodoris sedna</t>
  </si>
  <si>
    <t>Hku</t>
  </si>
  <si>
    <t>Heliaster kubiniji</t>
  </si>
  <si>
    <t>Estrella sol</t>
  </si>
  <si>
    <t>Hli</t>
  </si>
  <si>
    <t>Holacanthus limbaughi</t>
  </si>
  <si>
    <t>Angel de Clipperton</t>
  </si>
  <si>
    <t>Clipperton Angelfish</t>
  </si>
  <si>
    <t>Kmu</t>
  </si>
  <si>
    <t xml:space="preserve">Kuhlia mugil </t>
  </si>
  <si>
    <t>Lte</t>
  </si>
  <si>
    <t>Leiaster teres</t>
  </si>
  <si>
    <t>Estrella morada</t>
  </si>
  <si>
    <t>Lda</t>
  </si>
  <si>
    <t>Lythrypnus dalli</t>
  </si>
  <si>
    <t>Gobio Azul</t>
  </si>
  <si>
    <t>Bluebanded Goby</t>
  </si>
  <si>
    <t>Mti</t>
  </si>
  <si>
    <t>Myrichthys tigrinus</t>
  </si>
  <si>
    <t>Nar</t>
  </si>
  <si>
    <t>Nidorellia armata</t>
  </si>
  <si>
    <t>Sba</t>
  </si>
  <si>
    <t>Stegastes baldwini</t>
  </si>
  <si>
    <t>Damisela de Clipperton</t>
  </si>
  <si>
    <t>Clipperton damselfish</t>
  </si>
  <si>
    <t>Slac</t>
  </si>
  <si>
    <t>Synodus lacertinus</t>
  </si>
  <si>
    <t>Trob</t>
  </si>
  <si>
    <t>Thalassoma robertsoni</t>
  </si>
  <si>
    <t>Área de conservación</t>
  </si>
  <si>
    <t>Localidad</t>
  </si>
  <si>
    <t>digitador</t>
  </si>
  <si>
    <t>fecha de digitación</t>
  </si>
  <si>
    <t xml:space="preserve">Profundidad </t>
  </si>
  <si>
    <t>A. Beita</t>
  </si>
  <si>
    <t>Andres Beita</t>
  </si>
  <si>
    <t>hdi</t>
  </si>
  <si>
    <t>pna</t>
  </si>
  <si>
    <t>sac</t>
  </si>
  <si>
    <t>paz</t>
  </si>
  <si>
    <t>jni</t>
  </si>
  <si>
    <t>ela</t>
  </si>
  <si>
    <t>ssu</t>
  </si>
  <si>
    <t>atr</t>
  </si>
  <si>
    <t>mdo</t>
  </si>
  <si>
    <t>hno</t>
  </si>
  <si>
    <t>tlu</t>
  </si>
  <si>
    <t>cri</t>
  </si>
  <si>
    <t>kan</t>
  </si>
  <si>
    <t>ost</t>
  </si>
  <si>
    <t>lar</t>
  </si>
  <si>
    <t>cpa</t>
  </si>
  <si>
    <t>chu</t>
  </si>
  <si>
    <t>pla</t>
  </si>
  <si>
    <t>hpa</t>
  </si>
  <si>
    <t>sve</t>
  </si>
  <si>
    <t>cat</t>
  </si>
  <si>
    <t>bdi</t>
  </si>
  <si>
    <t>hma</t>
  </si>
  <si>
    <t>spe</t>
  </si>
  <si>
    <t>lin</t>
  </si>
  <si>
    <t>ame</t>
  </si>
  <si>
    <t>sru</t>
  </si>
  <si>
    <t>sgh</t>
  </si>
  <si>
    <t>mde</t>
  </si>
  <si>
    <t>sfl</t>
  </si>
  <si>
    <t>ppu</t>
  </si>
  <si>
    <t>hch</t>
  </si>
  <si>
    <t>hni</t>
  </si>
  <si>
    <t>pzo</t>
  </si>
  <si>
    <t>cpu</t>
  </si>
  <si>
    <t>sps</t>
  </si>
  <si>
    <t>gca</t>
  </si>
  <si>
    <t>ccab</t>
  </si>
  <si>
    <t>ebi</t>
  </si>
  <si>
    <t>pco</t>
  </si>
  <si>
    <t>axa</t>
  </si>
  <si>
    <t>mle</t>
  </si>
  <si>
    <t>fco</t>
  </si>
  <si>
    <t>cox</t>
  </si>
  <si>
    <t>ado</t>
  </si>
  <si>
    <t>smy</t>
  </si>
  <si>
    <t>rni</t>
  </si>
  <si>
    <t>IUCN</t>
  </si>
  <si>
    <t>CITES</t>
  </si>
  <si>
    <t>NE</t>
  </si>
  <si>
    <t>Tendencia Poblacional</t>
  </si>
  <si>
    <t>Desconocida</t>
  </si>
  <si>
    <t>LC</t>
  </si>
  <si>
    <t>Estable</t>
  </si>
  <si>
    <t>Decreciendo</t>
  </si>
  <si>
    <t>Grupo Funcional FISHBASE</t>
  </si>
  <si>
    <t>piscívoros pequeños &lt; 50 cm</t>
  </si>
  <si>
    <t>piscívoros grandes &gt; 50 cm</t>
  </si>
  <si>
    <t>Planctívoro</t>
  </si>
  <si>
    <t>piscívoros grande &gt; 50 cm</t>
  </si>
  <si>
    <t>VU</t>
  </si>
  <si>
    <t>DD</t>
  </si>
  <si>
    <t>Incrementando</t>
  </si>
  <si>
    <t>EN</t>
  </si>
  <si>
    <t>Herbívoro</t>
  </si>
  <si>
    <t>Depredador Tope</t>
  </si>
  <si>
    <t>Consumidor Secundario</t>
  </si>
  <si>
    <t>Myripristis leiognathus</t>
  </si>
  <si>
    <t>Serranus psittacinus</t>
  </si>
  <si>
    <t>Urolophus halleri</t>
  </si>
  <si>
    <t>Depredador</t>
  </si>
  <si>
    <t>Mcu</t>
  </si>
  <si>
    <t>Mugil curema</t>
  </si>
  <si>
    <t>dho</t>
  </si>
  <si>
    <t>hst</t>
  </si>
  <si>
    <t>ahis</t>
  </si>
  <si>
    <t>hfl</t>
  </si>
  <si>
    <t>oxa</t>
  </si>
  <si>
    <t>Odontoscion xanthops</t>
  </si>
  <si>
    <t>Sar</t>
  </si>
  <si>
    <t>Stegastes arcifrons</t>
  </si>
  <si>
    <t>Mvi</t>
  </si>
  <si>
    <t>Melichthys vidua</t>
  </si>
  <si>
    <t>hdis</t>
  </si>
  <si>
    <t>Halichoeres discolor</t>
  </si>
  <si>
    <t>pcar</t>
  </si>
  <si>
    <t>Prognathodes carlhubbsi</t>
  </si>
  <si>
    <t>cma</t>
  </si>
  <si>
    <t>cmac</t>
  </si>
  <si>
    <t>Canthidermis maculata</t>
  </si>
  <si>
    <t>rty</t>
  </si>
  <si>
    <t>Rhincodon typus</t>
  </si>
  <si>
    <t>slew</t>
  </si>
  <si>
    <t>Shyrna lewinii</t>
  </si>
  <si>
    <t>stic</t>
  </si>
  <si>
    <t>Serranus tico</t>
  </si>
  <si>
    <t>sri</t>
  </si>
  <si>
    <t>Seriola rivoliana</t>
  </si>
  <si>
    <t>sid</t>
  </si>
  <si>
    <t>mol</t>
  </si>
  <si>
    <t>Mycteroperca olfax</t>
  </si>
  <si>
    <t>acoc</t>
  </si>
  <si>
    <t>Axoclinus cocoensis</t>
  </si>
  <si>
    <t>lara</t>
  </si>
  <si>
    <t>Lutjanus aratus</t>
  </si>
  <si>
    <t>tal</t>
  </si>
  <si>
    <t>Thunnus albacares</t>
  </si>
  <si>
    <t>mbre</t>
  </si>
  <si>
    <t>Malacanthus brevirostris</t>
  </si>
  <si>
    <t>tme</t>
  </si>
  <si>
    <t>Taeniura meyeni</t>
  </si>
  <si>
    <t>sba</t>
  </si>
  <si>
    <t>Stethojulis bandanensis</t>
  </si>
  <si>
    <t>ljo</t>
  </si>
  <si>
    <t>Lutjanus jordani</t>
  </si>
  <si>
    <t>aci</t>
  </si>
  <si>
    <t>Alectis ciliaris</t>
  </si>
  <si>
    <t>Sphyraena idiastes</t>
  </si>
  <si>
    <t>cse</t>
  </si>
  <si>
    <t>cre</t>
  </si>
  <si>
    <t>nta</t>
  </si>
  <si>
    <t>mba</t>
  </si>
  <si>
    <t>Año</t>
  </si>
  <si>
    <t>hgu</t>
  </si>
  <si>
    <t>ssp</t>
  </si>
  <si>
    <t>ksp</t>
  </si>
  <si>
    <t>sqe</t>
  </si>
  <si>
    <t>Sphyraena qenie</t>
  </si>
  <si>
    <t>amu</t>
  </si>
  <si>
    <t>Alphestes multiguttatus</t>
  </si>
  <si>
    <t>Grupo funcional Según Stevenson et al, 2007</t>
  </si>
  <si>
    <t>Eucinostomus sp,</t>
  </si>
  <si>
    <t>Scorpaena sp.</t>
  </si>
  <si>
    <t>Kiphosus sp.</t>
  </si>
  <si>
    <t>Biomasa (g/m2)</t>
  </si>
  <si>
    <t>Biomasa (Kg/Ha)</t>
  </si>
  <si>
    <t>Biomasa (tn/ha)</t>
  </si>
  <si>
    <t>ACG</t>
  </si>
  <si>
    <t>Islas Murciélago</t>
  </si>
  <si>
    <t>Isla San Pedrito</t>
  </si>
  <si>
    <t>Isla Catalina</t>
  </si>
  <si>
    <t>slac</t>
  </si>
  <si>
    <t>Isla Las Golondrinas</t>
  </si>
  <si>
    <t>bel</t>
  </si>
  <si>
    <t>Belonidae</t>
  </si>
  <si>
    <t>Bajo Pochote, Isla San José</t>
  </si>
  <si>
    <t>aco</t>
  </si>
  <si>
    <t>Bajo La Vita</t>
  </si>
  <si>
    <t>are</t>
  </si>
  <si>
    <t>mlei</t>
  </si>
  <si>
    <t>par</t>
  </si>
  <si>
    <t>Isla Pelada</t>
  </si>
  <si>
    <t>El Refugio, Isla Cocinera</t>
  </si>
  <si>
    <t>slo</t>
  </si>
  <si>
    <t>Detrás Isla Cocinera</t>
  </si>
  <si>
    <t>mar</t>
  </si>
  <si>
    <t>Muraena argus</t>
  </si>
  <si>
    <t>Bajo Negro</t>
  </si>
  <si>
    <t>trh</t>
  </si>
  <si>
    <t>eli</t>
  </si>
  <si>
    <t>Sebastián Mena-González</t>
  </si>
  <si>
    <t>Gustavo Arias-Godínez</t>
  </si>
  <si>
    <t>MM</t>
  </si>
  <si>
    <t>epu</t>
  </si>
  <si>
    <t>sco</t>
  </si>
  <si>
    <t>rbi</t>
  </si>
  <si>
    <t>atri</t>
  </si>
  <si>
    <t>Península Sur</t>
  </si>
  <si>
    <t>Península norte</t>
  </si>
  <si>
    <t>Península oeste</t>
  </si>
  <si>
    <t>Cocinera Sur</t>
  </si>
  <si>
    <t>Puerta de la Iglesia</t>
  </si>
  <si>
    <t>San José Norte</t>
  </si>
  <si>
    <t>Isla Colorada Este</t>
  </si>
  <si>
    <t>San Pedrillo</t>
  </si>
  <si>
    <t>Isla Colorada Sur</t>
  </si>
  <si>
    <t>Playas Coloradas</t>
  </si>
  <si>
    <t>San José sur</t>
  </si>
  <si>
    <t>Matapalito</t>
  </si>
  <si>
    <t>Isla Leoncillo</t>
  </si>
  <si>
    <t>Isla Los Cabros</t>
  </si>
  <si>
    <t>Los Negritos</t>
  </si>
  <si>
    <t>Punta Morros</t>
  </si>
  <si>
    <t>Punta Blanca</t>
  </si>
  <si>
    <t>Ambiente</t>
  </si>
  <si>
    <t>AMP/NoAMP</t>
  </si>
  <si>
    <t>Arrecife rocoso</t>
  </si>
  <si>
    <t>AMP</t>
  </si>
  <si>
    <t>Arrecife coralino</t>
  </si>
  <si>
    <t>NoAMP</t>
  </si>
  <si>
    <t>Bosque Sargassum</t>
  </si>
  <si>
    <t>J Azofeifa</t>
  </si>
  <si>
    <t>Tipo muestreo</t>
  </si>
  <si>
    <t>Censo arrecifal</t>
  </si>
  <si>
    <t>area del transecto m2</t>
  </si>
  <si>
    <t>S. Mena</t>
  </si>
  <si>
    <t>S Mena</t>
  </si>
  <si>
    <t>S.Mena</t>
  </si>
  <si>
    <t>Categoría profundidad</t>
  </si>
  <si>
    <t>hse</t>
  </si>
  <si>
    <t>gdo</t>
  </si>
  <si>
    <t>ain</t>
  </si>
  <si>
    <t>kel</t>
  </si>
  <si>
    <t>aim</t>
  </si>
  <si>
    <t>lgu</t>
  </si>
  <si>
    <t>uha</t>
  </si>
  <si>
    <t>cbr</t>
  </si>
  <si>
    <t>mcl</t>
  </si>
  <si>
    <t>mbe</t>
  </si>
  <si>
    <t>guna</t>
  </si>
  <si>
    <t>GF abrev. (Quimbayo/Roff)</t>
  </si>
  <si>
    <t>GF (Quimbayo/Roff)</t>
  </si>
  <si>
    <t>Orden</t>
  </si>
  <si>
    <t>Familia</t>
  </si>
  <si>
    <t/>
  </si>
  <si>
    <t>Consumidor Primario</t>
  </si>
  <si>
    <t>Pomacentridae</t>
  </si>
  <si>
    <t>Perciformes</t>
  </si>
  <si>
    <t>Chaenopsidae</t>
  </si>
  <si>
    <t>Acanthuridae</t>
  </si>
  <si>
    <t>Myliobatidae</t>
  </si>
  <si>
    <t>Rajiformes</t>
  </si>
  <si>
    <t>Serranidae</t>
  </si>
  <si>
    <t>Monacanthidae</t>
  </si>
  <si>
    <t>Tetraodontiformes</t>
  </si>
  <si>
    <t>Haemulidae</t>
  </si>
  <si>
    <t>Apogonidae</t>
  </si>
  <si>
    <t>Tetraodontidae</t>
  </si>
  <si>
    <t>Aulostomidae</t>
  </si>
  <si>
    <t>Syngnathiformes</t>
  </si>
  <si>
    <t>Balistidae</t>
  </si>
  <si>
    <t>Labridae</t>
  </si>
  <si>
    <t>Bothidae</t>
  </si>
  <si>
    <t>Pleuronectiformes</t>
  </si>
  <si>
    <t>Sparidae</t>
  </si>
  <si>
    <t>Carangidae</t>
  </si>
  <si>
    <t>Carcharhinidae</t>
  </si>
  <si>
    <t>Carcharhiniformes</t>
  </si>
  <si>
    <t>Ephippidae</t>
  </si>
  <si>
    <t>Chaetodontidae</t>
  </si>
  <si>
    <t>Chanidae</t>
  </si>
  <si>
    <t>Gonorynchiformes</t>
  </si>
  <si>
    <t>Diodontidae</t>
  </si>
  <si>
    <t>Cirrhitidae</t>
  </si>
  <si>
    <t>Dasyatidae</t>
  </si>
  <si>
    <t>Muraenidae</t>
  </si>
  <si>
    <t>Anguilliformes</t>
  </si>
  <si>
    <t>Gobiidae</t>
  </si>
  <si>
    <t>Fistulariidae</t>
  </si>
  <si>
    <t>Priacanthidae</t>
  </si>
  <si>
    <t>Pomacanthidae</t>
  </si>
  <si>
    <t>Lutjanidae</t>
  </si>
  <si>
    <t>Kyphosidae</t>
  </si>
  <si>
    <t>Labrisomidae</t>
  </si>
  <si>
    <t>Mullidae</t>
  </si>
  <si>
    <t>Holocentridae</t>
  </si>
  <si>
    <t>Beryciformes</t>
  </si>
  <si>
    <t>Scaridae</t>
  </si>
  <si>
    <t>Blenniidae</t>
  </si>
  <si>
    <t>Ostraciidae</t>
  </si>
  <si>
    <t>Scorpaenidae</t>
  </si>
  <si>
    <t>Scorpaeniformes</t>
  </si>
  <si>
    <t>Urotrygonidae</t>
  </si>
  <si>
    <t>Zanclidae</t>
  </si>
  <si>
    <t>Mugilidae</t>
  </si>
  <si>
    <t>Mugiliformes</t>
  </si>
  <si>
    <t>Sciaenidae</t>
  </si>
  <si>
    <t>Rhincodontidae</t>
  </si>
  <si>
    <t>Orectolobiformes</t>
  </si>
  <si>
    <t>Sphyrnidae</t>
  </si>
  <si>
    <t>Phyraenidae</t>
  </si>
  <si>
    <t>Tripterygiidae</t>
  </si>
  <si>
    <t>Scombridae</t>
  </si>
  <si>
    <t>Malacanthidae</t>
  </si>
  <si>
    <t>Sphyraenidae</t>
  </si>
  <si>
    <t>tst</t>
  </si>
  <si>
    <t>Trachinotus stilbe</t>
  </si>
  <si>
    <t>3.6</t>
  </si>
  <si>
    <t>sban</t>
  </si>
  <si>
    <t>Stethojoulis bandanensis</t>
  </si>
  <si>
    <t>aatra</t>
  </si>
  <si>
    <t>Acanthemblemaria atrata</t>
  </si>
  <si>
    <t>sbe</t>
  </si>
  <si>
    <t>Stegastes beebei</t>
  </si>
  <si>
    <t>Ginglymostoma unami</t>
  </si>
  <si>
    <t>Ginglymostomatidae</t>
  </si>
  <si>
    <t xml:space="preserve">Orectolobiformes </t>
  </si>
  <si>
    <t>gdov</t>
  </si>
  <si>
    <t>Genyatremus dovii</t>
  </si>
  <si>
    <t>san</t>
  </si>
  <si>
    <t>Sphoeroides annulatus</t>
  </si>
  <si>
    <t>mal</t>
  </si>
  <si>
    <t>Malacoctenus</t>
  </si>
  <si>
    <t>sphy</t>
  </si>
  <si>
    <t>Sphyrna sp.</t>
  </si>
  <si>
    <t>pvi</t>
  </si>
  <si>
    <t>Pareques viola</t>
  </si>
  <si>
    <t>aaf</t>
  </si>
  <si>
    <t>Alphestes afer</t>
  </si>
  <si>
    <t>mbrev</t>
  </si>
  <si>
    <t>Microlepidotus brevipinnis</t>
  </si>
  <si>
    <t>elac</t>
  </si>
  <si>
    <t>Elacatinus sp.</t>
  </si>
  <si>
    <t>oty</t>
  </si>
  <si>
    <t>Oxycirrhites typus</t>
  </si>
  <si>
    <t>rst</t>
  </si>
  <si>
    <t>Rhinoptera steindachneri</t>
  </si>
  <si>
    <t>Species</t>
  </si>
  <si>
    <t>Genus</t>
  </si>
  <si>
    <t>Family</t>
  </si>
  <si>
    <t>Clase</t>
  </si>
  <si>
    <t>Subphyllum</t>
  </si>
  <si>
    <t>Abudefduf</t>
  </si>
  <si>
    <t>Actinopterygii</t>
  </si>
  <si>
    <t>Vertebrata</t>
  </si>
  <si>
    <t>Acanthemblemaria</t>
  </si>
  <si>
    <t>Acanthurus</t>
  </si>
  <si>
    <t>Aetobatus</t>
  </si>
  <si>
    <t>Myliobatiformes</t>
  </si>
  <si>
    <t>Elasmobranchii</t>
  </si>
  <si>
    <t>Alectis</t>
  </si>
  <si>
    <t>Alphestes</t>
  </si>
  <si>
    <t>Aluterus</t>
  </si>
  <si>
    <t>Anisotremus</t>
  </si>
  <si>
    <t>Apogon</t>
  </si>
  <si>
    <t>Arothron</t>
  </si>
  <si>
    <t>Aulostomus</t>
  </si>
  <si>
    <t>Axoclinus</t>
  </si>
  <si>
    <t>Balistes</t>
  </si>
  <si>
    <t>Bodianus</t>
  </si>
  <si>
    <t>Bothus</t>
  </si>
  <si>
    <t>Calamus</t>
  </si>
  <si>
    <t>Cantherhines</t>
  </si>
  <si>
    <t>Canthidermis</t>
  </si>
  <si>
    <t>Canthigaster</t>
  </si>
  <si>
    <t>Caranx</t>
  </si>
  <si>
    <t>Carcharhinus</t>
  </si>
  <si>
    <t>Cephalopholis</t>
  </si>
  <si>
    <t>Chaetodipterus</t>
  </si>
  <si>
    <t>Chaetodon</t>
  </si>
  <si>
    <t>Chanos</t>
  </si>
  <si>
    <t>Chilomycterus</t>
  </si>
  <si>
    <t>Chromis</t>
  </si>
  <si>
    <t>Cirrhitichthys</t>
  </si>
  <si>
    <t>Cirrhitus</t>
  </si>
  <si>
    <t>Ctenochaetus</t>
  </si>
  <si>
    <t>Dasyatis</t>
  </si>
  <si>
    <t>Dermatolepis</t>
  </si>
  <si>
    <t>Diodon</t>
  </si>
  <si>
    <t xml:space="preserve">Echidna </t>
  </si>
  <si>
    <t>Elacatinus</t>
  </si>
  <si>
    <t>Elagatis</t>
  </si>
  <si>
    <t>Epinephelus</t>
  </si>
  <si>
    <t>Fistularia</t>
  </si>
  <si>
    <t>Galeocerdo</t>
  </si>
  <si>
    <t>Ginglymostoma</t>
  </si>
  <si>
    <t>Gnathanodon</t>
  </si>
  <si>
    <t>Gymnothorax</t>
  </si>
  <si>
    <t>Haemulon</t>
  </si>
  <si>
    <t>Halichoeres</t>
  </si>
  <si>
    <t>Heteropriacanthus</t>
  </si>
  <si>
    <t>Holacanthus</t>
  </si>
  <si>
    <t>Hoplopagrus</t>
  </si>
  <si>
    <t>Johnrandallia</t>
  </si>
  <si>
    <t>Kyphosus</t>
  </si>
  <si>
    <t>Kyphosus sp.</t>
  </si>
  <si>
    <t>Lutjanus</t>
  </si>
  <si>
    <t>Malacanthus</t>
  </si>
  <si>
    <t>Melichthys</t>
  </si>
  <si>
    <t>Microspathodon</t>
  </si>
  <si>
    <t>Mugil</t>
  </si>
  <si>
    <t>Mulloidichthys</t>
  </si>
  <si>
    <t>Muraena</t>
  </si>
  <si>
    <t>Mycteroperca</t>
  </si>
  <si>
    <t>Myripristis</t>
  </si>
  <si>
    <t>Nicholsina</t>
  </si>
  <si>
    <t>Novaculichthys</t>
  </si>
  <si>
    <t>Odontoscion</t>
  </si>
  <si>
    <t>Ophioblennius</t>
  </si>
  <si>
    <t>Ostracion</t>
  </si>
  <si>
    <t>Paranthias</t>
  </si>
  <si>
    <t>Plagiotremus</t>
  </si>
  <si>
    <t>Pomacanthus</t>
  </si>
  <si>
    <t>Prionurus</t>
  </si>
  <si>
    <t>Prognathodes</t>
  </si>
  <si>
    <t>Pseudobalistes</t>
  </si>
  <si>
    <t>Pseudupeneus</t>
  </si>
  <si>
    <t>Rhincodon</t>
  </si>
  <si>
    <t>Rypticus</t>
  </si>
  <si>
    <t>Sargocentron</t>
  </si>
  <si>
    <t>Scarus</t>
  </si>
  <si>
    <t>Scorpaena</t>
  </si>
  <si>
    <t>Seriola</t>
  </si>
  <si>
    <t>Serranus</t>
  </si>
  <si>
    <t>Shyrna</t>
  </si>
  <si>
    <t>Sphoeroides</t>
  </si>
  <si>
    <t>Sphyraena</t>
  </si>
  <si>
    <t>Sphyrna lewinii</t>
  </si>
  <si>
    <t>Sphyrna</t>
  </si>
  <si>
    <t>Stegastes</t>
  </si>
  <si>
    <t>Stethojoulis</t>
  </si>
  <si>
    <t>Sufflamen</t>
  </si>
  <si>
    <t>Taeniura</t>
  </si>
  <si>
    <t>Thalassoma</t>
  </si>
  <si>
    <t>Thunnus</t>
  </si>
  <si>
    <t>Trachinotus</t>
  </si>
  <si>
    <t>Triaenodon</t>
  </si>
  <si>
    <t>Uraspis</t>
  </si>
  <si>
    <t>Urolophus</t>
  </si>
  <si>
    <t>Xanthichthys</t>
  </si>
  <si>
    <t>Zanclus</t>
  </si>
  <si>
    <t>Pareques</t>
  </si>
  <si>
    <t>Microlepidotus</t>
  </si>
  <si>
    <t>Oxycirrhites</t>
  </si>
  <si>
    <t>Rhinoptera</t>
  </si>
  <si>
    <t xml:space="preserve">Synodus </t>
  </si>
  <si>
    <t>Synodontidae</t>
  </si>
  <si>
    <t>Aulopiformes</t>
  </si>
  <si>
    <t>UICN</t>
  </si>
  <si>
    <t>Grupo</t>
  </si>
  <si>
    <t>Quén asignó el GF</t>
  </si>
  <si>
    <t>Código</t>
  </si>
  <si>
    <t>Nombre del grupo</t>
  </si>
  <si>
    <t>PK</t>
  </si>
  <si>
    <t>A.Beita</t>
  </si>
  <si>
    <t>Planktivores</t>
  </si>
  <si>
    <t>HM</t>
  </si>
  <si>
    <t>Macroalgae feeders</t>
  </si>
  <si>
    <t>HD</t>
  </si>
  <si>
    <t>Detritivores</t>
  </si>
  <si>
    <t>aha</t>
  </si>
  <si>
    <t>IN</t>
  </si>
  <si>
    <t>Invertebrivores</t>
  </si>
  <si>
    <t>ani</t>
  </si>
  <si>
    <t>OM</t>
  </si>
  <si>
    <t>Omnivores</t>
  </si>
  <si>
    <t>PS</t>
  </si>
  <si>
    <t>Piscivores</t>
  </si>
  <si>
    <t>ana</t>
  </si>
  <si>
    <t>amo</t>
  </si>
  <si>
    <t>asc</t>
  </si>
  <si>
    <t>aca</t>
  </si>
  <si>
    <t>ata</t>
  </si>
  <si>
    <t>aat</t>
  </si>
  <si>
    <t>ach</t>
  </si>
  <si>
    <t>bpo</t>
  </si>
  <si>
    <t>bma</t>
  </si>
  <si>
    <t>cdu</t>
  </si>
  <si>
    <t>ccan</t>
  </si>
  <si>
    <t>clu</t>
  </si>
  <si>
    <t>cme</t>
  </si>
  <si>
    <t>cli</t>
  </si>
  <si>
    <t>czo</t>
  </si>
  <si>
    <t>cch</t>
  </si>
  <si>
    <t>dlo</t>
  </si>
  <si>
    <t>dde</t>
  </si>
  <si>
    <t>dhy</t>
  </si>
  <si>
    <t>ene</t>
  </si>
  <si>
    <t>gcu</t>
  </si>
  <si>
    <t>gsp</t>
  </si>
  <si>
    <t>gfl</t>
  </si>
  <si>
    <t>hsc</t>
  </si>
  <si>
    <t>had</t>
  </si>
  <si>
    <t>hme</t>
  </si>
  <si>
    <t>hcr</t>
  </si>
  <si>
    <t>lno</t>
  </si>
  <si>
    <t>lvi</t>
  </si>
  <si>
    <t>mzo</t>
  </si>
  <si>
    <t>mni</t>
  </si>
  <si>
    <t>mvi</t>
  </si>
  <si>
    <t>mcu</t>
  </si>
  <si>
    <t>ome</t>
  </si>
  <si>
    <t>pgr</t>
  </si>
  <si>
    <t>soc</t>
  </si>
  <si>
    <t>Sphyrna lewini</t>
  </si>
  <si>
    <t>sar</t>
  </si>
  <si>
    <t>ser</t>
  </si>
  <si>
    <t>tgr</t>
  </si>
  <si>
    <t>tob</t>
  </si>
  <si>
    <t>uhe</t>
  </si>
  <si>
    <t>xme</t>
  </si>
  <si>
    <t>zco</t>
  </si>
  <si>
    <t>gme</t>
  </si>
  <si>
    <t>Gymnothorax meleagris</t>
  </si>
  <si>
    <t>G.Arias</t>
  </si>
  <si>
    <t>cga</t>
  </si>
  <si>
    <t>tpu</t>
  </si>
  <si>
    <t>Thalassoma purpureum</t>
  </si>
  <si>
    <t>ble</t>
  </si>
  <si>
    <t>Bothus leopardinus</t>
  </si>
  <si>
    <t>dex</t>
  </si>
  <si>
    <t>Beloniformes</t>
  </si>
  <si>
    <t>perciformes</t>
  </si>
  <si>
    <t>scombridae</t>
  </si>
  <si>
    <t>Euthynnus</t>
  </si>
  <si>
    <t>pareques sp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</si>
  <si>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</t>
  </si>
  <si>
    <t>Etiquetas de fila</t>
  </si>
  <si>
    <t>Total general</t>
  </si>
  <si>
    <t>Etiquetas de columna</t>
  </si>
  <si>
    <t>Promedio de Biomasa (tn/ha)</t>
  </si>
  <si>
    <t>PROMEDIO</t>
  </si>
  <si>
    <t>Desvest</t>
  </si>
  <si>
    <t>promedio</t>
  </si>
  <si>
    <t>PECES 2018 SIMILITUD POR LOCALIDAD_Promedio de Biomasa (tn/ha)</t>
  </si>
  <si>
    <t>Biomasa peces tiempo Murcielago</t>
  </si>
  <si>
    <t>Especies</t>
  </si>
  <si>
    <t>Biomasa similitu SITIO MURCILEAGO</t>
  </si>
  <si>
    <t>La Vita14</t>
  </si>
  <si>
    <t xml:space="preserve"> La Vita16</t>
  </si>
  <si>
    <t>La Vita18</t>
  </si>
  <si>
    <t>Golondrinas14</t>
  </si>
  <si>
    <t>Golondrinas16</t>
  </si>
  <si>
    <t>Golondrinas18</t>
  </si>
  <si>
    <t>Pelada14</t>
  </si>
  <si>
    <t>Pelada16</t>
  </si>
  <si>
    <t>Pelada18</t>
  </si>
  <si>
    <t>(en blanco)</t>
  </si>
  <si>
    <t>Sitio/año</t>
  </si>
  <si>
    <t>Bajo La Vita 2014</t>
  </si>
  <si>
    <t xml:space="preserve"> Bajo La Vita 2016</t>
  </si>
  <si>
    <t>Bajo La Vita 2018</t>
  </si>
  <si>
    <t>Bajo Negro 2014</t>
  </si>
  <si>
    <t>Cocinera Sur 2018</t>
  </si>
  <si>
    <t>Detrás Isla Cocinera 2014</t>
  </si>
  <si>
    <t>Isla Catalina 2014</t>
  </si>
  <si>
    <t>Isla Colorada Este 2018</t>
  </si>
  <si>
    <t>Isla Colorada Sur 2018</t>
  </si>
  <si>
    <t>Isla Las Golondrinas 2018</t>
  </si>
  <si>
    <t xml:space="preserve"> Isla Las Golondrinas 2016</t>
  </si>
  <si>
    <t xml:space="preserve"> Isla Las Golondrinas 2014</t>
  </si>
  <si>
    <t>Isla Leoncillo 2018</t>
  </si>
  <si>
    <t>Isla Los Cabros 2018</t>
  </si>
  <si>
    <t xml:space="preserve"> Isla Pelada 2014</t>
  </si>
  <si>
    <t>Isla Pelada 2016</t>
  </si>
  <si>
    <t>Isla Pelada 2018</t>
  </si>
  <si>
    <t xml:space="preserve"> Isla San Pedrito 2014</t>
  </si>
  <si>
    <t xml:space="preserve"> Isla San Pedrito 2016</t>
  </si>
  <si>
    <t>Los Negritos 2018</t>
  </si>
  <si>
    <t>Matapalito 2018</t>
  </si>
  <si>
    <t>MM 2016</t>
  </si>
  <si>
    <t>Playas Coloradas 2018</t>
  </si>
  <si>
    <t>Puerta de la Iglesia 2018</t>
  </si>
  <si>
    <t>Punta Blanca 2018</t>
  </si>
  <si>
    <t>Punta Morros 2018</t>
  </si>
  <si>
    <t>San José Norte 2018</t>
  </si>
  <si>
    <t>San José sur 2018</t>
  </si>
  <si>
    <t>Península sur</t>
  </si>
  <si>
    <t>Bajo Pochote 2014</t>
  </si>
  <si>
    <t>El Refugio 2014</t>
  </si>
  <si>
    <t xml:space="preserve"> Isla San Pedrito 2018</t>
  </si>
  <si>
    <t>Coordenadas</t>
  </si>
  <si>
    <t>Tipo Monitoreo</t>
  </si>
  <si>
    <t>años</t>
  </si>
  <si>
    <t>Completo</t>
  </si>
  <si>
    <t>Peces e Invert</t>
  </si>
  <si>
    <t>2014, 2016, 2018</t>
  </si>
  <si>
    <t xml:space="preserve">Bajo La Vita </t>
  </si>
  <si>
    <t xml:space="preserve">Bajo Negro </t>
  </si>
  <si>
    <t xml:space="preserve">Bajo Pochote </t>
  </si>
  <si>
    <t xml:space="preserve">Cocinera Sur </t>
  </si>
  <si>
    <t xml:space="preserve">Detrás Isla Cocinera </t>
  </si>
  <si>
    <t xml:space="preserve">El Refugio </t>
  </si>
  <si>
    <t xml:space="preserve">Isla Catalina </t>
  </si>
  <si>
    <t xml:space="preserve"> Isla Las Golondrinas </t>
  </si>
  <si>
    <t xml:space="preserve"> Isla Pelada </t>
  </si>
  <si>
    <t xml:space="preserve"> Isla San Pedrito </t>
  </si>
  <si>
    <t xml:space="preserve">San José Norte </t>
  </si>
  <si>
    <t xml:space="preserve">San José sur </t>
  </si>
  <si>
    <t xml:space="preserve">Isla Leoncillo </t>
  </si>
  <si>
    <t xml:space="preserve">Isla Los Cabros </t>
  </si>
  <si>
    <t xml:space="preserve">Matapalito </t>
  </si>
  <si>
    <t xml:space="preserve">Los Negritos </t>
  </si>
  <si>
    <t xml:space="preserve">Punta Blanca </t>
  </si>
  <si>
    <t xml:space="preserve">Punta Morros </t>
  </si>
  <si>
    <t xml:space="preserve">Isla Colorada Sur </t>
  </si>
  <si>
    <t xml:space="preserve">Playas Coloradas </t>
  </si>
  <si>
    <t xml:space="preserve"> 10°56'1.56"N -  85°47'36.06"W</t>
  </si>
  <si>
    <t xml:space="preserve"> 10°56'19.38"N- 85°48'6.54"W</t>
  </si>
  <si>
    <t xml:space="preserve"> 10°56'47.88"N- 85°49'51.90"W</t>
  </si>
  <si>
    <t xml:space="preserve"> 10°56'50.10"N- 85°53'1.74"W</t>
  </si>
  <si>
    <t xml:space="preserve"> 10°55'7.32"N- 85°54'9.48"W</t>
  </si>
  <si>
    <t xml:space="preserve"> 10°54'40.62"N- 85°54'43.98"W</t>
  </si>
  <si>
    <t xml:space="preserve"> 10°53'30.78"N- 85°54'56.70"W</t>
  </si>
  <si>
    <t xml:space="preserve"> 10°51'21.07"N- 85°57'4.24"W</t>
  </si>
  <si>
    <t xml:space="preserve"> 10°51'24.98"N- 85°56'31.99"W</t>
  </si>
  <si>
    <t xml:space="preserve"> 10°51'21.65"N- 85°55'47.35"W</t>
  </si>
  <si>
    <t xml:space="preserve"> 10°51'23.94"N- 85°55'29.76"W</t>
  </si>
  <si>
    <t xml:space="preserve"> 10°51'26.70"N- 85°55'15.84"W</t>
  </si>
  <si>
    <t xml:space="preserve"> 10°51'16.14"N- 85°54'57.90"W</t>
  </si>
  <si>
    <t xml:space="preserve"> 10°51'31.52"N- 85°54'42.99"W</t>
  </si>
  <si>
    <t xml:space="preserve"> 10°51'31.65"N- 85°54'29.61"W</t>
  </si>
  <si>
    <t xml:space="preserve"> 10°51'33.24"N- 85°54'1.80"W</t>
  </si>
  <si>
    <t xml:space="preserve"> 10°51'20.70"N- 85°54'2.58"W</t>
  </si>
  <si>
    <t xml:space="preserve"> 10°50'18.24"N- 85°53'53.40"W</t>
  </si>
  <si>
    <t xml:space="preserve"> 10°52'18.90"N- 85°53'58.92"W</t>
  </si>
  <si>
    <t xml:space="preserve"> 10°52'16.26"N- 85°51'53.34"W</t>
  </si>
  <si>
    <t xml:space="preserve"> 10°50'52.74"N- 85°51'51.66"W</t>
  </si>
  <si>
    <t xml:space="preserve"> 10°50'30.96"N- 85°51'37.98"W</t>
  </si>
  <si>
    <t xml:space="preserve"> 10°51'33.90"N- 85°55'23.58"W</t>
  </si>
  <si>
    <t>desvest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</si>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</sst>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.00000\ _€_-;\-* #,##0.00000\ _€_-;_-* &quot;-&quot;??\ _€_-;_-@_-"/>
  </numFmts>
  <fonts count="2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9"/>
      <color rgb="FF000000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ahoma"/>
      <family val="2"/>
    </font>
    <font>
      <sz val="11"/>
      <color rgb="FF000000"/>
      <name val="Calibri"/>
      <family val="2"/>
    </font>
    <font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</font>
    <font>
      <i/>
      <sz val="11"/>
      <name val="Calibri"/>
      <family val="2"/>
      <scheme val="minor"/>
    </font>
    <font>
      <b/>
      <sz val="10"/>
      <color theme="1"/>
      <name val="Arial"/>
      <family val="2"/>
    </font>
    <font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164" fontId="12" fillId="0" borderId="0" applyFont="0" applyFill="0" applyBorder="0" applyAlignment="0" applyProtection="0"/>
  </cellStyleXfs>
  <cellXfs count="103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  <xf numFmtId="0" fontId="5" fillId="0" borderId="0" xfId="0" applyFont="1"/>
    <xf numFmtId="14" fontId="0" fillId="0" borderId="0" xfId="0" applyNumberFormat="1" applyFill="1"/>
    <xf numFmtId="0" fontId="0" fillId="0" borderId="0" xfId="0" applyFill="1" applyAlignment="1">
      <alignment horizontal="center"/>
    </xf>
    <xf numFmtId="165" fontId="1" fillId="0" borderId="0" xfId="0" applyNumberFormat="1" applyFont="1" applyFill="1" applyBorder="1" applyAlignment="1" applyProtection="1">
      <alignment horizontal="right"/>
      <protection locked="0"/>
    </xf>
    <xf numFmtId="165" fontId="3" fillId="0" borderId="0" xfId="1" applyNumberFormat="1" applyFont="1" applyAlignment="1">
      <alignment horizontal="right"/>
    </xf>
    <xf numFmtId="165" fontId="3" fillId="0" borderId="0" xfId="1" applyNumberFormat="1" applyFont="1"/>
    <xf numFmtId="165" fontId="1" fillId="0" borderId="0" xfId="0" applyNumberFormat="1" applyFont="1"/>
    <xf numFmtId="165" fontId="1" fillId="0" borderId="0" xfId="1" applyNumberFormat="1" applyFont="1"/>
    <xf numFmtId="165" fontId="1" fillId="0" borderId="0" xfId="0" applyNumberFormat="1" applyFont="1" applyFill="1" applyBorder="1"/>
    <xf numFmtId="165" fontId="4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  <xf numFmtId="0" fontId="7" fillId="0" borderId="0" xfId="0" applyFont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1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3" fillId="0" borderId="0" xfId="1" applyFont="1" applyFill="1"/>
    <xf numFmtId="0" fontId="3" fillId="0" borderId="0" xfId="0" applyFont="1"/>
    <xf numFmtId="0" fontId="8" fillId="0" borderId="1" xfId="0" applyFont="1" applyBorder="1"/>
    <xf numFmtId="0" fontId="8" fillId="0" borderId="0" xfId="0" applyFont="1" applyFill="1" applyBorder="1"/>
    <xf numFmtId="0" fontId="9" fillId="0" borderId="0" xfId="0" applyFont="1"/>
    <xf numFmtId="0" fontId="10" fillId="0" borderId="0" xfId="0" applyFont="1"/>
    <xf numFmtId="0" fontId="1" fillId="0" borderId="0" xfId="0" applyFont="1" applyProtection="1">
      <protection locked="0"/>
    </xf>
    <xf numFmtId="0" fontId="8" fillId="0" borderId="0" xfId="0" applyFont="1" applyBorder="1"/>
    <xf numFmtId="0" fontId="0" fillId="0" borderId="0" xfId="0" applyBorder="1"/>
    <xf numFmtId="0" fontId="0" fillId="0" borderId="0" xfId="0" applyNumberFormat="1" applyFill="1"/>
    <xf numFmtId="1" fontId="1" fillId="0" borderId="0" xfId="0" applyNumberFormat="1" applyFont="1"/>
    <xf numFmtId="0" fontId="11" fillId="0" borderId="0" xfId="0" applyFont="1"/>
    <xf numFmtId="166" fontId="0" fillId="0" borderId="0" xfId="0" applyNumberFormat="1"/>
    <xf numFmtId="0" fontId="8" fillId="0" borderId="0" xfId="0" applyFont="1"/>
    <xf numFmtId="166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Font="1"/>
    <xf numFmtId="0" fontId="0" fillId="0" borderId="0" xfId="0" applyFont="1" applyFill="1"/>
    <xf numFmtId="0" fontId="13" fillId="0" borderId="0" xfId="0" applyFont="1" applyAlignment="1"/>
    <xf numFmtId="0" fontId="8" fillId="3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Alignment="1"/>
    <xf numFmtId="14" fontId="0" fillId="0" borderId="0" xfId="0" applyNumberFormat="1" applyFont="1"/>
    <xf numFmtId="14" fontId="0" fillId="0" borderId="0" xfId="0" applyNumberFormat="1" applyFont="1" applyAlignment="1"/>
    <xf numFmtId="166" fontId="0" fillId="0" borderId="0" xfId="0" applyNumberFormat="1" applyFont="1"/>
    <xf numFmtId="166" fontId="0" fillId="0" borderId="0" xfId="0" applyNumberFormat="1" applyFont="1" applyAlignment="1"/>
    <xf numFmtId="0" fontId="13" fillId="0" borderId="0" xfId="0" applyFont="1" applyFill="1" applyAlignment="1"/>
    <xf numFmtId="0" fontId="16" fillId="0" borderId="0" xfId="0" applyFont="1" applyFill="1" applyBorder="1"/>
    <xf numFmtId="0" fontId="8" fillId="3" borderId="0" xfId="0" applyFont="1" applyFill="1" applyBorder="1" applyAlignment="1">
      <alignment horizontal="left" vertical="center"/>
    </xf>
    <xf numFmtId="0" fontId="17" fillId="0" borderId="0" xfId="0" applyFont="1"/>
    <xf numFmtId="167" fontId="17" fillId="0" borderId="0" xfId="2" applyNumberFormat="1" applyFont="1"/>
    <xf numFmtId="0" fontId="17" fillId="0" borderId="0" xfId="0" applyFont="1" applyAlignment="1">
      <alignment horizontal="right"/>
    </xf>
    <xf numFmtId="167" fontId="1" fillId="0" borderId="0" xfId="2" applyNumberFormat="1" applyFont="1"/>
    <xf numFmtId="167" fontId="1" fillId="0" borderId="0" xfId="2" applyNumberFormat="1" applyFont="1" applyFill="1" applyBorder="1" applyAlignment="1" applyProtection="1">
      <alignment horizontal="right"/>
      <protection locked="0"/>
    </xf>
    <xf numFmtId="167" fontId="1" fillId="0" borderId="0" xfId="2" applyNumberFormat="1" applyFont="1" applyFill="1" applyBorder="1"/>
    <xf numFmtId="167" fontId="3" fillId="0" borderId="0" xfId="2" applyNumberFormat="1" applyFont="1"/>
    <xf numFmtId="167" fontId="3" fillId="0" borderId="0" xfId="2" applyNumberFormat="1" applyFont="1" applyAlignment="1">
      <alignment horizontal="right"/>
    </xf>
    <xf numFmtId="167" fontId="4" fillId="0" borderId="0" xfId="2" applyNumberFormat="1" applyFont="1"/>
    <xf numFmtId="167" fontId="3" fillId="0" borderId="0" xfId="2" applyNumberFormat="1" applyFont="1" applyAlignment="1" applyProtection="1"/>
    <xf numFmtId="167" fontId="3" fillId="0" borderId="0" xfId="2" applyNumberFormat="1" applyFont="1" applyBorder="1"/>
    <xf numFmtId="167" fontId="7" fillId="0" borderId="0" xfId="2" applyNumberFormat="1" applyFont="1"/>
    <xf numFmtId="167" fontId="3" fillId="0" borderId="0" xfId="2" applyNumberFormat="1" applyFont="1" applyFill="1"/>
    <xf numFmtId="167" fontId="1" fillId="0" borderId="0" xfId="2" applyNumberFormat="1" applyFont="1" applyFill="1"/>
    <xf numFmtId="167" fontId="4" fillId="0" borderId="0" xfId="2" applyNumberFormat="1" applyFont="1" applyAlignment="1" applyProtection="1"/>
    <xf numFmtId="167" fontId="3" fillId="0" borderId="0" xfId="2" applyNumberFormat="1" applyFont="1" applyFill="1" applyBorder="1"/>
    <xf numFmtId="165" fontId="3" fillId="0" borderId="0" xfId="1" applyNumberFormat="1" applyFont="1" applyFill="1"/>
    <xf numFmtId="167" fontId="6" fillId="0" borderId="0" xfId="2" applyNumberFormat="1" applyFont="1"/>
    <xf numFmtId="167" fontId="3" fillId="0" borderId="0" xfId="2" applyNumberFormat="1" applyFont="1" applyBorder="1" applyAlignment="1" applyProtection="1"/>
    <xf numFmtId="167" fontId="9" fillId="0" borderId="0" xfId="2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11" fillId="0" borderId="0" xfId="0" applyFont="1" applyBorder="1"/>
    <xf numFmtId="0" fontId="11" fillId="2" borderId="0" xfId="0" applyFont="1" applyFill="1" applyBorder="1"/>
    <xf numFmtId="0" fontId="22" fillId="0" borderId="0" xfId="0" applyFont="1" applyBorder="1"/>
    <xf numFmtId="0" fontId="8" fillId="2" borderId="0" xfId="0" applyFont="1" applyFill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13" fillId="0" borderId="0" xfId="0" applyFont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  <xf numFmtId="0" fontId="8" fillId="5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NumberFormat="1" applyFont="1" applyBorder="1"/>
    <xf numFmtId="1" fontId="0" fillId="0" borderId="0" xfId="0" applyNumberFormat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3">
    <cellStyle name="Millares" xfId="2" builtinId="3"/>
    <cellStyle name="Normal" xfId="0" builtinId="0"/>
    <cellStyle name="Normal 2" xfId="1" xr:uid="{00000000-0005-0000-0000-000002000000}"/>
  </cellStyles>
  <dxfs count="9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'general 2018'!$B$3</c:f>
              <c:strCache>
                <c:ptCount val="1"/>
                <c:pt idx="0">
                  <c:v>HD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'general 2018'!$B$11:$B$14</c:f>
                <c:numCache>
                  <c:formatCode>General</c:formatCode>
                  <c:ptCount val="4"/>
                  <c:pt idx="0">
                    <c:v>0.13915896765113425</c:v>
                  </c:pt>
                  <c:pt idx="1">
                    <c:v>5.8704922217075593E-2</c:v>
                  </c:pt>
                  <c:pt idx="2">
                    <c:v>3.5982597446789021E-2</c:v>
                  </c:pt>
                  <c:pt idx="3">
                    <c:v>2.6773049552974038E-2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'general 2018'!$A$4:$A$7</c:f>
              <c:strCache>
                <c:ptCount val="4"/>
                <c:pt idx="0">
                  <c:v>Islas Murciélago</c:v>
                </c:pt>
                <c:pt idx="1">
                  <c:v>Península norte</c:v>
                </c:pt>
                <c:pt idx="2">
                  <c:v>Península oeste</c:v>
                </c:pt>
                <c:pt idx="3">
                  <c:v>Península Sur</c:v>
                </c:pt>
              </c:strCache>
            </c:strRef>
          </c:cat>
          <c:val>
            <c:numRef>
              <c:f>'general 2018'!$B$4:$B$7</c:f>
              <c:numCache>
                <c:formatCode>General</c:formatCode>
                <c:ptCount val="4"/>
                <c:pt idx="0">
                  <c:v>7.1943597030256254E-2</c:v>
                </c:pt>
                <c:pt idx="1">
                  <c:v>4.1380916088266093E-2</c:v>
                </c:pt>
                <c:pt idx="2">
                  <c:v>6.9880329038276623E-2</c:v>
                </c:pt>
                <c:pt idx="3">
                  <c:v>2.9964090963121352E-2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3-4AB9-B0EC-50F48A31949D}"/>
            </c:ext>
          </c:extLst>
        </c:ser>
        <c:ser>
          <c:idx val="1"/>
          <c:order val="1"/>
          <c:tx>
            <c:strRef>
              <c:f>'general 2018'!$C$3</c:f>
              <c:strCache>
                <c:ptCount val="1"/>
                <c:pt idx="0">
                  <c:v>HM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'general 2018'!$C$11:$C$14</c:f>
                <c:numCache>
                  <c:formatCode>General</c:formatCode>
                  <c:ptCount val="4"/>
                  <c:pt idx="0">
                    <c:v>0.20856334365596016</c:v>
                  </c:pt>
                  <c:pt idx="1">
                    <c:v>0.21707385115017303</c:v>
                  </c:pt>
                  <c:pt idx="2">
                    <c:v>0.16971503667166579</c:v>
                  </c:pt>
                  <c:pt idx="3">
                    <c:v>4.0555302327149795E-2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'general 2018'!$A$4:$A$7</c:f>
              <c:strCache>
                <c:ptCount val="4"/>
                <c:pt idx="0">
                  <c:v>Islas Murciélago</c:v>
                </c:pt>
                <c:pt idx="1">
                  <c:v>Península norte</c:v>
                </c:pt>
                <c:pt idx="2">
                  <c:v>Península oeste</c:v>
                </c:pt>
                <c:pt idx="3">
                  <c:v>Península Sur</c:v>
                </c:pt>
              </c:strCache>
            </c:strRef>
          </c:cat>
          <c:val>
            <c:numRef>
              <c:f>'general 2018'!$C$4:$C$7</c:f>
              <c:numCache>
                <c:formatCode>General</c:formatCode>
                <c:ptCount val="4"/>
                <c:pt idx="0">
                  <c:v>0.17498081882668051</c:v>
                </c:pt>
                <c:pt idx="1">
                  <c:v>0.16148108719129331</c:v>
                </c:pt>
                <c:pt idx="2">
                  <c:v>0.16049976725510384</c:v>
                </c:pt>
                <c:pt idx="3">
                  <c:v>5.5430580984561786E-2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3-4AB9-B0EC-50F48A31949D}"/>
            </c:ext>
          </c:extLst>
        </c:ser>
        <c:ser>
          <c:idx val="2"/>
          <c:order val="2"/>
          <c:tx>
            <c:strRef>
              <c:f>'general 2018'!$D$3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'general 2018'!$D$11:$D$14</c:f>
                <c:numCache>
                  <c:formatCode>General</c:formatCode>
                  <c:ptCount val="4"/>
                  <c:pt idx="0">
                    <c:v>0.15309180547658385</c:v>
                  </c:pt>
                  <c:pt idx="1">
                    <c:v>0.53151036533722906</c:v>
                  </c:pt>
                  <c:pt idx="2">
                    <c:v>4.6181405077375004E-2</c:v>
                  </c:pt>
                  <c:pt idx="3">
                    <c:v>6.5771506625041679E-2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'general 2018'!$A$4:$A$7</c:f>
              <c:strCache>
                <c:ptCount val="4"/>
                <c:pt idx="0">
                  <c:v>Islas Murciélago</c:v>
                </c:pt>
                <c:pt idx="1">
                  <c:v>Península norte</c:v>
                </c:pt>
                <c:pt idx="2">
                  <c:v>Península oeste</c:v>
                </c:pt>
                <c:pt idx="3">
                  <c:v>Península Sur</c:v>
                </c:pt>
              </c:strCache>
            </c:strRef>
          </c:cat>
          <c:val>
            <c:numRef>
              <c:f>'general 2018'!$D$4:$D$7</c:f>
              <c:numCache>
                <c:formatCode>General</c:formatCode>
                <c:ptCount val="4"/>
                <c:pt idx="0">
                  <c:v>6.7283179992619055E-2</c:v>
                </c:pt>
                <c:pt idx="1">
                  <c:v>9.7679589478284271E-2</c:v>
                </c:pt>
                <c:pt idx="2">
                  <c:v>4.1481048306126596E-2</c:v>
                </c:pt>
                <c:pt idx="3">
                  <c:v>3.8545848475180861E-2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F3-4AB9-B0EC-50F48A31949D}"/>
            </c:ext>
          </c:extLst>
        </c:ser>
        <c:ser>
          <c:idx val="3"/>
          <c:order val="3"/>
          <c:tx>
            <c:strRef>
              <c:f>'general 2018'!$E$3</c:f>
              <c:strCache>
                <c:ptCount val="1"/>
                <c:pt idx="0">
                  <c:v>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'general 2018'!$E$11:$E$14</c:f>
                <c:numCache>
                  <c:formatCode>General</c:formatCode>
                  <c:ptCount val="4"/>
                  <c:pt idx="0">
                    <c:v>1.7743576757093357E-2</c:v>
                  </c:pt>
                  <c:pt idx="1">
                    <c:v>1.3234061080842168E-2</c:v>
                  </c:pt>
                  <c:pt idx="2">
                    <c:v>0</c:v>
                  </c:pt>
                  <c:pt idx="3">
                    <c:v>0.19904863396737485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'general 2018'!$A$4:$A$7</c:f>
              <c:strCache>
                <c:ptCount val="4"/>
                <c:pt idx="0">
                  <c:v>Islas Murciélago</c:v>
                </c:pt>
                <c:pt idx="1">
                  <c:v>Península norte</c:v>
                </c:pt>
                <c:pt idx="2">
                  <c:v>Península oeste</c:v>
                </c:pt>
                <c:pt idx="3">
                  <c:v>Península Sur</c:v>
                </c:pt>
              </c:strCache>
            </c:strRef>
          </c:cat>
          <c:val>
            <c:numRef>
              <c:f>'general 2018'!$E$4:$E$7</c:f>
              <c:numCache>
                <c:formatCode>General</c:formatCode>
                <c:ptCount val="4"/>
                <c:pt idx="0">
                  <c:v>1.5603124325405223E-2</c:v>
                </c:pt>
                <c:pt idx="1">
                  <c:v>9.9461188889204705E-3</c:v>
                </c:pt>
                <c:pt idx="2">
                  <c:v>2.8149727772849947E-2</c:v>
                </c:pt>
                <c:pt idx="3">
                  <c:v>0.15482350275067469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F3-4AB9-B0EC-50F48A31949D}"/>
            </c:ext>
          </c:extLst>
        </c:ser>
        <c:ser>
          <c:idx val="4"/>
          <c:order val="4"/>
          <c:tx>
            <c:strRef>
              <c:f>'general 2018'!$F$3</c:f>
              <c:strCache>
                <c:ptCount val="1"/>
                <c:pt idx="0">
                  <c:v>PK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'general 2018'!$F$11:$F$14</c:f>
                <c:numCache>
                  <c:formatCode>General</c:formatCode>
                  <c:ptCount val="4"/>
                  <c:pt idx="0">
                    <c:v>0.4360147430394396</c:v>
                  </c:pt>
                  <c:pt idx="1">
                    <c:v>0.15502765615141975</c:v>
                  </c:pt>
                  <c:pt idx="2">
                    <c:v>9.5274275570782219E-2</c:v>
                  </c:pt>
                  <c:pt idx="3">
                    <c:v>9.7407941080756705E-2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'general 2018'!$A$4:$A$7</c:f>
              <c:strCache>
                <c:ptCount val="4"/>
                <c:pt idx="0">
                  <c:v>Islas Murciélago</c:v>
                </c:pt>
                <c:pt idx="1">
                  <c:v>Península norte</c:v>
                </c:pt>
                <c:pt idx="2">
                  <c:v>Península oeste</c:v>
                </c:pt>
                <c:pt idx="3">
                  <c:v>Península Sur</c:v>
                </c:pt>
              </c:strCache>
            </c:strRef>
          </c:cat>
          <c:val>
            <c:numRef>
              <c:f>'general 2018'!$F$4:$F$7</c:f>
              <c:numCache>
                <c:formatCode>General</c:formatCode>
                <c:ptCount val="4"/>
                <c:pt idx="0">
                  <c:v>0.16194210367099654</c:v>
                </c:pt>
                <c:pt idx="1">
                  <c:v>0.14286672810656806</c:v>
                </c:pt>
                <c:pt idx="2">
                  <c:v>0.13615836626705086</c:v>
                </c:pt>
                <c:pt idx="3">
                  <c:v>8.8858737180336031E-2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F3-4AB9-B0EC-50F48A31949D}"/>
            </c:ext>
          </c:extLst>
        </c:ser>
        <c:ser>
          <c:idx val="5"/>
          <c:order val="5"/>
          <c:tx>
            <c:strRef>
              <c:f>'general 2018'!$G$3</c:f>
              <c:strCache>
                <c:ptCount val="1"/>
                <c:pt idx="0">
                  <c:v>PS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'general 2018'!$A$4:$A$7</c:f>
              <c:strCache>
                <c:ptCount val="4"/>
                <c:pt idx="0">
                  <c:v>Islas Murciélago</c:v>
                </c:pt>
                <c:pt idx="1">
                  <c:v>Península norte</c:v>
                </c:pt>
                <c:pt idx="2">
                  <c:v>Península oeste</c:v>
                </c:pt>
                <c:pt idx="3">
                  <c:v>Península Sur</c:v>
                </c:pt>
              </c:strCache>
            </c:strRef>
          </c:cat>
          <c:val>
            <c:numRef>
              <c:f>'general 2018'!$G$4:$G$7</c:f>
              <c:numCache>
                <c:formatCode>General</c:formatCode>
                <c:ptCount val="4"/>
                <c:pt idx="0">
                  <c:v>0.86502035677431122</c:v>
                </c:pt>
                <c:pt idx="1">
                  <c:v>1.1467187547581132</c:v>
                </c:pt>
                <c:pt idx="2">
                  <c:v>0.97054368603170671</c:v>
                </c:pt>
                <c:pt idx="3">
                  <c:v>0.59285744399527318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F3-4AB9-B0EC-50F48A31949D}"/>
            </c:ext>
          </c:extLst>
        </c:ser>
        <c:ser>
          <c:idx val="6"/>
          <c:order val="6"/>
          <c:tx>
            <c:strRef>
              <c:f>'general 2018'!$H$3</c:f>
              <c:strCache>
                <c:ptCount val="1"/>
                <c:pt idx="0">
                  <c:v>Total general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'general 2018'!$H$11:$H$14</c:f>
                <c:numCache>
                  <c:formatCode>General</c:formatCode>
                  <c:ptCount val="4"/>
                  <c:pt idx="0">
                    <c:v>0.92032174409428325</c:v>
                  </c:pt>
                  <c:pt idx="1">
                    <c:v>1.9992154745700137</c:v>
                  </c:pt>
                  <c:pt idx="2">
                    <c:v>1.5689405545820554</c:v>
                  </c:pt>
                  <c:pt idx="3">
                    <c:v>0.95002380918645646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'general 2018'!$A$4:$A$7</c:f>
              <c:strCache>
                <c:ptCount val="4"/>
                <c:pt idx="0">
                  <c:v>Islas Murciélago</c:v>
                </c:pt>
                <c:pt idx="1">
                  <c:v>Península norte</c:v>
                </c:pt>
                <c:pt idx="2">
                  <c:v>Península oeste</c:v>
                </c:pt>
                <c:pt idx="3">
                  <c:v>Península Sur</c:v>
                </c:pt>
              </c:strCache>
            </c:strRef>
          </c:cat>
          <c:val>
            <c:numRef>
              <c:f>'general 2018'!$H$4:$H$7</c:f>
              <c:numCache>
                <c:formatCode>General</c:formatCode>
                <c:ptCount val="4"/>
                <c:pt idx="0">
                  <c:v>0.24532422530844869</c:v>
                </c:pt>
                <c:pt idx="1">
                  <c:v>0.36205008943796568</c:v>
                </c:pt>
                <c:pt idx="2">
                  <c:v>0.29489876123868469</c:v>
                </c:pt>
                <c:pt idx="3">
                  <c:v>0.16678255503093939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F3-4AB9-B0EC-50F48A319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165536"/>
        <c:axId val="512164880"/>
      </c:barChart>
      <c:catAx>
        <c:axId val="51216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12164880"/>
        <c:crosses val="autoZero"/>
        <c:auto val="1"/>
        <c:lblAlgn val="ctr"/>
        <c:lblOffset val="100"/>
        <c:noMultiLvlLbl val="0"/>
      </c:catAx>
      <c:valAx>
        <c:axId val="5121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1216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Murcielago'!$A$5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'temporal Murcielago'!$B$4:$H$4</c:f>
              <c:strCache>
                <c:ptCount val="7"/>
                <c:pt idx="0">
                  <c:v>HD</c:v>
                </c:pt>
                <c:pt idx="1">
                  <c:v>HM</c:v>
                </c:pt>
                <c:pt idx="2">
                  <c:v>IN</c:v>
                </c:pt>
                <c:pt idx="3">
                  <c:v>OM</c:v>
                </c:pt>
                <c:pt idx="4">
                  <c:v>PK</c:v>
                </c:pt>
                <c:pt idx="5">
                  <c:v>PS</c:v>
                </c:pt>
                <c:pt idx="6">
                  <c:v>Total general</c:v>
                </c:pt>
              </c:strCache>
            </c:strRef>
          </c:cat>
          <c:val>
            <c:numRef>
              <c:f>'temporal Murcielago'!$B$5:$H$5</c:f>
              <c:numCache>
                <c:formatCode>0.00</c:formatCode>
                <c:ptCount val="7"/>
                <c:pt idx="0">
                  <c:v>0.26916571104900699</c:v>
                </c:pt>
                <c:pt idx="1">
                  <c:v>1.0578410832632537</c:v>
                </c:pt>
                <c:pt idx="2">
                  <c:v>0.19200082417653713</c:v>
                </c:pt>
                <c:pt idx="3">
                  <c:v>2.8149727772849947E-2</c:v>
                </c:pt>
                <c:pt idx="4">
                  <c:v>5.8403021188649859E-2</c:v>
                </c:pt>
                <c:pt idx="5">
                  <c:v>1.1524376055776808</c:v>
                </c:pt>
                <c:pt idx="6">
                  <c:v>0.46632049683005017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1-4595-B634-08DDEB8F7C14}"/>
            </c:ext>
          </c:extLst>
        </c:ser>
        <c:ser>
          <c:idx val="1"/>
          <c:order val="1"/>
          <c:tx>
            <c:strRef>
              <c:f>'temporal Murcielago'!$A$6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'temporal Murcielago'!$B$4:$H$4</c:f>
              <c:strCache>
                <c:ptCount val="7"/>
                <c:pt idx="0">
                  <c:v>HD</c:v>
                </c:pt>
                <c:pt idx="1">
                  <c:v>HM</c:v>
                </c:pt>
                <c:pt idx="2">
                  <c:v>IN</c:v>
                </c:pt>
                <c:pt idx="3">
                  <c:v>OM</c:v>
                </c:pt>
                <c:pt idx="4">
                  <c:v>PK</c:v>
                </c:pt>
                <c:pt idx="5">
                  <c:v>PS</c:v>
                </c:pt>
                <c:pt idx="6">
                  <c:v>Total general</c:v>
                </c:pt>
              </c:strCache>
            </c:strRef>
          </c:cat>
          <c:val>
            <c:numRef>
              <c:f>'temporal Murcielago'!$B$6:$H$6</c:f>
              <c:numCache>
                <c:formatCode>0.00</c:formatCode>
                <c:ptCount val="7"/>
                <c:pt idx="0">
                  <c:v>0.1211564917915301</c:v>
                </c:pt>
                <c:pt idx="1">
                  <c:v>8.3938733942012997E-2</c:v>
                </c:pt>
                <c:pt idx="2">
                  <c:v>2.8324431878897952E-2</c:v>
                </c:pt>
                <c:pt idx="3">
                  <c:v>0</c:v>
                </c:pt>
                <c:pt idx="4">
                  <c:v>6.3928257031202251E-2</c:v>
                </c:pt>
                <c:pt idx="5">
                  <c:v>0.13450802100324302</c:v>
                </c:pt>
                <c:pt idx="6">
                  <c:v>5.8317545709536657E-2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41-4595-B634-08DDEB8F7C14}"/>
            </c:ext>
          </c:extLst>
        </c:ser>
        <c:ser>
          <c:idx val="2"/>
          <c:order val="2"/>
          <c:tx>
            <c:strRef>
              <c:f>'temporal Murcielago'!$A$7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'temporal Murcielago'!$B$4:$H$4</c:f>
              <c:strCache>
                <c:ptCount val="7"/>
                <c:pt idx="0">
                  <c:v>HD</c:v>
                </c:pt>
                <c:pt idx="1">
                  <c:v>HM</c:v>
                </c:pt>
                <c:pt idx="2">
                  <c:v>IN</c:v>
                </c:pt>
                <c:pt idx="3">
                  <c:v>OM</c:v>
                </c:pt>
                <c:pt idx="4">
                  <c:v>PK</c:v>
                </c:pt>
                <c:pt idx="5">
                  <c:v>PS</c:v>
                </c:pt>
                <c:pt idx="6">
                  <c:v>Total general</c:v>
                </c:pt>
              </c:strCache>
            </c:strRef>
          </c:cat>
          <c:val>
            <c:numRef>
              <c:f>'temporal Murcielago'!$B$7:$H$7</c:f>
              <c:numCache>
                <c:formatCode>0.00</c:formatCode>
                <c:ptCount val="7"/>
                <c:pt idx="0">
                  <c:v>7.1943597030256226E-2</c:v>
                </c:pt>
                <c:pt idx="1">
                  <c:v>0.17498081882668051</c:v>
                </c:pt>
                <c:pt idx="2">
                  <c:v>6.7283179992619069E-2</c:v>
                </c:pt>
                <c:pt idx="3">
                  <c:v>1.5603124325405223E-2</c:v>
                </c:pt>
                <c:pt idx="4">
                  <c:v>0.16194210367099646</c:v>
                </c:pt>
                <c:pt idx="5">
                  <c:v>0.86502035677431122</c:v>
                </c:pt>
                <c:pt idx="6">
                  <c:v>0.24532422530844861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41-4595-B634-08DDEB8F7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164552"/>
        <c:axId val="503179680"/>
      </c:barChart>
      <c:catAx>
        <c:axId val="51216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03179680"/>
        <c:crosses val="autoZero"/>
        <c:auto val="1"/>
        <c:lblAlgn val="ctr"/>
        <c:lblOffset val="100"/>
        <c:noMultiLvlLbl val="0"/>
      </c:catAx>
      <c:valAx>
        <c:axId val="5031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1216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399</xdr:row>
      <xdr:rowOff>0</xdr:rowOff>
    </xdr:from>
    <xdr:to>
      <xdr:col>6</xdr:col>
      <xdr:colOff>177800</xdr:colOff>
      <xdr:row>417</xdr:row>
      <xdr:rowOff>161925</xdr:rowOff>
    </xdr:to>
    <xdr:pic>
      <xdr:nvPicPr>
        <xdr:cNvPr id="1025" name="Picture 1" descr="Stru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76028550"/>
          <a:ext cx="4791075" cy="3590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80010</xdr:rowOff>
    </xdr:from>
    <xdr:to>
      <xdr:col>11</xdr:col>
      <xdr:colOff>454025</xdr:colOff>
      <xdr:row>13</xdr:row>
      <xdr:rowOff>156210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445B6B37-B90A-0F4F-9F86-AC3A41E8F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80010"/>
          <a:ext cx="388620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474345</xdr:colOff>
      <xdr:row>14</xdr:row>
      <xdr:rowOff>164782</xdr:rowOff>
    </xdr:from>
    <xdr:to>
      <xdr:col>7</xdr:col>
      <xdr:colOff>85725</xdr:colOff>
      <xdr:row>33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80C8A5-6133-4E64-9F12-A1ED22666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13</xdr:row>
      <xdr:rowOff>130491</xdr:rowOff>
    </xdr:from>
    <xdr:to>
      <xdr:col>7</xdr:col>
      <xdr:colOff>552450</xdr:colOff>
      <xdr:row>35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ABD77B0-714C-4D12-BA02-2EC32E649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JoseAlvarado" refreshedDate="43643.614232870372" createdVersion="6" refreshedVersion="6" minRefreshableVersion="3" recordCount="1000" xr:uid="{6545879C-40AA-43D1-8FF2-22F8FEDB3DAD}">
  <cacheSource type="worksheet">
    <worksheetSource ref="A1:AY1048576" sheet="Peces"/>
  </cacheSource>
  <cacheFields count="51">
    <cacheField name="Área de conservación" numFmtId="0">
      <sharedItems containsBlank="1" count="2">
        <s v="ACG"/>
        <m/>
      </sharedItems>
    </cacheField>
    <cacheField name="Localidad" numFmtId="0">
      <sharedItems containsBlank="1" count="5">
        <s v="Islas Murciélago"/>
        <s v="Península Sur"/>
        <s v="Península norte"/>
        <s v="Península oeste"/>
        <m/>
      </sharedItems>
    </cacheField>
    <cacheField name="Sitio" numFmtId="0">
      <sharedItems containsBlank="1" count="25">
        <s v="Isla San Pedrito"/>
        <s v="Isla Catalina"/>
        <s v="Isla Las Golondrinas"/>
        <s v="Bajo Pochote, Isla San José"/>
        <s v="Bajo La Vita"/>
        <s v="Isla Pelada"/>
        <s v="El Refugio, Isla Cocinera"/>
        <s v="Detrás Isla Cocinera"/>
        <s v="Bajo Negro"/>
        <s v="MM"/>
        <s v="Cocinera Sur"/>
        <s v="Puerta de la Iglesia"/>
        <s v="San José Norte"/>
        <s v="Isla Colorada Este"/>
        <s v="San Pedrillo"/>
        <s v="Isla Colorada Sur"/>
        <s v="Playas Coloradas"/>
        <s v="San José sur"/>
        <s v="Matapalito"/>
        <s v="Isla Leoncillo"/>
        <s v="Isla Los Cabros"/>
        <s v="Los Negritos"/>
        <s v="Punta Morros"/>
        <s v="Punta Blanca"/>
        <m/>
      </sharedItems>
    </cacheField>
    <cacheField name="Ambiente" numFmtId="0">
      <sharedItems containsBlank="1"/>
    </cacheField>
    <cacheField name="AMP/NoAMP" numFmtId="0">
      <sharedItems containsBlank="1"/>
    </cacheField>
    <cacheField name="Buzo" numFmtId="0">
      <sharedItems containsBlank="1"/>
    </cacheField>
    <cacheField name="Tipo muestreo" numFmtId="0">
      <sharedItems containsBlank="1"/>
    </cacheField>
    <cacheField name="Transecto" numFmtId="0">
      <sharedItems containsString="0" containsBlank="1" containsNumber="1" containsInteger="1" minValue="1" maxValue="3"/>
    </cacheField>
    <cacheField name="area del transecto m2" numFmtId="0">
      <sharedItems containsString="0" containsBlank="1" containsNumber="1" containsInteger="1" minValue="40" maxValue="40"/>
    </cacheField>
    <cacheField name="Fecha" numFmtId="0">
      <sharedItems containsNonDate="0" containsDate="1" containsString="0" containsBlank="1" minDate="2014-06-18T00:00:00" maxDate="2018-05-01T00:00:00"/>
    </cacheField>
    <cacheField name="Año" numFmtId="0">
      <sharedItems containsString="0" containsBlank="1" containsNumber="1" containsInteger="1" minValue="2014" maxValue="2018" count="4">
        <n v="2014"/>
        <n v="2016"/>
        <n v="2018"/>
        <m/>
      </sharedItems>
    </cacheField>
    <cacheField name="digitador" numFmtId="0">
      <sharedItems containsBlank="1"/>
    </cacheField>
    <cacheField name="fecha de digitación" numFmtId="0">
      <sharedItems containsNonDate="0" containsDate="1" containsString="0" containsBlank="1" minDate="2016-09-16T00:00:00" maxDate="2018-05-01T00:00:00"/>
    </cacheField>
    <cacheField name="Profundidad " numFmtId="0">
      <sharedItems containsString="0" containsBlank="1" containsNumber="1" minValue="1.5" maxValue="22"/>
    </cacheField>
    <cacheField name="Categoría profundidad" numFmtId="0">
      <sharedItems containsBlank="1"/>
    </cacheField>
    <cacheField name="Codigo" numFmtId="0">
      <sharedItems containsBlank="1"/>
    </cacheField>
    <cacheField name="Especie" numFmtId="0">
      <sharedItems containsBlank="1" count="86">
        <s v="Thalassoma lucasanum"/>
        <s v="Sufflamen verres"/>
        <s v="Chromis atrilobata"/>
        <s v="Holacanthus passer"/>
        <s v="Caranx caballus"/>
        <s v="Stegastes acapulcoensis"/>
        <s v="Canthigaster punctatissima"/>
        <s v="Scarus ghobban"/>
        <s v="Cirrhitichthys oxycephalus"/>
        <s v="Fistularia commersonii"/>
        <s v="Epinephelus labriformis"/>
        <s v="Diodon holocanthus"/>
        <s v="Cirrhitus rivulatus"/>
        <s v="Abudefduf troschelii"/>
        <s v="Bodianus diplotaenia"/>
        <s v="Ophioblennius steindachneri"/>
        <s v="Pseudobalistes naufragium"/>
        <s v="Johnrandallia nigrirostris"/>
        <s v="Halichoeres dispilus"/>
        <s v="Mulloidichthys dentatus"/>
        <s v="Plagiotremus azaleus"/>
        <s v="Pomacanthus zonipectus"/>
        <s v="Apogon dovii"/>
        <s v="Scarus rubroviolaceus"/>
        <s v="Sargocentron suborbitalis"/>
        <s v="Synodus lacertinus"/>
        <s v="Microspathodon dorsalis"/>
        <s v="Chilomycterus reticulatus"/>
        <s v="Arothron meleagris"/>
        <s v="Novaculichthys taeniourus"/>
        <s v="Serranus psittacinus"/>
        <s v="Microspathodon bairdii"/>
        <s v="Abudefduf concolor"/>
        <s v="Kyphosus analogus"/>
        <s v="Alphestes multiguttatus"/>
        <s v="Scarus perrico"/>
        <s v="Acanthurus xanthopterus"/>
        <s v="Belonidae"/>
        <s v="Gymnothorax castaneus"/>
        <s v="Arothron hispidus"/>
        <s v="Haemulon maculicauda"/>
        <s v="Lutjanus argentiventris"/>
        <s v="Haemulon steindachneri"/>
        <s v="Cephalopholis panamensis"/>
        <s v="Halichoeres chierchiae"/>
        <s v="Haemulon flaviguttatum"/>
        <s v="Seriola rivoliana"/>
        <s v="Stegastes flavilatus"/>
        <s v="Scorpaena mystes"/>
        <s v="Apogon retrosella"/>
        <s v="Halichoeres notospilus"/>
        <s v="Rypticus nigripinnis"/>
        <s v="Myripristis leiognathus"/>
        <s v="Pareques sp"/>
        <s v="Chaetodon humeralis"/>
        <s v="Lutjanus inermis"/>
        <s v="Muraena lentiginosa"/>
        <s v="Halichoeres nicholsi"/>
        <s v="Sphoeroides lobatus"/>
        <s v="Hoplopagrus guentherii"/>
        <s v="Muraena argus"/>
        <s v="Prionurus laticlavius"/>
        <s v="Prionurus punctatus"/>
        <s v="Trachinotus rhodopus"/>
        <s v="Elagatis bipinnulata"/>
        <s v="Caranx sexfasciatus"/>
        <s v="Paranthias colonus"/>
        <s v="Euthynnus lineatus"/>
        <s v="Elacatinus punticulatus"/>
        <s v="Scarus compressus"/>
        <s v="Rypticus bicolor"/>
        <s v="Acanthurus triostegus"/>
        <s v="Stegastes baldwini"/>
        <s v="Haemulon sexfasciatum"/>
        <s v="Gymnothorax dovii"/>
        <s v="Anisotremus interruptus"/>
        <s v="Lutjanus guttatus"/>
        <s v="Kyphosus elegans"/>
        <s v="Alphestes immaculatus"/>
        <s v="Urolophus halleri"/>
        <s v="Calamus brachysomus"/>
        <s v="Diodon hystrix"/>
        <s v="Muraena clepsydra"/>
        <s v="Myripristis berndti"/>
        <s v="Ginglymostoma unami"/>
        <m/>
      </sharedItems>
    </cacheField>
    <cacheField name="Total" numFmtId="0">
      <sharedItems containsString="0" containsBlank="1" containsNumber="1" containsInteger="1" minValue="1" maxValue="807"/>
    </cacheField>
    <cacheField name="2.5" numFmtId="0">
      <sharedItems containsString="0" containsBlank="1" containsNumber="1" containsInteger="1" minValue="1" maxValue="500"/>
    </cacheField>
    <cacheField name="7.5" numFmtId="0">
      <sharedItems containsString="0" containsBlank="1" containsNumber="1" containsInteger="1" minValue="1" maxValue="600"/>
    </cacheField>
    <cacheField name="12.5" numFmtId="0">
      <sharedItems containsString="0" containsBlank="1" containsNumber="1" containsInteger="1" minValue="1" maxValue="807"/>
    </cacheField>
    <cacheField name="17.5" numFmtId="0">
      <sharedItems containsString="0" containsBlank="1" containsNumber="1" containsInteger="1" minValue="1" maxValue="500"/>
    </cacheField>
    <cacheField name="25" numFmtId="0">
      <sharedItems containsString="0" containsBlank="1" containsNumber="1" containsInteger="1" minValue="1" maxValue="200"/>
    </cacheField>
    <cacheField name="35" numFmtId="0">
      <sharedItems containsString="0" containsBlank="1" containsNumber="1" containsInteger="1" minValue="1" maxValue="30"/>
    </cacheField>
    <cacheField name="45" numFmtId="0">
      <sharedItems containsString="0" containsBlank="1" containsNumber="1" containsInteger="1" minValue="1" maxValue="5"/>
    </cacheField>
    <cacheField name="55" numFmtId="0">
      <sharedItems containsString="0" containsBlank="1" containsNumber="1" containsInteger="1" minValue="1" maxValue="30"/>
    </cacheField>
    <cacheField name="65" numFmtId="0">
      <sharedItems containsString="0" containsBlank="1" containsNumber="1" containsInteger="1" minValue="1" maxValue="3"/>
    </cacheField>
    <cacheField name="75" numFmtId="0">
      <sharedItems containsString="0" containsBlank="1" containsNumber="1" containsInteger="1" minValue="1" maxValue="3"/>
    </cacheField>
    <cacheField name="85" numFmtId="0">
      <sharedItems containsString="0" containsBlank="1" containsNumber="1" containsInteger="1" minValue="1" maxValue="2"/>
    </cacheField>
    <cacheField name="95" numFmtId="0">
      <sharedItems containsString="0" containsBlank="1" containsNumber="1" containsInteger="1" minValue="1" maxValue="1"/>
    </cacheField>
    <cacheField name="112.5" numFmtId="0">
      <sharedItems containsString="0" containsBlank="1" containsNumber="1" containsInteger="1" minValue="1" maxValue="2"/>
    </cacheField>
    <cacheField name="137.5" numFmtId="0">
      <sharedItems containsNonDate="0" containsString="0" containsBlank="1"/>
    </cacheField>
    <cacheField name="162.5" numFmtId="0">
      <sharedItems containsString="0" containsBlank="1" containsNumber="1" containsInteger="1" minValue="1" maxValue="1"/>
    </cacheField>
    <cacheField name="187.5" numFmtId="0">
      <sharedItems containsString="0" containsBlank="1" containsNumber="1" containsInteger="1" minValue="1" maxValue="1"/>
    </cacheField>
    <cacheField name="225" numFmtId="0">
      <sharedItems containsNonDate="0" containsString="0" containsBlank="1"/>
    </cacheField>
    <cacheField name="275" numFmtId="0">
      <sharedItems containsNonDate="0" containsString="0" containsBlank="1"/>
    </cacheField>
    <cacheField name="325" numFmtId="0">
      <sharedItems containsNonDate="0" containsString="0" containsBlank="1"/>
    </cacheField>
    <cacheField name="700" numFmtId="0">
      <sharedItems containsNonDate="0" containsString="0" containsBlank="1"/>
    </cacheField>
    <cacheField name="a" numFmtId="0">
      <sharedItems containsString="0" containsBlank="1" containsNumber="1" minValue="4.0000000000000002E-4" maxValue="0.39750000000000002"/>
    </cacheField>
    <cacheField name="b" numFmtId="0">
      <sharedItems containsString="0" containsBlank="1" containsNumber="1" minValue="2.3450000000000002" maxValue="3.41655"/>
    </cacheField>
    <cacheField name="Biomasa" numFmtId="0">
      <sharedItems containsString="0" containsBlank="1" containsNumber="1" minValue="8.1622883091650902E-2" maxValue="88820.096956565671"/>
    </cacheField>
    <cacheField name="Biomasa (g/m2)" numFmtId="0">
      <sharedItems containsString="0" containsBlank="1" containsNumber="1" minValue="2.0405720772912724E-3" maxValue="2220.5024239141417"/>
    </cacheField>
    <cacheField name="Biomasa (Kg/Ha)" numFmtId="0">
      <sharedItems containsString="0" containsBlank="1" containsNumber="1" minValue="2.0405720772912722E-2" maxValue="22205.024239141418"/>
    </cacheField>
    <cacheField name="Biomasa (tn/ha)" numFmtId="0">
      <sharedItems containsString="0" containsBlank="1" containsNumber="1" minValue="2.0405720772912721E-5" maxValue="22.205024239141416"/>
    </cacheField>
    <cacheField name="Densidad" numFmtId="0">
      <sharedItems containsString="0" containsBlank="1" containsNumber="1" minValue="2.5000000000000001E-2" maxValue="20.175000000000001"/>
    </cacheField>
    <cacheField name="NT" numFmtId="0">
      <sharedItems containsString="0" containsBlank="1" containsNumber="1" minValue="0" maxValue="4.5"/>
    </cacheField>
    <cacheField name="GF abrev. (Quimbayo/Roff)" numFmtId="0">
      <sharedItems containsBlank="1" count="7">
        <s v="IN"/>
        <s v="PK"/>
        <s v="PS"/>
        <s v="HD"/>
        <s v="HM"/>
        <s v="OM"/>
        <m/>
      </sharedItems>
    </cacheField>
    <cacheField name="GF (Quimbayo/Roff)" numFmtId="0">
      <sharedItems containsBlank="1" count="7">
        <s v="Invertebrivores"/>
        <s v="Planktivores"/>
        <s v="Piscivores"/>
        <s v="Detritivores"/>
        <s v="Macroalgae feeders"/>
        <s v="Omnivores"/>
        <m/>
      </sharedItems>
    </cacheField>
    <cacheField name="Orden" numFmtId="0">
      <sharedItems containsBlank="1" count="11">
        <s v="Perciformes"/>
        <s v="Tetraodontiformes"/>
        <s v="Syngnathiformes"/>
        <s v="Beryciformes"/>
        <s v="Aulopiformes"/>
        <s v="Beloniformes"/>
        <s v="Anguilliformes"/>
        <s v="Scorpaeniformes"/>
        <s v="Rajiformes"/>
        <s v="Orectolobiformes"/>
        <m/>
      </sharedItems>
    </cacheField>
    <cacheField name="Familia" numFmtId="0">
      <sharedItems containsBlank="1" count="31">
        <s v="Labridae"/>
        <s v="Balistidae"/>
        <s v="Pomacentridae"/>
        <s v="Pomacanthidae"/>
        <s v="Carangidae"/>
        <s v="Tetraodontidae"/>
        <s v="Scaridae"/>
        <s v="Cirrhitidae"/>
        <s v="Fistulariidae"/>
        <s v="Serranidae"/>
        <s v="Diodontidae"/>
        <s v="Blenniidae"/>
        <s v="Chaetodontidae"/>
        <s v="Mullidae"/>
        <s v="Apogonidae"/>
        <s v="Holocentridae"/>
        <s v="Synodontidae"/>
        <s v="Kyphosidae"/>
        <s v="Acanthuridae"/>
        <s v="Belonidae"/>
        <s v="Muraenidae"/>
        <s v="Haemulidae"/>
        <s v="Lutjanidae"/>
        <s v="Scorpaenidae"/>
        <s v="Sciaenidae"/>
        <s v="scombridae"/>
        <s v="Gobiidae"/>
        <s v="Urotrygonidae"/>
        <s v="Sparidae"/>
        <s v="Ginglymostomatidae"/>
        <m/>
      </sharedItems>
    </cacheField>
    <cacheField name="UIC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tlu"/>
    <x v="0"/>
    <n v="85"/>
    <m/>
    <n v="30"/>
    <n v="50"/>
    <n v="5"/>
    <m/>
    <m/>
    <m/>
    <m/>
    <m/>
    <m/>
    <m/>
    <m/>
    <m/>
    <m/>
    <m/>
    <m/>
    <m/>
    <m/>
    <m/>
    <m/>
    <n v="1.261E-2"/>
    <n v="2.8782999999999999"/>
    <n v="1268.9757121972964"/>
    <n v="31.72439280493241"/>
    <n v="317.2439280493241"/>
    <n v="0.31724392804932411"/>
    <n v="2.125"/>
    <n v="3.5"/>
    <x v="0"/>
    <x v="0"/>
    <x v="0"/>
    <x v="0"/>
    <s v="LC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sve"/>
    <x v="1"/>
    <n v="15"/>
    <m/>
    <m/>
    <n v="10"/>
    <n v="5"/>
    <m/>
    <m/>
    <m/>
    <m/>
    <m/>
    <m/>
    <m/>
    <m/>
    <m/>
    <m/>
    <m/>
    <m/>
    <m/>
    <m/>
    <m/>
    <m/>
    <n v="2.4899999999999999E-2"/>
    <n v="3.0129999999999999"/>
    <n v="1195.0985184076544"/>
    <n v="29.877462960191359"/>
    <n v="298.7746296019136"/>
    <n v="0.29877462960191359"/>
    <n v="0.375"/>
    <n v="3.3"/>
    <x v="0"/>
    <x v="0"/>
    <x v="1"/>
    <x v="1"/>
    <s v="LC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cat"/>
    <x v="2"/>
    <n v="400"/>
    <n v="400"/>
    <m/>
    <m/>
    <m/>
    <m/>
    <m/>
    <m/>
    <m/>
    <m/>
    <m/>
    <m/>
    <m/>
    <m/>
    <m/>
    <m/>
    <m/>
    <m/>
    <m/>
    <m/>
    <m/>
    <n v="5.2300000000000003E-3"/>
    <n v="3.41655"/>
    <n v="47.878839666082747"/>
    <n v="1.1969709916520688"/>
    <n v="11.969709916520689"/>
    <n v="1.1969709916520689E-2"/>
    <n v="10"/>
    <n v="3.4"/>
    <x v="1"/>
    <x v="1"/>
    <x v="0"/>
    <x v="2"/>
    <s v="LC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hpa"/>
    <x v="3"/>
    <n v="3"/>
    <m/>
    <n v="2"/>
    <m/>
    <m/>
    <n v="1"/>
    <m/>
    <m/>
    <m/>
    <m/>
    <m/>
    <m/>
    <m/>
    <m/>
    <m/>
    <m/>
    <m/>
    <m/>
    <m/>
    <m/>
    <m/>
    <n v="2.7130000000000001E-2"/>
    <n v="3.0842299999999998"/>
    <n v="583.05270583398567"/>
    <n v="14.576317645849642"/>
    <n v="145.76317645849642"/>
    <n v="0.14576317645849643"/>
    <n v="7.4999999999999997E-2"/>
    <n v="2.6"/>
    <x v="0"/>
    <x v="0"/>
    <x v="0"/>
    <x v="3"/>
    <s v="LC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ccab"/>
    <x v="4"/>
    <n v="2"/>
    <m/>
    <m/>
    <m/>
    <m/>
    <m/>
    <n v="2"/>
    <m/>
    <m/>
    <m/>
    <m/>
    <m/>
    <m/>
    <m/>
    <m/>
    <m/>
    <m/>
    <m/>
    <m/>
    <m/>
    <m/>
    <n v="2.5000000000000001E-2"/>
    <n v="3"/>
    <n v="2143.75"/>
    <n v="53.59375"/>
    <n v="535.9375"/>
    <n v="0.53593749999999996"/>
    <n v="0.05"/>
    <n v="4"/>
    <x v="2"/>
    <x v="2"/>
    <x v="0"/>
    <x v="4"/>
    <s v="LC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sac"/>
    <x v="5"/>
    <n v="30"/>
    <m/>
    <n v="30"/>
    <m/>
    <m/>
    <m/>
    <m/>
    <m/>
    <m/>
    <m/>
    <m/>
    <m/>
    <m/>
    <m/>
    <m/>
    <m/>
    <m/>
    <m/>
    <m/>
    <m/>
    <m/>
    <n v="3.49E-2"/>
    <n v="2.9108999999999998"/>
    <n v="369.11569607091837"/>
    <n v="9.2278924017729587"/>
    <n v="92.278924017729594"/>
    <n v="9.2278924017729594E-2"/>
    <n v="0.75"/>
    <n v="2"/>
    <x v="3"/>
    <x v="3"/>
    <x v="0"/>
    <x v="2"/>
    <s v="LC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cpu"/>
    <x v="6"/>
    <n v="2"/>
    <m/>
    <n v="2"/>
    <m/>
    <m/>
    <m/>
    <m/>
    <m/>
    <m/>
    <m/>
    <m/>
    <m/>
    <m/>
    <m/>
    <m/>
    <m/>
    <m/>
    <m/>
    <m/>
    <m/>
    <m/>
    <n v="1.9699999999999999E-2"/>
    <n v="2.9174000000000002"/>
    <n v="14.073429816211023"/>
    <n v="0.35183574540527557"/>
    <n v="3.5183574540527558"/>
    <n v="3.5183574540527556E-3"/>
    <n v="0.05"/>
    <n v="3"/>
    <x v="0"/>
    <x v="0"/>
    <x v="1"/>
    <x v="5"/>
    <s v="LC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sgh"/>
    <x v="7"/>
    <n v="33"/>
    <m/>
    <n v="10"/>
    <n v="20"/>
    <m/>
    <n v="3"/>
    <m/>
    <m/>
    <m/>
    <m/>
    <m/>
    <m/>
    <m/>
    <m/>
    <m/>
    <m/>
    <m/>
    <m/>
    <m/>
    <m/>
    <m/>
    <n v="2.3300000000000001E-2"/>
    <n v="2.919"/>
    <n v="1666.7789648150017"/>
    <n v="41.669474120375043"/>
    <n v="416.69474120375043"/>
    <n v="0.41669474120375044"/>
    <n v="0.82499999999999996"/>
    <n v="2"/>
    <x v="4"/>
    <x v="4"/>
    <x v="0"/>
    <x v="6"/>
    <s v="LC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cox"/>
    <x v="8"/>
    <n v="1"/>
    <m/>
    <n v="1"/>
    <m/>
    <m/>
    <m/>
    <m/>
    <m/>
    <m/>
    <m/>
    <m/>
    <m/>
    <m/>
    <m/>
    <m/>
    <m/>
    <m/>
    <m/>
    <m/>
    <m/>
    <m/>
    <n v="3.32E-2"/>
    <n v="3"/>
    <n v="14.00625"/>
    <n v="0.35015625"/>
    <n v="3.5015624999999999"/>
    <n v="3.5015624999999999E-3"/>
    <n v="2.5000000000000001E-2"/>
    <n v="3.9"/>
    <x v="0"/>
    <x v="0"/>
    <x v="0"/>
    <x v="7"/>
    <s v="NE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fco"/>
    <x v="9"/>
    <n v="2"/>
    <m/>
    <m/>
    <m/>
    <m/>
    <m/>
    <m/>
    <m/>
    <m/>
    <m/>
    <m/>
    <n v="2"/>
    <m/>
    <m/>
    <m/>
    <m/>
    <m/>
    <m/>
    <m/>
    <m/>
    <m/>
    <n v="5.9999999999999995E-4"/>
    <n v="3"/>
    <n v="736.94999999999993"/>
    <n v="18.423749999999998"/>
    <n v="184.23749999999998"/>
    <n v="0.18423749999999997"/>
    <n v="0.05"/>
    <n v="4.3"/>
    <x v="2"/>
    <x v="2"/>
    <x v="2"/>
    <x v="8"/>
    <s v="NE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ela"/>
    <x v="10"/>
    <n v="1"/>
    <m/>
    <m/>
    <m/>
    <m/>
    <n v="1"/>
    <m/>
    <m/>
    <m/>
    <m/>
    <m/>
    <m/>
    <m/>
    <m/>
    <m/>
    <m/>
    <m/>
    <m/>
    <m/>
    <m/>
    <m/>
    <n v="3.4299999999999997E-2"/>
    <n v="2.9"/>
    <n v="388.43660100226458"/>
    <n v="9.7109150250566145"/>
    <n v="97.109150250566145"/>
    <n v="9.7109150250566142E-2"/>
    <n v="2.5000000000000001E-2"/>
    <n v="4"/>
    <x v="2"/>
    <x v="2"/>
    <x v="0"/>
    <x v="9"/>
    <s v="LC"/>
  </r>
  <r>
    <x v="0"/>
    <x v="0"/>
    <x v="0"/>
    <s v="Arrecife rocoso"/>
    <s v="AMP"/>
    <s v="A. Beita"/>
    <m/>
    <n v="1"/>
    <n v="40"/>
    <d v="2014-06-18T00:00:00"/>
    <x v="0"/>
    <s v="Andres Beita"/>
    <m/>
    <n v="4"/>
    <s v="Somero"/>
    <s v="dho"/>
    <x v="11"/>
    <n v="2"/>
    <m/>
    <m/>
    <n v="2"/>
    <m/>
    <m/>
    <m/>
    <m/>
    <m/>
    <m/>
    <m/>
    <m/>
    <m/>
    <m/>
    <m/>
    <m/>
    <m/>
    <m/>
    <m/>
    <m/>
    <m/>
    <n v="2.1899999999999999E-2"/>
    <n v="3"/>
    <n v="85.546875"/>
    <n v="2.138671875"/>
    <n v="21.38671875"/>
    <n v="2.1386718749999999E-2"/>
    <n v="0.05"/>
    <n v="3.3"/>
    <x v="0"/>
    <x v="0"/>
    <x v="1"/>
    <x v="10"/>
    <s v="NE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cri"/>
    <x v="12"/>
    <n v="1"/>
    <m/>
    <m/>
    <m/>
    <m/>
    <m/>
    <n v="1"/>
    <m/>
    <m/>
    <m/>
    <m/>
    <m/>
    <m/>
    <m/>
    <m/>
    <m/>
    <m/>
    <m/>
    <m/>
    <m/>
    <m/>
    <n v="2.76E-2"/>
    <n v="3"/>
    <n v="1183.3499999999999"/>
    <n v="29.583749999999998"/>
    <n v="295.83749999999998"/>
    <n v="0.29583749999999998"/>
    <n v="2.5000000000000001E-2"/>
    <n v="4"/>
    <x v="0"/>
    <x v="0"/>
    <x v="0"/>
    <x v="7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cox"/>
    <x v="8"/>
    <n v="2"/>
    <m/>
    <n v="2"/>
    <m/>
    <m/>
    <m/>
    <m/>
    <m/>
    <m/>
    <m/>
    <m/>
    <m/>
    <m/>
    <m/>
    <m/>
    <m/>
    <m/>
    <m/>
    <m/>
    <m/>
    <m/>
    <n v="3.32E-2"/>
    <n v="3"/>
    <n v="28.012499999999999"/>
    <n v="0.7003125"/>
    <n v="7.0031249999999998"/>
    <n v="7.0031249999999998E-3"/>
    <n v="0.05"/>
    <n v="3.9"/>
    <x v="0"/>
    <x v="0"/>
    <x v="0"/>
    <x v="7"/>
    <s v="NE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sac"/>
    <x v="5"/>
    <n v="20"/>
    <m/>
    <n v="20"/>
    <m/>
    <m/>
    <m/>
    <m/>
    <m/>
    <m/>
    <m/>
    <m/>
    <m/>
    <m/>
    <m/>
    <m/>
    <m/>
    <m/>
    <m/>
    <m/>
    <m/>
    <m/>
    <n v="3.49E-2"/>
    <n v="2.9108999999999998"/>
    <n v="246.07713071394559"/>
    <n v="6.15192826784864"/>
    <n v="61.519282678486398"/>
    <n v="6.1519282678486401E-2"/>
    <n v="0.5"/>
    <n v="2"/>
    <x v="3"/>
    <x v="3"/>
    <x v="0"/>
    <x v="2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hpa"/>
    <x v="3"/>
    <n v="3"/>
    <m/>
    <n v="3"/>
    <m/>
    <m/>
    <m/>
    <m/>
    <m/>
    <m/>
    <m/>
    <m/>
    <m/>
    <m/>
    <m/>
    <m/>
    <m/>
    <m/>
    <m/>
    <m/>
    <m/>
    <m/>
    <n v="2.7130000000000001E-2"/>
    <n v="3.0842299999999998"/>
    <n v="40.687522762021722"/>
    <n v="1.017188069050543"/>
    <n v="10.17188069050543"/>
    <n v="1.017188069050543E-2"/>
    <n v="7.4999999999999997E-2"/>
    <n v="2.6"/>
    <x v="0"/>
    <x v="0"/>
    <x v="0"/>
    <x v="3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tlu"/>
    <x v="0"/>
    <n v="42"/>
    <m/>
    <n v="20"/>
    <n v="20"/>
    <n v="2"/>
    <m/>
    <m/>
    <m/>
    <m/>
    <m/>
    <m/>
    <m/>
    <m/>
    <m/>
    <m/>
    <m/>
    <m/>
    <m/>
    <m/>
    <m/>
    <m/>
    <n v="1.261E-2"/>
    <n v="2.8782999999999999"/>
    <n v="540.8940939412613"/>
    <n v="13.522352348531532"/>
    <n v="135.22352348531533"/>
    <n v="0.13522352348531533"/>
    <n v="1.05"/>
    <n v="3.5"/>
    <x v="0"/>
    <x v="0"/>
    <x v="0"/>
    <x v="0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sve"/>
    <x v="1"/>
    <n v="18"/>
    <m/>
    <n v="12"/>
    <m/>
    <n v="5"/>
    <n v="1"/>
    <m/>
    <m/>
    <m/>
    <m/>
    <m/>
    <m/>
    <m/>
    <m/>
    <m/>
    <m/>
    <m/>
    <m/>
    <m/>
    <m/>
    <m/>
    <n v="2.4899999999999999E-2"/>
    <n v="3.0129999999999999"/>
    <n v="1227.6271792923626"/>
    <n v="30.690679482309065"/>
    <n v="306.90679482309065"/>
    <n v="0.30690679482309063"/>
    <n v="0.45"/>
    <n v="3.3"/>
    <x v="0"/>
    <x v="0"/>
    <x v="1"/>
    <x v="1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ccab"/>
    <x v="4"/>
    <n v="1"/>
    <m/>
    <m/>
    <m/>
    <m/>
    <m/>
    <n v="1"/>
    <m/>
    <m/>
    <m/>
    <m/>
    <m/>
    <m/>
    <m/>
    <m/>
    <m/>
    <m/>
    <m/>
    <m/>
    <m/>
    <m/>
    <n v="2.5000000000000001E-2"/>
    <n v="3"/>
    <n v="1071.875"/>
    <n v="26.796875"/>
    <n v="267.96875"/>
    <n v="0.26796874999999998"/>
    <n v="2.5000000000000001E-2"/>
    <n v="4"/>
    <x v="2"/>
    <x v="2"/>
    <x v="0"/>
    <x v="4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sgh"/>
    <x v="7"/>
    <n v="20"/>
    <m/>
    <n v="10"/>
    <n v="10"/>
    <m/>
    <m/>
    <m/>
    <m/>
    <m/>
    <m/>
    <m/>
    <m/>
    <m/>
    <m/>
    <m/>
    <m/>
    <m/>
    <m/>
    <m/>
    <m/>
    <m/>
    <n v="2.3300000000000001E-2"/>
    <n v="2.919"/>
    <n v="454.37728234615554"/>
    <n v="11.359432058653889"/>
    <n v="113.59432058653888"/>
    <n v="0.11359432058653889"/>
    <n v="0.5"/>
    <n v="2"/>
    <x v="4"/>
    <x v="4"/>
    <x v="0"/>
    <x v="6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cat"/>
    <x v="2"/>
    <n v="200"/>
    <n v="200"/>
    <m/>
    <m/>
    <m/>
    <m/>
    <m/>
    <m/>
    <m/>
    <m/>
    <m/>
    <m/>
    <m/>
    <m/>
    <m/>
    <m/>
    <m/>
    <m/>
    <m/>
    <m/>
    <m/>
    <n v="5.2300000000000003E-3"/>
    <n v="3.41655"/>
    <n v="23.939419833041374"/>
    <n v="0.59848549582603439"/>
    <n v="5.9848549582603443"/>
    <n v="5.9848549582603447E-3"/>
    <n v="5"/>
    <n v="3.4"/>
    <x v="1"/>
    <x v="1"/>
    <x v="0"/>
    <x v="2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atr"/>
    <x v="13"/>
    <n v="15"/>
    <m/>
    <m/>
    <n v="15"/>
    <m/>
    <m/>
    <m/>
    <m/>
    <m/>
    <m/>
    <m/>
    <m/>
    <m/>
    <m/>
    <m/>
    <m/>
    <m/>
    <m/>
    <m/>
    <m/>
    <m/>
    <n v="1.6E-2"/>
    <n v="3.0516000000000001"/>
    <n v="534.00071362244796"/>
    <n v="13.350017840561199"/>
    <n v="133.50017840561199"/>
    <n v="0.13350017840561199"/>
    <n v="0.375"/>
    <n v="3"/>
    <x v="1"/>
    <x v="1"/>
    <x v="0"/>
    <x v="2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bdi"/>
    <x v="14"/>
    <n v="2"/>
    <n v="2"/>
    <m/>
    <m/>
    <m/>
    <m/>
    <m/>
    <m/>
    <m/>
    <m/>
    <m/>
    <m/>
    <m/>
    <m/>
    <m/>
    <m/>
    <m/>
    <m/>
    <m/>
    <m/>
    <m/>
    <n v="2.01E-2"/>
    <n v="2.9992000000000001"/>
    <n v="0.62766473262333589"/>
    <n v="1.5691618315583397E-2"/>
    <n v="0.15691618315583397"/>
    <n v="1.5691618315583398E-4"/>
    <n v="0.05"/>
    <n v="3.4"/>
    <x v="0"/>
    <x v="0"/>
    <x v="0"/>
    <x v="0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cpu"/>
    <x v="6"/>
    <n v="2"/>
    <n v="2"/>
    <m/>
    <m/>
    <m/>
    <m/>
    <m/>
    <m/>
    <m/>
    <m/>
    <m/>
    <m/>
    <m/>
    <m/>
    <m/>
    <m/>
    <m/>
    <m/>
    <m/>
    <m/>
    <m/>
    <n v="1.9699999999999999E-2"/>
    <n v="2.9174000000000002"/>
    <n v="0.57075063471067744"/>
    <n v="1.4268765867766936E-2"/>
    <n v="0.14268765867766936"/>
    <n v="1.4268765867766936E-4"/>
    <n v="0.05"/>
    <n v="3"/>
    <x v="0"/>
    <x v="0"/>
    <x v="1"/>
    <x v="5"/>
    <s v="LC"/>
  </r>
  <r>
    <x v="0"/>
    <x v="0"/>
    <x v="0"/>
    <s v="Arrecife rocoso"/>
    <s v="AMP"/>
    <s v="A. Beita"/>
    <m/>
    <n v="2"/>
    <n v="40"/>
    <d v="2014-06-18T00:00:00"/>
    <x v="0"/>
    <s v="Andres Beita"/>
    <m/>
    <n v="4"/>
    <s v="Somero"/>
    <s v="ost"/>
    <x v="15"/>
    <n v="1"/>
    <m/>
    <m/>
    <m/>
    <n v="1"/>
    <m/>
    <m/>
    <m/>
    <m/>
    <m/>
    <m/>
    <m/>
    <m/>
    <m/>
    <m/>
    <m/>
    <m/>
    <m/>
    <m/>
    <m/>
    <m/>
    <n v="3.2399999999999998E-2"/>
    <n v="2.379"/>
    <n v="29.358409782185277"/>
    <n v="0.73396024455463194"/>
    <n v="7.3396024455463191"/>
    <n v="7.3396024455463192E-3"/>
    <n v="2.5000000000000001E-2"/>
    <n v="2.7"/>
    <x v="3"/>
    <x v="3"/>
    <x v="0"/>
    <x v="11"/>
    <s v="LC"/>
  </r>
  <r>
    <x v="0"/>
    <x v="0"/>
    <x v="0"/>
    <s v="Arrecife rocoso"/>
    <s v="AMP"/>
    <s v="A. Beita"/>
    <m/>
    <n v="3"/>
    <n v="40"/>
    <d v="2014-06-18T00:00:00"/>
    <x v="0"/>
    <s v="Andres Beita"/>
    <m/>
    <n v="4"/>
    <s v="Somero"/>
    <s v="tlu"/>
    <x v="0"/>
    <n v="40"/>
    <m/>
    <n v="20"/>
    <n v="20"/>
    <m/>
    <m/>
    <m/>
    <m/>
    <m/>
    <m/>
    <m/>
    <m/>
    <m/>
    <m/>
    <m/>
    <m/>
    <m/>
    <m/>
    <m/>
    <m/>
    <m/>
    <n v="1.261E-2"/>
    <n v="2.8782999999999999"/>
    <n v="445.48681763174557"/>
    <n v="11.137170440793639"/>
    <n v="111.37170440793639"/>
    <n v="0.11137170440793639"/>
    <n v="1"/>
    <n v="3.5"/>
    <x v="0"/>
    <x v="0"/>
    <x v="0"/>
    <x v="0"/>
    <s v="LC"/>
  </r>
  <r>
    <x v="0"/>
    <x v="0"/>
    <x v="0"/>
    <s v="Arrecife rocoso"/>
    <s v="AMP"/>
    <s v="A. Beita"/>
    <m/>
    <n v="3"/>
    <n v="40"/>
    <d v="2014-06-18T00:00:00"/>
    <x v="0"/>
    <s v="Andres Beita"/>
    <m/>
    <n v="4"/>
    <s v="Somero"/>
    <s v="sgh"/>
    <x v="7"/>
    <n v="3"/>
    <m/>
    <m/>
    <n v="2"/>
    <m/>
    <n v="1"/>
    <m/>
    <m/>
    <m/>
    <m/>
    <m/>
    <m/>
    <m/>
    <m/>
    <m/>
    <m/>
    <m/>
    <m/>
    <m/>
    <m/>
    <m/>
    <n v="2.3300000000000001E-2"/>
    <n v="2.919"/>
    <n v="354.68290471575415"/>
    <n v="8.8670726178938537"/>
    <n v="88.670726178938537"/>
    <n v="8.8670726178938536E-2"/>
    <n v="7.4999999999999997E-2"/>
    <n v="2"/>
    <x v="4"/>
    <x v="4"/>
    <x v="0"/>
    <x v="6"/>
    <s v="LC"/>
  </r>
  <r>
    <x v="0"/>
    <x v="0"/>
    <x v="0"/>
    <s v="Arrecife rocoso"/>
    <s v="AMP"/>
    <s v="A. Beita"/>
    <m/>
    <n v="3"/>
    <n v="40"/>
    <d v="2014-06-18T00:00:00"/>
    <x v="0"/>
    <s v="Andres Beita"/>
    <m/>
    <n v="4"/>
    <s v="Somero"/>
    <s v="atr"/>
    <x v="13"/>
    <n v="5"/>
    <m/>
    <n v="3"/>
    <n v="2"/>
    <m/>
    <m/>
    <m/>
    <m/>
    <m/>
    <m/>
    <m/>
    <m/>
    <m/>
    <m/>
    <m/>
    <m/>
    <m/>
    <m/>
    <m/>
    <m/>
    <m/>
    <n v="1.6E-2"/>
    <n v="3.0516000000000001"/>
    <n v="93.668807727790238"/>
    <n v="2.3417201931947558"/>
    <n v="23.41720193194756"/>
    <n v="2.3417201931947559E-2"/>
    <n v="0.125"/>
    <n v="3"/>
    <x v="1"/>
    <x v="1"/>
    <x v="0"/>
    <x v="2"/>
    <s v="LC"/>
  </r>
  <r>
    <x v="0"/>
    <x v="0"/>
    <x v="0"/>
    <s v="Arrecife rocoso"/>
    <s v="AMP"/>
    <s v="A. Beita"/>
    <m/>
    <n v="3"/>
    <n v="40"/>
    <d v="2014-06-18T00:00:00"/>
    <x v="0"/>
    <s v="Andres Beita"/>
    <m/>
    <n v="4"/>
    <s v="Somero"/>
    <s v="pna"/>
    <x v="16"/>
    <n v="2"/>
    <m/>
    <m/>
    <m/>
    <m/>
    <n v="2"/>
    <m/>
    <m/>
    <m/>
    <m/>
    <m/>
    <m/>
    <m/>
    <m/>
    <m/>
    <m/>
    <m/>
    <m/>
    <m/>
    <m/>
    <m/>
    <n v="0.12970000000000001"/>
    <n v="2.6061000000000001"/>
    <n v="1140.6211712914389"/>
    <n v="28.515529282285975"/>
    <n v="285.15529282285974"/>
    <n v="0.28515529282285973"/>
    <n v="0.05"/>
    <n v="3.8"/>
    <x v="0"/>
    <x v="0"/>
    <x v="1"/>
    <x v="1"/>
    <s v="LC"/>
  </r>
  <r>
    <x v="0"/>
    <x v="0"/>
    <x v="0"/>
    <s v="Arrecife rocoso"/>
    <s v="AMP"/>
    <s v="A. Beita"/>
    <m/>
    <n v="3"/>
    <n v="40"/>
    <d v="2014-06-18T00:00:00"/>
    <x v="0"/>
    <s v="Andres Beita"/>
    <m/>
    <n v="4"/>
    <s v="Somero"/>
    <s v="sac"/>
    <x v="5"/>
    <n v="25"/>
    <m/>
    <n v="15"/>
    <n v="10"/>
    <m/>
    <m/>
    <m/>
    <m/>
    <m/>
    <m/>
    <m/>
    <m/>
    <m/>
    <m/>
    <m/>
    <m/>
    <m/>
    <m/>
    <m/>
    <m/>
    <m/>
    <n v="3.49E-2"/>
    <n v="2.9108999999999998"/>
    <n v="728.83585249883549"/>
    <n v="18.220896312470888"/>
    <n v="182.20896312470887"/>
    <n v="0.18220896312470888"/>
    <n v="0.625"/>
    <n v="2"/>
    <x v="3"/>
    <x v="3"/>
    <x v="0"/>
    <x v="2"/>
    <s v="LC"/>
  </r>
  <r>
    <x v="0"/>
    <x v="0"/>
    <x v="0"/>
    <s v="Arrecife rocoso"/>
    <s v="AMP"/>
    <s v="A. Beita"/>
    <m/>
    <n v="3"/>
    <n v="40"/>
    <d v="2014-06-18T00:00:00"/>
    <x v="0"/>
    <s v="Andres Beita"/>
    <m/>
    <n v="4"/>
    <s v="Somero"/>
    <s v="sve"/>
    <x v="1"/>
    <n v="5"/>
    <m/>
    <n v="5"/>
    <m/>
    <m/>
    <m/>
    <m/>
    <m/>
    <m/>
    <m/>
    <m/>
    <m/>
    <m/>
    <m/>
    <m/>
    <m/>
    <m/>
    <m/>
    <m/>
    <m/>
    <m/>
    <n v="2.4899999999999999E-2"/>
    <n v="3.0129999999999999"/>
    <n v="53.917399566481883"/>
    <n v="1.3479349891620471"/>
    <n v="13.479349891620471"/>
    <n v="1.347934989162047E-2"/>
    <n v="0.125"/>
    <n v="3.3"/>
    <x v="0"/>
    <x v="0"/>
    <x v="1"/>
    <x v="1"/>
    <s v="LC"/>
  </r>
  <r>
    <x v="0"/>
    <x v="0"/>
    <x v="0"/>
    <s v="Arrecife rocoso"/>
    <s v="AMP"/>
    <s v="A. Beita"/>
    <m/>
    <n v="3"/>
    <n v="40"/>
    <d v="2014-06-18T00:00:00"/>
    <x v="0"/>
    <s v="Andres Beita"/>
    <m/>
    <n v="4"/>
    <s v="Somero"/>
    <s v="jni"/>
    <x v="17"/>
    <n v="1"/>
    <m/>
    <n v="1"/>
    <m/>
    <m/>
    <m/>
    <m/>
    <m/>
    <m/>
    <m/>
    <m/>
    <m/>
    <m/>
    <m/>
    <m/>
    <m/>
    <m/>
    <m/>
    <m/>
    <m/>
    <m/>
    <n v="2.5600000000000001E-2"/>
    <n v="3.0005999999999999"/>
    <n v="10.813064467072175"/>
    <n v="0.27032661167680438"/>
    <n v="2.7032661167680438"/>
    <n v="2.7032661167680438E-3"/>
    <n v="2.5000000000000001E-2"/>
    <n v="3"/>
    <x v="0"/>
    <x v="0"/>
    <x v="0"/>
    <x v="12"/>
    <s v="LC"/>
  </r>
  <r>
    <x v="0"/>
    <x v="0"/>
    <x v="0"/>
    <s v="Arrecife rocoso"/>
    <s v="AMP"/>
    <s v="A. Beita"/>
    <m/>
    <n v="3"/>
    <n v="40"/>
    <d v="2014-06-18T00:00:00"/>
    <x v="0"/>
    <s v="Andres Beita"/>
    <m/>
    <n v="4"/>
    <s v="Somero"/>
    <s v="cat"/>
    <x v="2"/>
    <n v="20"/>
    <n v="20"/>
    <m/>
    <m/>
    <m/>
    <m/>
    <m/>
    <m/>
    <m/>
    <m/>
    <m/>
    <m/>
    <m/>
    <m/>
    <m/>
    <m/>
    <m/>
    <m/>
    <m/>
    <m/>
    <m/>
    <n v="5.2300000000000003E-3"/>
    <n v="3.41655"/>
    <n v="2.3939419833041371"/>
    <n v="5.9848549582603425E-2"/>
    <n v="0.59848549582603427"/>
    <n v="5.9848549582603426E-4"/>
    <n v="0.5"/>
    <n v="3.4"/>
    <x v="1"/>
    <x v="1"/>
    <x v="0"/>
    <x v="2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hdi"/>
    <x v="18"/>
    <n v="14"/>
    <m/>
    <m/>
    <n v="14"/>
    <m/>
    <m/>
    <m/>
    <m/>
    <m/>
    <m/>
    <m/>
    <m/>
    <m/>
    <m/>
    <m/>
    <m/>
    <m/>
    <m/>
    <m/>
    <m/>
    <m/>
    <n v="1.26E-2"/>
    <n v="3.0672999999999999"/>
    <n v="408.36702261768733"/>
    <n v="10.209175565442184"/>
    <n v="102.09175565442183"/>
    <n v="0.10209175565442183"/>
    <n v="0.35"/>
    <n v="3.9"/>
    <x v="0"/>
    <x v="0"/>
    <x v="0"/>
    <x v="0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mde"/>
    <x v="19"/>
    <n v="2"/>
    <m/>
    <m/>
    <n v="2"/>
    <m/>
    <m/>
    <m/>
    <m/>
    <m/>
    <m/>
    <m/>
    <m/>
    <m/>
    <m/>
    <m/>
    <m/>
    <m/>
    <m/>
    <m/>
    <m/>
    <m/>
    <n v="1.26E-2"/>
    <n v="3.0493999999999999"/>
    <n v="55.759379787008235"/>
    <n v="1.3939844946752058"/>
    <n v="13.939844946752057"/>
    <n v="1.3939844946752057E-2"/>
    <n v="0.05"/>
    <n v="3.7"/>
    <x v="0"/>
    <x v="0"/>
    <x v="0"/>
    <x v="13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paz"/>
    <x v="20"/>
    <n v="1"/>
    <m/>
    <m/>
    <n v="1"/>
    <m/>
    <m/>
    <m/>
    <m/>
    <m/>
    <m/>
    <m/>
    <m/>
    <m/>
    <m/>
    <m/>
    <m/>
    <m/>
    <m/>
    <m/>
    <m/>
    <m/>
    <n v="4.5999999999999999E-3"/>
    <n v="3.1387999999999998"/>
    <n v="12.756718745841205"/>
    <n v="0.31891796864603011"/>
    <n v="3.1891796864603013"/>
    <n v="3.1891796864603012E-3"/>
    <n v="2.5000000000000001E-2"/>
    <n v="4"/>
    <x v="2"/>
    <x v="2"/>
    <x v="0"/>
    <x v="11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tlu"/>
    <x v="0"/>
    <n v="50"/>
    <n v="10"/>
    <n v="20"/>
    <n v="20"/>
    <m/>
    <m/>
    <m/>
    <m/>
    <m/>
    <m/>
    <m/>
    <m/>
    <m/>
    <m/>
    <m/>
    <m/>
    <m/>
    <m/>
    <m/>
    <m/>
    <m/>
    <n v="1.261E-2"/>
    <n v="2.8782999999999999"/>
    <n v="447.24922302652391"/>
    <n v="11.181230575663097"/>
    <n v="111.81230575663096"/>
    <n v="0.11181230575663097"/>
    <n v="1.25"/>
    <n v="3.5"/>
    <x v="0"/>
    <x v="0"/>
    <x v="0"/>
    <x v="0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pzo"/>
    <x v="21"/>
    <n v="5"/>
    <m/>
    <n v="5"/>
    <m/>
    <m/>
    <m/>
    <m/>
    <m/>
    <m/>
    <m/>
    <m/>
    <m/>
    <m/>
    <m/>
    <m/>
    <m/>
    <m/>
    <m/>
    <m/>
    <m/>
    <m/>
    <n v="1.9300000000000001E-2"/>
    <n v="2.9695999999999998"/>
    <n v="38.29210499990981"/>
    <n v="0.95730262499774521"/>
    <n v="9.5730262499774526"/>
    <n v="9.573026249977452E-3"/>
    <n v="0.125"/>
    <n v="3.1"/>
    <x v="0"/>
    <x v="0"/>
    <x v="0"/>
    <x v="3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ado"/>
    <x v="22"/>
    <n v="27"/>
    <n v="7"/>
    <n v="20"/>
    <m/>
    <m/>
    <m/>
    <m/>
    <m/>
    <m/>
    <m/>
    <m/>
    <m/>
    <m/>
    <m/>
    <m/>
    <m/>
    <m/>
    <m/>
    <m/>
    <m/>
    <m/>
    <n v="1.41E-2"/>
    <n v="3.1286"/>
    <n v="155.8929480263794"/>
    <n v="3.8973237006594852"/>
    <n v="38.97323700659485"/>
    <n v="3.8973237006594851E-2"/>
    <n v="0.67500000000000004"/>
    <n v="3.4"/>
    <x v="1"/>
    <x v="1"/>
    <x v="0"/>
    <x v="14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sac"/>
    <x v="5"/>
    <n v="25"/>
    <m/>
    <n v="10"/>
    <n v="15"/>
    <m/>
    <m/>
    <m/>
    <m/>
    <m/>
    <m/>
    <m/>
    <m/>
    <m/>
    <m/>
    <m/>
    <m/>
    <m/>
    <m/>
    <m/>
    <m/>
    <m/>
    <n v="3.49E-2"/>
    <n v="2.9108999999999998"/>
    <n v="939.45557205203716"/>
    <n v="23.486389301300928"/>
    <n v="234.86389301300929"/>
    <n v="0.23486389301300928"/>
    <n v="0.625"/>
    <n v="2"/>
    <x v="3"/>
    <x v="3"/>
    <x v="0"/>
    <x v="2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sgh"/>
    <x v="7"/>
    <n v="15"/>
    <m/>
    <m/>
    <n v="10"/>
    <m/>
    <n v="5"/>
    <m/>
    <m/>
    <m/>
    <m/>
    <m/>
    <m/>
    <m/>
    <m/>
    <m/>
    <m/>
    <m/>
    <m/>
    <m/>
    <m/>
    <m/>
    <n v="2.3300000000000001E-2"/>
    <n v="2.919"/>
    <n v="1773.414523578771"/>
    <n v="44.335363089469276"/>
    <n v="443.35363089469274"/>
    <n v="0.44335363089469276"/>
    <n v="0.375"/>
    <n v="2"/>
    <x v="4"/>
    <x v="4"/>
    <x v="0"/>
    <x v="6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jni"/>
    <x v="17"/>
    <n v="4"/>
    <m/>
    <n v="2"/>
    <n v="2"/>
    <m/>
    <m/>
    <m/>
    <m/>
    <m/>
    <m/>
    <m/>
    <m/>
    <m/>
    <m/>
    <m/>
    <m/>
    <m/>
    <m/>
    <m/>
    <m/>
    <m/>
    <n v="2.5600000000000001E-2"/>
    <n v="3.0005999999999999"/>
    <n v="121.77778753832284"/>
    <n v="3.0444446884580709"/>
    <n v="30.44444688458071"/>
    <n v="3.0444446884580711E-2"/>
    <n v="0.1"/>
    <n v="3"/>
    <x v="0"/>
    <x v="0"/>
    <x v="0"/>
    <x v="12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sve"/>
    <x v="1"/>
    <n v="10"/>
    <m/>
    <n v="5"/>
    <m/>
    <m/>
    <n v="5"/>
    <m/>
    <m/>
    <m/>
    <m/>
    <m/>
    <m/>
    <m/>
    <m/>
    <m/>
    <m/>
    <m/>
    <m/>
    <m/>
    <m/>
    <m/>
    <n v="2.4899999999999999E-2"/>
    <n v="3.0129999999999999"/>
    <n v="2082.3594149194796"/>
    <n v="52.058985372986989"/>
    <n v="520.5898537298699"/>
    <n v="0.52058985372986988"/>
    <n v="0.25"/>
    <n v="3.3"/>
    <x v="0"/>
    <x v="0"/>
    <x v="1"/>
    <x v="1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cat"/>
    <x v="2"/>
    <n v="150"/>
    <n v="150"/>
    <m/>
    <m/>
    <m/>
    <m/>
    <m/>
    <m/>
    <m/>
    <m/>
    <m/>
    <m/>
    <m/>
    <m/>
    <m/>
    <m/>
    <m/>
    <m/>
    <m/>
    <m/>
    <m/>
    <n v="5.2300000000000003E-3"/>
    <n v="3.41655"/>
    <n v="17.954564874781031"/>
    <n v="0.44886412186952579"/>
    <n v="4.4886412186952578"/>
    <n v="4.4886412186952579E-3"/>
    <n v="3.75"/>
    <n v="3.4"/>
    <x v="1"/>
    <x v="1"/>
    <x v="0"/>
    <x v="2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sru"/>
    <x v="23"/>
    <n v="2"/>
    <m/>
    <m/>
    <m/>
    <m/>
    <m/>
    <n v="2"/>
    <m/>
    <m/>
    <m/>
    <m/>
    <m/>
    <m/>
    <m/>
    <m/>
    <m/>
    <m/>
    <m/>
    <m/>
    <m/>
    <m/>
    <n v="1.3599999999999999E-2"/>
    <n v="3.109"/>
    <n v="1718.2108372137477"/>
    <n v="42.955270930343694"/>
    <n v="429.55270930343693"/>
    <n v="0.42955270930343692"/>
    <n v="0.05"/>
    <n v="2"/>
    <x v="4"/>
    <x v="4"/>
    <x v="0"/>
    <x v="6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ssu"/>
    <x v="24"/>
    <n v="1"/>
    <m/>
    <m/>
    <n v="1"/>
    <m/>
    <m/>
    <m/>
    <m/>
    <m/>
    <m/>
    <m/>
    <m/>
    <m/>
    <m/>
    <m/>
    <m/>
    <m/>
    <m/>
    <m/>
    <m/>
    <m/>
    <n v="2.3199999999999998E-2"/>
    <n v="2.9554"/>
    <n v="40.485157889405826"/>
    <n v="1.0121289472351456"/>
    <n v="10.121289472351457"/>
    <n v="1.0121289472351457E-2"/>
    <n v="2.5000000000000001E-2"/>
    <n v="3.5"/>
    <x v="0"/>
    <x v="0"/>
    <x v="3"/>
    <x v="15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slac"/>
    <x v="25"/>
    <n v="1"/>
    <m/>
    <m/>
    <m/>
    <m/>
    <n v="1"/>
    <m/>
    <m/>
    <m/>
    <m/>
    <m/>
    <m/>
    <m/>
    <m/>
    <m/>
    <m/>
    <m/>
    <m/>
    <m/>
    <m/>
    <m/>
    <n v="6.4999999999999997E-3"/>
    <n v="2.99"/>
    <n v="98.345384487759247"/>
    <n v="2.4586346121939813"/>
    <n v="24.586346121939812"/>
    <n v="2.4586346121939811E-2"/>
    <n v="2.5000000000000001E-2"/>
    <n v="4.2"/>
    <x v="2"/>
    <x v="2"/>
    <x v="4"/>
    <x v="16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mdo"/>
    <x v="26"/>
    <n v="2"/>
    <m/>
    <n v="2"/>
    <m/>
    <m/>
    <m/>
    <m/>
    <m/>
    <m/>
    <m/>
    <m/>
    <m/>
    <m/>
    <m/>
    <m/>
    <m/>
    <m/>
    <m/>
    <m/>
    <m/>
    <m/>
    <n v="2.3900000000000001E-2"/>
    <n v="3.0819999999999999"/>
    <n v="23.788480950222137"/>
    <n v="0.59471202375555343"/>
    <n v="5.9471202375555343"/>
    <n v="5.9471202375555345E-3"/>
    <n v="0.05"/>
    <n v="2.1"/>
    <x v="4"/>
    <x v="4"/>
    <x v="0"/>
    <x v="2"/>
    <s v="LC"/>
  </r>
  <r>
    <x v="0"/>
    <x v="0"/>
    <x v="1"/>
    <m/>
    <m/>
    <s v="A. Beita"/>
    <m/>
    <n v="1"/>
    <n v="40"/>
    <d v="2014-06-18T00:00:00"/>
    <x v="0"/>
    <s v="Andres Beita"/>
    <m/>
    <n v="4.8"/>
    <s v="Somero"/>
    <s v="cpu"/>
    <x v="6"/>
    <n v="2"/>
    <m/>
    <n v="2"/>
    <m/>
    <m/>
    <m/>
    <m/>
    <m/>
    <m/>
    <m/>
    <m/>
    <m/>
    <m/>
    <m/>
    <m/>
    <m/>
    <m/>
    <m/>
    <m/>
    <m/>
    <m/>
    <n v="1.9699999999999999E-2"/>
    <n v="2.9174000000000002"/>
    <n v="14.073429816211023"/>
    <n v="0.35183574540527557"/>
    <n v="3.5183574540527558"/>
    <n v="3.5183574540527556E-3"/>
    <n v="0.05"/>
    <n v="3"/>
    <x v="0"/>
    <x v="0"/>
    <x v="1"/>
    <x v="5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dho"/>
    <x v="11"/>
    <n v="17"/>
    <m/>
    <m/>
    <n v="8"/>
    <m/>
    <n v="9"/>
    <m/>
    <m/>
    <m/>
    <m/>
    <m/>
    <m/>
    <m/>
    <m/>
    <m/>
    <m/>
    <m/>
    <m/>
    <m/>
    <m/>
    <m/>
    <n v="2.1899999999999999E-2"/>
    <n v="3"/>
    <n v="3421.875"/>
    <n v="85.546875"/>
    <n v="855.46875"/>
    <n v="0.85546875"/>
    <n v="0.42499999999999999"/>
    <n v="3.3"/>
    <x v="0"/>
    <x v="0"/>
    <x v="1"/>
    <x v="10"/>
    <s v="NE"/>
  </r>
  <r>
    <x v="0"/>
    <x v="0"/>
    <x v="1"/>
    <m/>
    <m/>
    <s v="A. Beita"/>
    <m/>
    <n v="2"/>
    <n v="40"/>
    <d v="2014-06-18T00:00:00"/>
    <x v="0"/>
    <s v="Andres Beita"/>
    <m/>
    <n v="5.5"/>
    <s v="Somero"/>
    <s v="tlu"/>
    <x v="0"/>
    <n v="40"/>
    <m/>
    <n v="30"/>
    <n v="10"/>
    <m/>
    <m/>
    <m/>
    <m/>
    <m/>
    <m/>
    <m/>
    <m/>
    <m/>
    <m/>
    <m/>
    <m/>
    <m/>
    <m/>
    <m/>
    <m/>
    <m/>
    <n v="1.261E-2"/>
    <n v="2.8782999999999999"/>
    <n v="306.0029314717296"/>
    <n v="7.6500732867932397"/>
    <n v="76.500732867932399"/>
    <n v="7.6500732867932394E-2"/>
    <n v="1"/>
    <n v="3.5"/>
    <x v="0"/>
    <x v="0"/>
    <x v="0"/>
    <x v="0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cre"/>
    <x v="27"/>
    <n v="1"/>
    <m/>
    <m/>
    <m/>
    <m/>
    <m/>
    <n v="1"/>
    <m/>
    <m/>
    <m/>
    <m/>
    <m/>
    <m/>
    <m/>
    <m/>
    <m/>
    <m/>
    <m/>
    <m/>
    <m/>
    <m/>
    <n v="0.28499999999999998"/>
    <n v="2.3450000000000002"/>
    <n v="1190.376717670676"/>
    <n v="29.759417941766902"/>
    <n v="297.59417941766901"/>
    <n v="0.29759417941766902"/>
    <n v="2.5000000000000001E-2"/>
    <n v="3.5"/>
    <x v="0"/>
    <x v="0"/>
    <x v="1"/>
    <x v="10"/>
    <s v="NE"/>
  </r>
  <r>
    <x v="0"/>
    <x v="0"/>
    <x v="1"/>
    <m/>
    <m/>
    <s v="A. Beita"/>
    <m/>
    <n v="2"/>
    <n v="40"/>
    <d v="2014-06-18T00:00:00"/>
    <x v="0"/>
    <s v="Andres Beita"/>
    <m/>
    <n v="5.5"/>
    <s v="Somero"/>
    <s v="jni"/>
    <x v="17"/>
    <n v="4"/>
    <m/>
    <n v="1"/>
    <n v="3"/>
    <m/>
    <m/>
    <m/>
    <m/>
    <m/>
    <m/>
    <m/>
    <m/>
    <m/>
    <m/>
    <m/>
    <m/>
    <m/>
    <m/>
    <m/>
    <m/>
    <m/>
    <n v="2.5600000000000001E-2"/>
    <n v="3.0005999999999999"/>
    <n v="161.04055237333992"/>
    <n v="4.0260138093334978"/>
    <n v="40.26013809333498"/>
    <n v="4.026013809333498E-2"/>
    <n v="0.1"/>
    <n v="3"/>
    <x v="0"/>
    <x v="0"/>
    <x v="0"/>
    <x v="12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ame"/>
    <x v="28"/>
    <n v="1"/>
    <m/>
    <m/>
    <m/>
    <n v="1"/>
    <m/>
    <m/>
    <m/>
    <m/>
    <m/>
    <m/>
    <m/>
    <m/>
    <m/>
    <m/>
    <m/>
    <m/>
    <m/>
    <m/>
    <m/>
    <m/>
    <n v="3.0700000000000002E-2"/>
    <n v="2.8498999999999999"/>
    <n v="107.07116064527574"/>
    <n v="2.6767790161318934"/>
    <n v="26.767790161318935"/>
    <n v="2.6767790161318934E-2"/>
    <n v="2.5000000000000001E-2"/>
    <n v="3.4"/>
    <x v="0"/>
    <x v="0"/>
    <x v="1"/>
    <x v="5"/>
    <s v="NE"/>
  </r>
  <r>
    <x v="0"/>
    <x v="0"/>
    <x v="1"/>
    <m/>
    <m/>
    <s v="A. Beita"/>
    <m/>
    <n v="2"/>
    <n v="40"/>
    <d v="2014-06-18T00:00:00"/>
    <x v="0"/>
    <s v="Andres Beita"/>
    <m/>
    <n v="5.5"/>
    <s v="Somero"/>
    <s v="sac"/>
    <x v="5"/>
    <n v="15"/>
    <m/>
    <m/>
    <n v="15"/>
    <m/>
    <m/>
    <m/>
    <m/>
    <m/>
    <m/>
    <m/>
    <m/>
    <m/>
    <m/>
    <m/>
    <m/>
    <m/>
    <m/>
    <m/>
    <m/>
    <m/>
    <n v="3.49E-2"/>
    <n v="2.9108999999999998"/>
    <n v="816.4170066950644"/>
    <n v="20.410425167376609"/>
    <n v="204.1042516737661"/>
    <n v="0.20410425167376611"/>
    <n v="0.375"/>
    <n v="2"/>
    <x v="3"/>
    <x v="3"/>
    <x v="0"/>
    <x v="2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cpu"/>
    <x v="6"/>
    <n v="6"/>
    <n v="6"/>
    <m/>
    <m/>
    <m/>
    <m/>
    <m/>
    <m/>
    <m/>
    <m/>
    <m/>
    <m/>
    <m/>
    <m/>
    <m/>
    <m/>
    <m/>
    <m/>
    <m/>
    <m/>
    <m/>
    <n v="1.9699999999999999E-2"/>
    <n v="2.9174000000000002"/>
    <n v="1.7122519041320323"/>
    <n v="4.2806297603300805E-2"/>
    <n v="0.42806297603300802"/>
    <n v="4.2806297603300805E-4"/>
    <n v="0.15"/>
    <n v="3"/>
    <x v="0"/>
    <x v="0"/>
    <x v="1"/>
    <x v="5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hpa"/>
    <x v="3"/>
    <n v="3"/>
    <m/>
    <n v="3"/>
    <m/>
    <m/>
    <m/>
    <m/>
    <m/>
    <m/>
    <m/>
    <m/>
    <m/>
    <m/>
    <m/>
    <m/>
    <m/>
    <m/>
    <m/>
    <m/>
    <m/>
    <m/>
    <n v="2.7130000000000001E-2"/>
    <n v="3.0842299999999998"/>
    <n v="40.687522762021722"/>
    <n v="1.017188069050543"/>
    <n v="10.17188069050543"/>
    <n v="1.017188069050543E-2"/>
    <n v="7.4999999999999997E-2"/>
    <n v="2.6"/>
    <x v="0"/>
    <x v="0"/>
    <x v="0"/>
    <x v="3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nta"/>
    <x v="29"/>
    <n v="1"/>
    <m/>
    <m/>
    <n v="1"/>
    <m/>
    <m/>
    <m/>
    <m/>
    <m/>
    <m/>
    <m/>
    <m/>
    <m/>
    <m/>
    <m/>
    <m/>
    <m/>
    <m/>
    <m/>
    <m/>
    <m/>
    <n v="1.2999999999999999E-2"/>
    <n v="2.91"/>
    <n v="20.227932240332532"/>
    <n v="0.50569830600831334"/>
    <n v="5.0569830600831338"/>
    <n v="5.0569830600831339E-3"/>
    <n v="2.5000000000000001E-2"/>
    <n v="3.3"/>
    <x v="0"/>
    <x v="0"/>
    <x v="0"/>
    <x v="0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sve"/>
    <x v="1"/>
    <n v="10"/>
    <m/>
    <m/>
    <n v="5"/>
    <m/>
    <n v="5"/>
    <m/>
    <m/>
    <m/>
    <m/>
    <m/>
    <m/>
    <m/>
    <m/>
    <m/>
    <m/>
    <m/>
    <m/>
    <m/>
    <m/>
    <m/>
    <n v="2.4899999999999999E-2"/>
    <n v="3.0129999999999999"/>
    <n v="2279.7227659257219"/>
    <n v="56.99306914814305"/>
    <n v="569.93069148143047"/>
    <n v="0.5699306914814305"/>
    <n v="0.25"/>
    <n v="3.3"/>
    <x v="0"/>
    <x v="0"/>
    <x v="1"/>
    <x v="1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fco"/>
    <x v="9"/>
    <n v="5"/>
    <m/>
    <m/>
    <m/>
    <m/>
    <m/>
    <m/>
    <n v="5"/>
    <m/>
    <m/>
    <m/>
    <m/>
    <m/>
    <m/>
    <m/>
    <m/>
    <m/>
    <m/>
    <m/>
    <m/>
    <m/>
    <n v="5.9999999999999995E-4"/>
    <n v="3"/>
    <n v="273.375"/>
    <n v="6.8343749999999996"/>
    <n v="68.34375"/>
    <n v="6.8343749999999995E-2"/>
    <n v="0.125"/>
    <n v="4.3"/>
    <x v="2"/>
    <x v="2"/>
    <x v="2"/>
    <x v="8"/>
    <s v="NE"/>
  </r>
  <r>
    <x v="0"/>
    <x v="0"/>
    <x v="1"/>
    <m/>
    <m/>
    <s v="A. Beita"/>
    <m/>
    <n v="2"/>
    <n v="40"/>
    <d v="2014-06-18T00:00:00"/>
    <x v="0"/>
    <s v="Andres Beita"/>
    <m/>
    <n v="5.5"/>
    <s v="Somero"/>
    <s v="hdi"/>
    <x v="18"/>
    <n v="20"/>
    <m/>
    <n v="20"/>
    <m/>
    <m/>
    <m/>
    <m/>
    <m/>
    <m/>
    <m/>
    <m/>
    <m/>
    <m/>
    <m/>
    <m/>
    <m/>
    <m/>
    <m/>
    <m/>
    <m/>
    <m/>
    <n v="1.26E-2"/>
    <n v="3.0672999999999999"/>
    <n v="121.75195793543108"/>
    <n v="3.0437989483857768"/>
    <n v="30.43798948385777"/>
    <n v="3.0437989483857768E-2"/>
    <n v="0.5"/>
    <n v="3.9"/>
    <x v="0"/>
    <x v="0"/>
    <x v="0"/>
    <x v="0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cat"/>
    <x v="2"/>
    <n v="350"/>
    <n v="150"/>
    <n v="200"/>
    <m/>
    <m/>
    <m/>
    <m/>
    <m/>
    <m/>
    <m/>
    <m/>
    <m/>
    <m/>
    <m/>
    <m/>
    <m/>
    <m/>
    <m/>
    <m/>
    <m/>
    <m/>
    <n v="5.2300000000000003E-3"/>
    <n v="3.41655"/>
    <n v="1039.416633421486"/>
    <n v="25.98541583553715"/>
    <n v="259.85415835537151"/>
    <n v="0.25985415835537151"/>
    <n v="8.75"/>
    <n v="3.4"/>
    <x v="1"/>
    <x v="1"/>
    <x v="0"/>
    <x v="2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sgh"/>
    <x v="7"/>
    <n v="20"/>
    <m/>
    <m/>
    <n v="15"/>
    <m/>
    <n v="5"/>
    <m/>
    <m/>
    <m/>
    <m/>
    <m/>
    <m/>
    <m/>
    <m/>
    <m/>
    <m/>
    <m/>
    <m/>
    <m/>
    <m/>
    <m/>
    <n v="2.3300000000000001E-2"/>
    <n v="2.919"/>
    <n v="1958.8557339807505"/>
    <n v="48.971393349518763"/>
    <n v="489.71393349518763"/>
    <n v="0.48971393349518766"/>
    <n v="0.5"/>
    <n v="2"/>
    <x v="4"/>
    <x v="4"/>
    <x v="0"/>
    <x v="6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sru"/>
    <x v="23"/>
    <n v="14"/>
    <m/>
    <m/>
    <n v="10"/>
    <m/>
    <m/>
    <n v="4"/>
    <m/>
    <m/>
    <m/>
    <m/>
    <m/>
    <m/>
    <m/>
    <m/>
    <m/>
    <m/>
    <m/>
    <m/>
    <m/>
    <m/>
    <n v="1.3599999999999999E-2"/>
    <n v="3.109"/>
    <n v="3786.2316086520154"/>
    <n v="94.655790216300389"/>
    <n v="946.55790216300386"/>
    <n v="0.94655790216300384"/>
    <n v="0.35"/>
    <n v="2"/>
    <x v="4"/>
    <x v="4"/>
    <x v="0"/>
    <x v="6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mdo"/>
    <x v="26"/>
    <n v="2"/>
    <m/>
    <m/>
    <m/>
    <m/>
    <n v="2"/>
    <m/>
    <m/>
    <m/>
    <m/>
    <m/>
    <m/>
    <m/>
    <m/>
    <m/>
    <m/>
    <m/>
    <m/>
    <m/>
    <m/>
    <m/>
    <n v="2.3900000000000001E-2"/>
    <n v="3.0819999999999999"/>
    <n v="972.47624918166844"/>
    <n v="24.311906229541712"/>
    <n v="243.11906229541711"/>
    <n v="0.2431190622954171"/>
    <n v="0.05"/>
    <n v="2.1"/>
    <x v="4"/>
    <x v="4"/>
    <x v="0"/>
    <x v="2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bdi"/>
    <x v="14"/>
    <n v="1"/>
    <m/>
    <n v="1"/>
    <m/>
    <m/>
    <m/>
    <m/>
    <m/>
    <m/>
    <m/>
    <m/>
    <m/>
    <m/>
    <m/>
    <m/>
    <m/>
    <m/>
    <m/>
    <m/>
    <m/>
    <m/>
    <n v="2.01E-2"/>
    <n v="2.9992000000000001"/>
    <n v="8.4660299120776585"/>
    <n v="0.21165074780194146"/>
    <n v="2.1165074780194146"/>
    <n v="2.1165074780194145E-3"/>
    <n v="2.5000000000000001E-2"/>
    <n v="3.4"/>
    <x v="0"/>
    <x v="0"/>
    <x v="0"/>
    <x v="0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pna"/>
    <x v="16"/>
    <n v="2"/>
    <m/>
    <m/>
    <m/>
    <m/>
    <n v="2"/>
    <m/>
    <m/>
    <m/>
    <m/>
    <m/>
    <m/>
    <m/>
    <m/>
    <m/>
    <m/>
    <m/>
    <m/>
    <m/>
    <m/>
    <m/>
    <n v="0.12970000000000001"/>
    <n v="2.6061000000000001"/>
    <n v="1140.6211712914389"/>
    <n v="28.515529282285975"/>
    <n v="285.15529282285974"/>
    <n v="0.28515529282285973"/>
    <n v="0.05"/>
    <n v="3.8"/>
    <x v="0"/>
    <x v="0"/>
    <x v="1"/>
    <x v="1"/>
    <s v="LC"/>
  </r>
  <r>
    <x v="0"/>
    <x v="0"/>
    <x v="1"/>
    <m/>
    <m/>
    <s v="A. Beita"/>
    <m/>
    <n v="2"/>
    <n v="40"/>
    <d v="2014-06-18T00:00:00"/>
    <x v="0"/>
    <s v="Andres Beita"/>
    <m/>
    <n v="5.5"/>
    <s v="Somero"/>
    <s v="sps"/>
    <x v="30"/>
    <n v="1"/>
    <m/>
    <n v="1"/>
    <m/>
    <m/>
    <m/>
    <m/>
    <m/>
    <m/>
    <m/>
    <m/>
    <m/>
    <m/>
    <m/>
    <m/>
    <m/>
    <m/>
    <m/>
    <m/>
    <m/>
    <m/>
    <n v="1.9300000000000001E-2"/>
    <n v="2.8511000000000002"/>
    <n v="6.0317658911086447"/>
    <n v="0.15079414727771612"/>
    <n v="1.5079414727771612"/>
    <n v="1.5079414727771612E-3"/>
    <n v="2.5000000000000001E-2"/>
    <n v="3.6"/>
    <x v="2"/>
    <x v="2"/>
    <x v="0"/>
    <x v="9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dho"/>
    <x v="11"/>
    <n v="1"/>
    <m/>
    <m/>
    <m/>
    <m/>
    <n v="1"/>
    <m/>
    <m/>
    <m/>
    <m/>
    <m/>
    <m/>
    <m/>
    <m/>
    <m/>
    <m/>
    <m/>
    <m/>
    <m/>
    <m/>
    <m/>
    <n v="2.1899999999999999E-2"/>
    <n v="3"/>
    <n v="342.1875"/>
    <n v="8.5546875"/>
    <n v="85.546875"/>
    <n v="8.5546874999999994E-2"/>
    <n v="2.5000000000000001E-2"/>
    <n v="3.3"/>
    <x v="0"/>
    <x v="0"/>
    <x v="1"/>
    <x v="10"/>
    <s v="NE"/>
  </r>
  <r>
    <x v="0"/>
    <x v="0"/>
    <x v="1"/>
    <m/>
    <m/>
    <s v="A. Beita"/>
    <m/>
    <n v="3"/>
    <n v="40"/>
    <d v="2014-06-18T00:00:00"/>
    <x v="0"/>
    <s v="Andres Beita"/>
    <m/>
    <n v="5"/>
    <s v="Somero"/>
    <s v="tlu"/>
    <x v="0"/>
    <n v="40"/>
    <m/>
    <n v="20"/>
    <n v="20"/>
    <m/>
    <m/>
    <m/>
    <m/>
    <m/>
    <m/>
    <m/>
    <m/>
    <m/>
    <m/>
    <m/>
    <m/>
    <m/>
    <m/>
    <m/>
    <m/>
    <m/>
    <n v="1.261E-2"/>
    <n v="2.8782999999999999"/>
    <n v="445.48681763174557"/>
    <n v="11.137170440793639"/>
    <n v="111.37170440793639"/>
    <n v="0.11137170440793639"/>
    <n v="1"/>
    <n v="3.5"/>
    <x v="0"/>
    <x v="0"/>
    <x v="0"/>
    <x v="0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mba"/>
    <x v="31"/>
    <n v="2"/>
    <m/>
    <m/>
    <m/>
    <m/>
    <n v="2"/>
    <m/>
    <m/>
    <m/>
    <m/>
    <m/>
    <m/>
    <m/>
    <m/>
    <m/>
    <m/>
    <m/>
    <m/>
    <m/>
    <m/>
    <m/>
    <n v="2.3900000000000001E-2"/>
    <n v="3.0819999999999999"/>
    <n v="972.47624918166844"/>
    <n v="24.311906229541712"/>
    <n v="243.11906229541711"/>
    <n v="0.2431190622954171"/>
    <n v="0.05"/>
    <n v="2.5"/>
    <x v="4"/>
    <x v="4"/>
    <x v="0"/>
    <x v="2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aco"/>
    <x v="32"/>
    <n v="1"/>
    <m/>
    <m/>
    <n v="1"/>
    <m/>
    <m/>
    <m/>
    <m/>
    <m/>
    <m/>
    <m/>
    <m/>
    <m/>
    <m/>
    <m/>
    <m/>
    <m/>
    <m/>
    <m/>
    <m/>
    <m/>
    <n v="1.6E-2"/>
    <n v="3.0516000000000001"/>
    <n v="35.600047574829865"/>
    <n v="0.89000118937074668"/>
    <n v="8.9000118937074664"/>
    <n v="8.9000118937074667E-3"/>
    <n v="2.5000000000000001E-2"/>
    <n v="2.7"/>
    <x v="1"/>
    <x v="1"/>
    <x v="0"/>
    <x v="2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sps"/>
    <x v="30"/>
    <n v="1"/>
    <m/>
    <n v="1"/>
    <m/>
    <m/>
    <m/>
    <m/>
    <m/>
    <m/>
    <m/>
    <m/>
    <m/>
    <m/>
    <m/>
    <m/>
    <m/>
    <m/>
    <m/>
    <m/>
    <m/>
    <m/>
    <n v="1.9300000000000001E-2"/>
    <n v="2.8511000000000002"/>
    <n v="6.0317658911086447"/>
    <n v="0.15079414727771612"/>
    <n v="1.5079414727771612"/>
    <n v="1.5079414727771612E-3"/>
    <n v="2.5000000000000001E-2"/>
    <n v="3.6"/>
    <x v="2"/>
    <x v="2"/>
    <x v="0"/>
    <x v="9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kan"/>
    <x v="33"/>
    <n v="1"/>
    <m/>
    <m/>
    <m/>
    <n v="1"/>
    <m/>
    <m/>
    <m/>
    <m/>
    <m/>
    <m/>
    <m/>
    <m/>
    <m/>
    <m/>
    <m/>
    <m/>
    <m/>
    <m/>
    <m/>
    <m/>
    <n v="2.18E-2"/>
    <n v="3.0053000000000001"/>
    <n v="118.62022441260498"/>
    <n v="2.9655056103151245"/>
    <n v="29.655056103151246"/>
    <n v="2.9655056103151247E-2"/>
    <n v="2.5000000000000001E-2"/>
    <n v="2"/>
    <x v="4"/>
    <x v="4"/>
    <x v="0"/>
    <x v="17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jni"/>
    <x v="17"/>
    <n v="27"/>
    <m/>
    <n v="7"/>
    <n v="20"/>
    <m/>
    <m/>
    <m/>
    <m/>
    <m/>
    <m/>
    <m/>
    <m/>
    <m/>
    <m/>
    <m/>
    <m/>
    <m/>
    <m/>
    <m/>
    <m/>
    <m/>
    <n v="2.5600000000000001E-2"/>
    <n v="3.0005999999999999"/>
    <n v="1077.2080373112901"/>
    <n v="26.930200932782252"/>
    <n v="269.30200932782253"/>
    <n v="0.26930200932782256"/>
    <n v="0.67500000000000004"/>
    <n v="3"/>
    <x v="0"/>
    <x v="0"/>
    <x v="0"/>
    <x v="12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pna"/>
    <x v="16"/>
    <n v="2"/>
    <m/>
    <m/>
    <m/>
    <m/>
    <n v="2"/>
    <m/>
    <m/>
    <m/>
    <m/>
    <m/>
    <m/>
    <m/>
    <m/>
    <m/>
    <m/>
    <m/>
    <m/>
    <m/>
    <m/>
    <m/>
    <n v="0.12970000000000001"/>
    <n v="2.6061000000000001"/>
    <n v="1140.6211712914389"/>
    <n v="28.515529282285975"/>
    <n v="285.15529282285974"/>
    <n v="0.28515529282285973"/>
    <n v="0.05"/>
    <n v="3.8"/>
    <x v="0"/>
    <x v="0"/>
    <x v="1"/>
    <x v="1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cri"/>
    <x v="12"/>
    <n v="1"/>
    <m/>
    <m/>
    <m/>
    <m/>
    <m/>
    <n v="1"/>
    <m/>
    <m/>
    <m/>
    <m/>
    <m/>
    <m/>
    <m/>
    <m/>
    <m/>
    <m/>
    <m/>
    <m/>
    <m/>
    <m/>
    <n v="2.76E-2"/>
    <n v="3"/>
    <n v="1183.3499999999999"/>
    <n v="29.583749999999998"/>
    <n v="295.83749999999998"/>
    <n v="0.29583749999999998"/>
    <n v="2.5000000000000001E-2"/>
    <n v="4"/>
    <x v="0"/>
    <x v="0"/>
    <x v="0"/>
    <x v="7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mdo"/>
    <x v="26"/>
    <n v="7"/>
    <m/>
    <m/>
    <m/>
    <m/>
    <n v="7"/>
    <m/>
    <m/>
    <m/>
    <m/>
    <m/>
    <m/>
    <m/>
    <m/>
    <m/>
    <m/>
    <m/>
    <m/>
    <m/>
    <m/>
    <m/>
    <n v="2.3900000000000001E-2"/>
    <n v="3.0819999999999999"/>
    <n v="3403.6668721358396"/>
    <n v="85.091671803395997"/>
    <n v="850.91671803396002"/>
    <n v="0.85091671803396007"/>
    <n v="0.17499999999999999"/>
    <n v="2.1"/>
    <x v="4"/>
    <x v="4"/>
    <x v="0"/>
    <x v="2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hpa"/>
    <x v="3"/>
    <n v="3"/>
    <m/>
    <m/>
    <n v="1"/>
    <m/>
    <n v="2"/>
    <m/>
    <m/>
    <m/>
    <m/>
    <m/>
    <m/>
    <m/>
    <m/>
    <m/>
    <m/>
    <m/>
    <m/>
    <m/>
    <m/>
    <m/>
    <n v="2.7130000000000001E-2"/>
    <n v="3.0842299999999998"/>
    <n v="1177.4053612677747"/>
    <n v="29.435134031694368"/>
    <n v="294.35134031694366"/>
    <n v="0.29435134031694365"/>
    <n v="7.4999999999999997E-2"/>
    <n v="2.6"/>
    <x v="0"/>
    <x v="0"/>
    <x v="0"/>
    <x v="3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atr"/>
    <x v="13"/>
    <n v="12"/>
    <m/>
    <n v="10"/>
    <n v="2"/>
    <m/>
    <m/>
    <m/>
    <m/>
    <m/>
    <m/>
    <m/>
    <m/>
    <m/>
    <m/>
    <m/>
    <m/>
    <m/>
    <m/>
    <m/>
    <m/>
    <m/>
    <n v="1.6E-2"/>
    <n v="3.0516000000000001"/>
    <n v="146.09580374342806"/>
    <n v="3.6523950935857017"/>
    <n v="36.523950935857016"/>
    <n v="3.6523950935857016E-2"/>
    <n v="0.3"/>
    <n v="3"/>
    <x v="1"/>
    <x v="1"/>
    <x v="0"/>
    <x v="2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amu"/>
    <x v="34"/>
    <n v="1"/>
    <m/>
    <m/>
    <m/>
    <m/>
    <n v="1"/>
    <m/>
    <m/>
    <m/>
    <m/>
    <m/>
    <m/>
    <m/>
    <m/>
    <m/>
    <m/>
    <m/>
    <m/>
    <m/>
    <m/>
    <m/>
    <n v="1.0999999999999999E-2"/>
    <n v="3.05"/>
    <n v="201.88763084325302"/>
    <n v="5.0471907710813255"/>
    <n v="50.471907710813255"/>
    <n v="5.0471907710813252E-2"/>
    <n v="2.5000000000000001E-2"/>
    <n v="3.5"/>
    <x v="0"/>
    <x v="0"/>
    <x v="0"/>
    <x v="9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spe"/>
    <x v="35"/>
    <n v="2"/>
    <m/>
    <m/>
    <m/>
    <m/>
    <n v="2"/>
    <m/>
    <m/>
    <m/>
    <m/>
    <m/>
    <m/>
    <m/>
    <m/>
    <m/>
    <m/>
    <m/>
    <m/>
    <m/>
    <m/>
    <m/>
    <n v="1.8599999999999998E-2"/>
    <n v="3.0455000000000001"/>
    <n v="672.92898696186364"/>
    <n v="16.823224674046592"/>
    <n v="168.23224674046594"/>
    <n v="0.16823224674046594"/>
    <n v="0.05"/>
    <n v="2"/>
    <x v="4"/>
    <x v="4"/>
    <x v="0"/>
    <x v="6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sgh"/>
    <x v="7"/>
    <n v="25"/>
    <m/>
    <m/>
    <n v="20"/>
    <m/>
    <n v="5"/>
    <m/>
    <m/>
    <m/>
    <m/>
    <m/>
    <m/>
    <m/>
    <m/>
    <m/>
    <m/>
    <m/>
    <m/>
    <m/>
    <m/>
    <m/>
    <n v="2.3300000000000001E-2"/>
    <n v="2.919"/>
    <n v="2144.2969443827301"/>
    <n v="53.607423609568251"/>
    <n v="536.07423609568252"/>
    <n v="0.5360742360956825"/>
    <n v="0.625"/>
    <n v="2"/>
    <x v="4"/>
    <x v="4"/>
    <x v="0"/>
    <x v="6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sru"/>
    <x v="23"/>
    <n v="10"/>
    <m/>
    <m/>
    <n v="5"/>
    <m/>
    <m/>
    <n v="5"/>
    <m/>
    <m/>
    <m/>
    <m/>
    <m/>
    <m/>
    <m/>
    <m/>
    <m/>
    <m/>
    <m/>
    <m/>
    <m/>
    <m/>
    <n v="1.3599999999999999E-2"/>
    <n v="3.109"/>
    <n v="4470.4320601466297"/>
    <n v="111.76080150366575"/>
    <n v="1117.6080150366574"/>
    <n v="1.1176080150366574"/>
    <n v="0.25"/>
    <n v="2"/>
    <x v="4"/>
    <x v="4"/>
    <x v="0"/>
    <x v="6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sve"/>
    <x v="1"/>
    <n v="5"/>
    <m/>
    <m/>
    <n v="5"/>
    <m/>
    <m/>
    <m/>
    <m/>
    <m/>
    <m/>
    <m/>
    <m/>
    <m/>
    <m/>
    <m/>
    <m/>
    <m/>
    <m/>
    <m/>
    <m/>
    <m/>
    <n v="2.4899999999999999E-2"/>
    <n v="3.0129999999999999"/>
    <n v="251.280750572724"/>
    <n v="6.2820187643181002"/>
    <n v="62.820187643181001"/>
    <n v="6.2820187643180994E-2"/>
    <n v="0.125"/>
    <n v="3.3"/>
    <x v="0"/>
    <x v="0"/>
    <x v="1"/>
    <x v="1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hdi"/>
    <x v="18"/>
    <n v="10"/>
    <m/>
    <n v="10"/>
    <m/>
    <m/>
    <m/>
    <m/>
    <m/>
    <m/>
    <m/>
    <m/>
    <m/>
    <m/>
    <m/>
    <m/>
    <m/>
    <m/>
    <m/>
    <m/>
    <m/>
    <m/>
    <n v="1.26E-2"/>
    <n v="3.0672999999999999"/>
    <n v="60.87597896771554"/>
    <n v="1.5218994741928884"/>
    <n v="15.218994741928885"/>
    <n v="1.5218994741928884E-2"/>
    <n v="0.25"/>
    <n v="3.9"/>
    <x v="0"/>
    <x v="0"/>
    <x v="0"/>
    <x v="0"/>
    <s v="LC"/>
  </r>
  <r>
    <x v="0"/>
    <x v="0"/>
    <x v="1"/>
    <m/>
    <m/>
    <s v="A. Beita"/>
    <m/>
    <n v="3"/>
    <n v="40"/>
    <d v="2014-06-18T00:00:00"/>
    <x v="0"/>
    <s v="Andres Beita"/>
    <m/>
    <n v="5"/>
    <s v="Somero"/>
    <s v="mde"/>
    <x v="19"/>
    <n v="5"/>
    <m/>
    <m/>
    <m/>
    <m/>
    <m/>
    <n v="5"/>
    <m/>
    <m/>
    <m/>
    <m/>
    <m/>
    <m/>
    <m/>
    <m/>
    <m/>
    <m/>
    <m/>
    <m/>
    <m/>
    <m/>
    <n v="1.26E-2"/>
    <n v="3.0493999999999999"/>
    <n v="3219.7462339972503"/>
    <n v="80.493655849931258"/>
    <n v="804.93655849931258"/>
    <n v="0.80493655849931256"/>
    <n v="0.125"/>
    <n v="3.7"/>
    <x v="0"/>
    <x v="0"/>
    <x v="0"/>
    <x v="13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cat"/>
    <x v="2"/>
    <n v="300"/>
    <n v="300"/>
    <m/>
    <m/>
    <m/>
    <m/>
    <m/>
    <m/>
    <m/>
    <m/>
    <m/>
    <m/>
    <m/>
    <m/>
    <m/>
    <m/>
    <m/>
    <m/>
    <m/>
    <m/>
    <m/>
    <n v="5.2300000000000003E-3"/>
    <n v="3.41655"/>
    <n v="35.909129749562062"/>
    <n v="0.89772824373905158"/>
    <n v="8.9772824373905156"/>
    <n v="8.9772824373905158E-3"/>
    <n v="7.5"/>
    <n v="3.4"/>
    <x v="1"/>
    <x v="1"/>
    <x v="0"/>
    <x v="2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axa"/>
    <x v="36"/>
    <n v="1"/>
    <m/>
    <m/>
    <n v="1"/>
    <m/>
    <m/>
    <m/>
    <m/>
    <m/>
    <m/>
    <m/>
    <m/>
    <m/>
    <m/>
    <m/>
    <m/>
    <m/>
    <m/>
    <m/>
    <m/>
    <m/>
    <n v="2.673E-2"/>
    <n v="2.9844900000000001"/>
    <n v="50.201410947180179"/>
    <n v="1.2550352736795045"/>
    <n v="12.550352736795045"/>
    <n v="1.2550352736795044E-2"/>
    <n v="2.5000000000000001E-2"/>
    <n v="2.9"/>
    <x v="3"/>
    <x v="3"/>
    <x v="0"/>
    <x v="18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fco"/>
    <x v="9"/>
    <n v="1"/>
    <m/>
    <m/>
    <m/>
    <m/>
    <m/>
    <n v="1"/>
    <m/>
    <m/>
    <m/>
    <m/>
    <m/>
    <m/>
    <m/>
    <m/>
    <m/>
    <m/>
    <m/>
    <m/>
    <m/>
    <m/>
    <n v="5.9999999999999995E-4"/>
    <n v="3"/>
    <n v="25.724999999999998"/>
    <n v="0.64312499999999995"/>
    <n v="6.4312499999999995"/>
    <n v="6.4312499999999995E-3"/>
    <n v="2.5000000000000001E-2"/>
    <n v="4.3"/>
    <x v="2"/>
    <x v="2"/>
    <x v="2"/>
    <x v="8"/>
    <s v="NE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sve"/>
    <x v="1"/>
    <n v="20"/>
    <m/>
    <m/>
    <n v="5"/>
    <m/>
    <n v="10"/>
    <n v="5"/>
    <m/>
    <m/>
    <m/>
    <m/>
    <m/>
    <m/>
    <m/>
    <m/>
    <m/>
    <m/>
    <m/>
    <m/>
    <m/>
    <m/>
    <n v="2.4899999999999999E-2"/>
    <n v="3.0129999999999999"/>
    <n v="9898.6096514095334"/>
    <n v="247.46524128523833"/>
    <n v="2474.6524128523833"/>
    <n v="2.4746524128523832"/>
    <n v="0.5"/>
    <n v="3.3"/>
    <x v="0"/>
    <x v="0"/>
    <x v="1"/>
    <x v="1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atr"/>
    <x v="13"/>
    <n v="67"/>
    <m/>
    <n v="30"/>
    <n v="37"/>
    <m/>
    <m/>
    <m/>
    <m/>
    <m/>
    <m/>
    <m/>
    <m/>
    <m/>
    <m/>
    <m/>
    <m/>
    <m/>
    <m/>
    <m/>
    <m/>
    <m/>
    <n v="1.6E-2"/>
    <n v="3.0516000000000001"/>
    <n v="1541.8888860500101"/>
    <n v="38.547222151250253"/>
    <n v="385.47222151250253"/>
    <n v="0.38547222151250254"/>
    <n v="1.675"/>
    <n v="3"/>
    <x v="1"/>
    <x v="1"/>
    <x v="0"/>
    <x v="2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tlu"/>
    <x v="0"/>
    <n v="52"/>
    <m/>
    <n v="20"/>
    <n v="30"/>
    <n v="2"/>
    <m/>
    <m/>
    <m/>
    <m/>
    <m/>
    <m/>
    <m/>
    <m/>
    <m/>
    <m/>
    <m/>
    <m/>
    <m/>
    <m/>
    <m/>
    <m/>
    <n v="1.261E-2"/>
    <n v="2.8782999999999999"/>
    <n v="722.00774142920579"/>
    <n v="18.050193535730145"/>
    <n v="180.50193535730145"/>
    <n v="0.18050193535730144"/>
    <n v="1.3"/>
    <n v="3.5"/>
    <x v="0"/>
    <x v="0"/>
    <x v="0"/>
    <x v="0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hpa"/>
    <x v="3"/>
    <n v="4"/>
    <m/>
    <m/>
    <m/>
    <m/>
    <n v="3"/>
    <n v="1"/>
    <m/>
    <m/>
    <m/>
    <m/>
    <m/>
    <m/>
    <m/>
    <m/>
    <m/>
    <m/>
    <m/>
    <m/>
    <m/>
    <m/>
    <n v="2.7130000000000001E-2"/>
    <n v="3.0842299999999998"/>
    <n v="3237.1004290521587"/>
    <n v="80.927510726303964"/>
    <n v="809.27510726303967"/>
    <n v="0.80927510726303964"/>
    <n v="0.1"/>
    <n v="2.6"/>
    <x v="0"/>
    <x v="0"/>
    <x v="0"/>
    <x v="3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sgh"/>
    <x v="7"/>
    <n v="30"/>
    <m/>
    <m/>
    <n v="20"/>
    <m/>
    <n v="10"/>
    <m/>
    <m/>
    <m/>
    <m/>
    <m/>
    <m/>
    <m/>
    <m/>
    <m/>
    <m/>
    <m/>
    <m/>
    <m/>
    <m/>
    <m/>
    <n v="2.3300000000000001E-2"/>
    <n v="2.919"/>
    <n v="3546.8290471575419"/>
    <n v="88.670726178938551"/>
    <n v="886.70726178938548"/>
    <n v="0.88670726178938553"/>
    <n v="0.75"/>
    <n v="2"/>
    <x v="4"/>
    <x v="4"/>
    <x v="0"/>
    <x v="6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hdi"/>
    <x v="18"/>
    <n v="2"/>
    <m/>
    <m/>
    <n v="2"/>
    <m/>
    <m/>
    <m/>
    <m/>
    <m/>
    <m/>
    <m/>
    <m/>
    <m/>
    <m/>
    <m/>
    <m/>
    <m/>
    <m/>
    <m/>
    <m/>
    <m/>
    <n v="1.26E-2"/>
    <n v="3.0672999999999999"/>
    <n v="58.338146088241047"/>
    <n v="1.4584536522060261"/>
    <n v="14.584536522060262"/>
    <n v="1.4584536522060262E-2"/>
    <n v="0.05"/>
    <n v="3.9"/>
    <x v="0"/>
    <x v="0"/>
    <x v="0"/>
    <x v="0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sac"/>
    <x v="5"/>
    <n v="5"/>
    <m/>
    <m/>
    <n v="5"/>
    <m/>
    <m/>
    <m/>
    <m/>
    <m/>
    <m/>
    <m/>
    <m/>
    <m/>
    <m/>
    <m/>
    <m/>
    <m/>
    <m/>
    <m/>
    <m/>
    <m/>
    <n v="3.49E-2"/>
    <n v="2.9108999999999998"/>
    <n v="272.13900223168815"/>
    <n v="6.8034750557922035"/>
    <n v="68.034750557922038"/>
    <n v="6.8034750557922033E-2"/>
    <n v="0.125"/>
    <n v="2"/>
    <x v="3"/>
    <x v="3"/>
    <x v="0"/>
    <x v="2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cox"/>
    <x v="8"/>
    <n v="1"/>
    <m/>
    <m/>
    <m/>
    <m/>
    <n v="1"/>
    <m/>
    <m/>
    <m/>
    <m/>
    <m/>
    <m/>
    <m/>
    <m/>
    <m/>
    <m/>
    <m/>
    <m/>
    <m/>
    <m/>
    <m/>
    <n v="3.32E-2"/>
    <n v="3"/>
    <n v="518.75"/>
    <n v="12.96875"/>
    <n v="129.6875"/>
    <n v="0.12968750000000001"/>
    <n v="2.5000000000000001E-2"/>
    <n v="3.9"/>
    <x v="0"/>
    <x v="0"/>
    <x v="0"/>
    <x v="7"/>
    <s v="NE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ame"/>
    <x v="28"/>
    <n v="1"/>
    <m/>
    <m/>
    <m/>
    <m/>
    <n v="1"/>
    <m/>
    <m/>
    <m/>
    <m/>
    <m/>
    <m/>
    <m/>
    <m/>
    <m/>
    <m/>
    <m/>
    <m/>
    <m/>
    <m/>
    <m/>
    <n v="3.0700000000000002E-2"/>
    <n v="2.8498999999999999"/>
    <n v="295.88817296445171"/>
    <n v="7.3972043241112928"/>
    <n v="73.972043241112928"/>
    <n v="7.3972043241112923E-2"/>
    <n v="2.5000000000000001E-2"/>
    <n v="3.4"/>
    <x v="0"/>
    <x v="0"/>
    <x v="1"/>
    <x v="5"/>
    <s v="NE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ccab"/>
    <x v="4"/>
    <n v="5"/>
    <m/>
    <m/>
    <m/>
    <m/>
    <m/>
    <n v="5"/>
    <m/>
    <m/>
    <m/>
    <m/>
    <m/>
    <m/>
    <m/>
    <m/>
    <m/>
    <m/>
    <m/>
    <m/>
    <m/>
    <m/>
    <n v="2.5000000000000001E-2"/>
    <n v="3"/>
    <n v="5359.375"/>
    <n v="133.984375"/>
    <n v="1339.84375"/>
    <n v="1.33984375"/>
    <n v="0.125"/>
    <n v="4"/>
    <x v="2"/>
    <x v="2"/>
    <x v="0"/>
    <x v="4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ado"/>
    <x v="22"/>
    <n v="10"/>
    <n v="10"/>
    <m/>
    <m/>
    <m/>
    <m/>
    <m/>
    <m/>
    <m/>
    <m/>
    <m/>
    <m/>
    <m/>
    <m/>
    <m/>
    <m/>
    <m/>
    <m/>
    <m/>
    <m/>
    <m/>
    <n v="1.41E-2"/>
    <n v="3.1286"/>
    <n v="2.4786443933352804"/>
    <n v="6.1966109833382008E-2"/>
    <n v="0.6196610983338201"/>
    <n v="6.1966109833382012E-4"/>
    <n v="0.25"/>
    <n v="3.4"/>
    <x v="1"/>
    <x v="1"/>
    <x v="0"/>
    <x v="14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0"/>
    <x v="2"/>
    <s v="Arrecife coralino"/>
    <s v="AMP"/>
    <s v="A. Beita"/>
    <m/>
    <n v="1"/>
    <n v="40"/>
    <d v="2014-06-18T00:00:00"/>
    <x v="0"/>
    <s v="Andres Beita"/>
    <m/>
    <n v="5"/>
    <s v="Somer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0"/>
    <x v="2"/>
    <s v="Arrecife coralino"/>
    <s v="AMP"/>
    <s v="A. Beita"/>
    <m/>
    <n v="2"/>
    <n v="40"/>
    <d v="2014-06-18T00:00:00"/>
    <x v="0"/>
    <s v="Andres Beita"/>
    <m/>
    <n v="4.5"/>
    <s v="Somero"/>
    <s v="ccab"/>
    <x v="4"/>
    <n v="30"/>
    <m/>
    <m/>
    <m/>
    <m/>
    <m/>
    <n v="30"/>
    <m/>
    <m/>
    <m/>
    <m/>
    <m/>
    <m/>
    <m/>
    <m/>
    <m/>
    <m/>
    <m/>
    <m/>
    <m/>
    <m/>
    <n v="2.5000000000000001E-2"/>
    <n v="3"/>
    <n v="32156.25"/>
    <n v="803.90625"/>
    <n v="8039.0625"/>
    <n v="8.0390625"/>
    <n v="0.75"/>
    <n v="4"/>
    <x v="2"/>
    <x v="2"/>
    <x v="0"/>
    <x v="4"/>
    <s v="LC"/>
  </r>
  <r>
    <x v="0"/>
    <x v="0"/>
    <x v="2"/>
    <s v="Arrecife coralino"/>
    <s v="AMP"/>
    <s v="A. Beita"/>
    <m/>
    <n v="2"/>
    <n v="40"/>
    <d v="2014-06-18T00:00:00"/>
    <x v="0"/>
    <s v="Andres Beita"/>
    <m/>
    <n v="4.5"/>
    <s v="Somero"/>
    <s v="jni"/>
    <x v="17"/>
    <n v="15"/>
    <m/>
    <m/>
    <n v="15"/>
    <m/>
    <m/>
    <m/>
    <m/>
    <m/>
    <m/>
    <m/>
    <m/>
    <m/>
    <m/>
    <m/>
    <m/>
    <m/>
    <m/>
    <m/>
    <m/>
    <m/>
    <n v="2.5600000000000001E-2"/>
    <n v="3.0005999999999999"/>
    <n v="751.13743953133871"/>
    <n v="18.778435988283469"/>
    <n v="187.78435988283468"/>
    <n v="0.18778435988283468"/>
    <n v="0.375"/>
    <n v="3"/>
    <x v="0"/>
    <x v="0"/>
    <x v="0"/>
    <x v="12"/>
    <s v="LC"/>
  </r>
  <r>
    <x v="0"/>
    <x v="0"/>
    <x v="2"/>
    <s v="Arrecife coralino"/>
    <s v="AMP"/>
    <s v="A. Beita"/>
    <m/>
    <n v="2"/>
    <n v="40"/>
    <d v="2014-06-18T00:00:00"/>
    <x v="0"/>
    <s v="Andres Beita"/>
    <m/>
    <n v="4.5"/>
    <s v="Somero"/>
    <s v="tlu"/>
    <x v="0"/>
    <n v="62"/>
    <m/>
    <n v="10"/>
    <n v="50"/>
    <n v="2"/>
    <m/>
    <m/>
    <m/>
    <m/>
    <m/>
    <m/>
    <m/>
    <m/>
    <m/>
    <m/>
    <m/>
    <m/>
    <m/>
    <m/>
    <m/>
    <m/>
    <n v="1.261E-2"/>
    <n v="2.8782999999999999"/>
    <n v="1042.605275077166"/>
    <n v="26.065131876929151"/>
    <n v="260.65131876929149"/>
    <n v="0.26065131876929148"/>
    <n v="1.55"/>
    <n v="3.5"/>
    <x v="0"/>
    <x v="0"/>
    <x v="0"/>
    <x v="0"/>
    <s v="LC"/>
  </r>
  <r>
    <x v="0"/>
    <x v="0"/>
    <x v="2"/>
    <s v="Arrecife coralino"/>
    <s v="AMP"/>
    <s v="A. Beita"/>
    <m/>
    <n v="2"/>
    <n v="40"/>
    <d v="2014-06-18T00:00:00"/>
    <x v="0"/>
    <s v="Andres Beita"/>
    <m/>
    <n v="4.5"/>
    <s v="Somero"/>
    <s v="sgh"/>
    <x v="7"/>
    <n v="20"/>
    <m/>
    <m/>
    <n v="10"/>
    <m/>
    <n v="10"/>
    <m/>
    <m/>
    <m/>
    <m/>
    <m/>
    <m/>
    <m/>
    <m/>
    <m/>
    <m/>
    <m/>
    <m/>
    <m/>
    <m/>
    <m/>
    <n v="2.3300000000000001E-2"/>
    <n v="2.919"/>
    <n v="3175.9466263535828"/>
    <n v="79.398665658839576"/>
    <n v="793.98665658839582"/>
    <n v="0.79398665658839584"/>
    <n v="0.5"/>
    <n v="2"/>
    <x v="4"/>
    <x v="4"/>
    <x v="0"/>
    <x v="6"/>
    <s v="LC"/>
  </r>
  <r>
    <x v="0"/>
    <x v="0"/>
    <x v="2"/>
    <s v="Arrecife coralino"/>
    <s v="AMP"/>
    <s v="A. Beita"/>
    <m/>
    <n v="2"/>
    <n v="40"/>
    <d v="2014-06-18T00:00:00"/>
    <x v="0"/>
    <s v="Andres Beita"/>
    <m/>
    <n v="4.5"/>
    <s v="Somero"/>
    <s v="bel"/>
    <x v="37"/>
    <n v="1"/>
    <m/>
    <m/>
    <m/>
    <m/>
    <m/>
    <m/>
    <m/>
    <m/>
    <m/>
    <m/>
    <m/>
    <m/>
    <n v="1"/>
    <m/>
    <m/>
    <m/>
    <m/>
    <m/>
    <m/>
    <m/>
    <n v="4.0000000000000002E-4"/>
    <n v="3.3220000000000001"/>
    <n v="2606.0855661881374"/>
    <n v="65.152139154703434"/>
    <n v="651.52139154703434"/>
    <n v="0.65152139154703437"/>
    <n v="2.5000000000000001E-2"/>
    <n v="4.5"/>
    <x v="2"/>
    <x v="2"/>
    <x v="5"/>
    <x v="19"/>
    <s v="NE"/>
  </r>
  <r>
    <x v="0"/>
    <x v="0"/>
    <x v="2"/>
    <s v="Arrecife coralino"/>
    <s v="AMP"/>
    <s v="A. Beita"/>
    <m/>
    <n v="2"/>
    <n v="40"/>
    <d v="2014-06-18T00:00:00"/>
    <x v="0"/>
    <s v="Andres Beita"/>
    <m/>
    <n v="4.5"/>
    <s v="Somer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0"/>
    <x v="2"/>
    <s v="Arrecife coralino"/>
    <s v="AMP"/>
    <s v="A. Beita"/>
    <m/>
    <n v="2"/>
    <n v="40"/>
    <d v="2014-06-18T00:00:00"/>
    <x v="0"/>
    <s v="Andres Beita"/>
    <m/>
    <n v="4.5"/>
    <s v="Somero"/>
    <s v="cat"/>
    <x v="2"/>
    <n v="20"/>
    <n v="20"/>
    <m/>
    <m/>
    <m/>
    <m/>
    <m/>
    <m/>
    <m/>
    <m/>
    <m/>
    <m/>
    <m/>
    <m/>
    <m/>
    <m/>
    <m/>
    <m/>
    <m/>
    <m/>
    <m/>
    <n v="5.2300000000000003E-3"/>
    <n v="3.41655"/>
    <n v="2.3939419833041371"/>
    <n v="5.9848549582603425E-2"/>
    <n v="0.59848549582603427"/>
    <n v="5.9848549582603426E-4"/>
    <n v="0.5"/>
    <n v="3.4"/>
    <x v="1"/>
    <x v="1"/>
    <x v="0"/>
    <x v="2"/>
    <s v="LC"/>
  </r>
  <r>
    <x v="0"/>
    <x v="0"/>
    <x v="2"/>
    <s v="Arrecife coralino"/>
    <s v="AMP"/>
    <s v="A. Beita"/>
    <m/>
    <n v="2"/>
    <n v="40"/>
    <d v="2014-06-18T00:00:00"/>
    <x v="0"/>
    <s v="Andres Beita"/>
    <m/>
    <n v="4.5"/>
    <s v="Somero"/>
    <s v="sac"/>
    <x v="5"/>
    <n v="15"/>
    <m/>
    <m/>
    <n v="15"/>
    <m/>
    <m/>
    <m/>
    <m/>
    <m/>
    <m/>
    <m/>
    <m/>
    <m/>
    <m/>
    <m/>
    <m/>
    <m/>
    <m/>
    <m/>
    <m/>
    <m/>
    <n v="3.49E-2"/>
    <n v="2.9108999999999998"/>
    <n v="816.4170066950644"/>
    <n v="20.410425167376609"/>
    <n v="204.1042516737661"/>
    <n v="0.20410425167376611"/>
    <n v="0.375"/>
    <n v="2"/>
    <x v="3"/>
    <x v="3"/>
    <x v="0"/>
    <x v="2"/>
    <s v="LC"/>
  </r>
  <r>
    <x v="0"/>
    <x v="0"/>
    <x v="2"/>
    <s v="Arrecife coralino"/>
    <s v="AMP"/>
    <s v="A. Beita"/>
    <m/>
    <n v="2"/>
    <n v="40"/>
    <d v="2014-06-18T00:00:00"/>
    <x v="0"/>
    <s v="Andres Beita"/>
    <m/>
    <n v="4.5"/>
    <s v="Somero"/>
    <s v="ado"/>
    <x v="22"/>
    <n v="10"/>
    <n v="10"/>
    <m/>
    <m/>
    <m/>
    <m/>
    <m/>
    <m/>
    <m/>
    <m/>
    <m/>
    <m/>
    <m/>
    <m/>
    <m/>
    <m/>
    <m/>
    <m/>
    <m/>
    <m/>
    <m/>
    <n v="1.41E-2"/>
    <n v="3.1286"/>
    <n v="2.4786443933352804"/>
    <n v="6.1966109833382008E-2"/>
    <n v="0.6196610983338201"/>
    <n v="6.1966109833382012E-4"/>
    <n v="0.25"/>
    <n v="3.4"/>
    <x v="1"/>
    <x v="1"/>
    <x v="0"/>
    <x v="14"/>
    <s v="LC"/>
  </r>
  <r>
    <x v="0"/>
    <x v="0"/>
    <x v="2"/>
    <s v="Arrecife coralino"/>
    <s v="AMP"/>
    <s v="A. Beita"/>
    <m/>
    <n v="2"/>
    <n v="40"/>
    <d v="2014-06-18T00:00:00"/>
    <x v="0"/>
    <s v="Andres Beita"/>
    <m/>
    <n v="4.5"/>
    <s v="Somero"/>
    <s v="slac"/>
    <x v="25"/>
    <n v="1"/>
    <m/>
    <m/>
    <m/>
    <n v="1"/>
    <m/>
    <m/>
    <m/>
    <m/>
    <m/>
    <m/>
    <m/>
    <m/>
    <m/>
    <m/>
    <m/>
    <m/>
    <m/>
    <m/>
    <m/>
    <m/>
    <n v="6.4999999999999997E-3"/>
    <n v="2.99"/>
    <n v="33.852996959150786"/>
    <n v="0.84632492397876968"/>
    <n v="8.4632492397876966"/>
    <n v="8.4632492397876975E-3"/>
    <n v="2.5000000000000001E-2"/>
    <n v="4.2"/>
    <x v="2"/>
    <x v="2"/>
    <x v="4"/>
    <x v="16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cat"/>
    <x v="2"/>
    <n v="20"/>
    <n v="20"/>
    <m/>
    <m/>
    <m/>
    <m/>
    <m/>
    <m/>
    <m/>
    <m/>
    <m/>
    <m/>
    <m/>
    <m/>
    <m/>
    <m/>
    <m/>
    <m/>
    <m/>
    <m/>
    <m/>
    <n v="5.2300000000000003E-3"/>
    <n v="3.41655"/>
    <n v="2.3939419833041371"/>
    <n v="5.9848549582603425E-2"/>
    <n v="0.59848549582603427"/>
    <n v="5.9848549582603426E-4"/>
    <n v="0.5"/>
    <n v="3.4"/>
    <x v="1"/>
    <x v="1"/>
    <x v="0"/>
    <x v="2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tlu"/>
    <x v="0"/>
    <n v="70"/>
    <m/>
    <n v="30"/>
    <n v="40"/>
    <m/>
    <m/>
    <m/>
    <m/>
    <m/>
    <m/>
    <m/>
    <m/>
    <m/>
    <m/>
    <m/>
    <m/>
    <m/>
    <m/>
    <m/>
    <m/>
    <m/>
    <n v="1.261E-2"/>
    <n v="2.8782999999999999"/>
    <n v="849.34387393556278"/>
    <n v="21.23359684838907"/>
    <n v="212.3359684838907"/>
    <n v="0.21233596848389069"/>
    <n v="1.75"/>
    <n v="3.5"/>
    <x v="0"/>
    <x v="0"/>
    <x v="0"/>
    <x v="0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paz"/>
    <x v="20"/>
    <n v="1"/>
    <m/>
    <m/>
    <n v="1"/>
    <m/>
    <m/>
    <m/>
    <m/>
    <m/>
    <m/>
    <m/>
    <m/>
    <m/>
    <m/>
    <m/>
    <m/>
    <m/>
    <m/>
    <m/>
    <m/>
    <m/>
    <n v="4.5999999999999999E-3"/>
    <n v="3.1387999999999998"/>
    <n v="12.756718745841205"/>
    <n v="0.31891796864603011"/>
    <n v="3.1891796864603013"/>
    <n v="3.1891796864603012E-3"/>
    <n v="2.5000000000000001E-2"/>
    <n v="4"/>
    <x v="2"/>
    <x v="2"/>
    <x v="0"/>
    <x v="11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hdi"/>
    <x v="18"/>
    <n v="5"/>
    <m/>
    <m/>
    <n v="5"/>
    <m/>
    <m/>
    <m/>
    <m/>
    <m/>
    <m/>
    <m/>
    <m/>
    <m/>
    <m/>
    <m/>
    <m/>
    <m/>
    <m/>
    <m/>
    <m/>
    <m/>
    <n v="1.26E-2"/>
    <n v="3.0672999999999999"/>
    <n v="145.84536522060262"/>
    <n v="3.6461341305150654"/>
    <n v="36.461341305150654"/>
    <n v="3.6461341305150656E-2"/>
    <n v="0.125"/>
    <n v="3.9"/>
    <x v="0"/>
    <x v="0"/>
    <x v="0"/>
    <x v="0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ccab"/>
    <x v="4"/>
    <n v="2"/>
    <m/>
    <m/>
    <m/>
    <m/>
    <m/>
    <n v="2"/>
    <m/>
    <m/>
    <m/>
    <m/>
    <m/>
    <m/>
    <m/>
    <m/>
    <m/>
    <m/>
    <m/>
    <m/>
    <m/>
    <m/>
    <n v="2.5000000000000001E-2"/>
    <n v="3"/>
    <n v="2143.75"/>
    <n v="53.59375"/>
    <n v="535.9375"/>
    <n v="0.53593749999999996"/>
    <n v="0.05"/>
    <n v="4"/>
    <x v="2"/>
    <x v="2"/>
    <x v="0"/>
    <x v="4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sgh"/>
    <x v="7"/>
    <n v="15"/>
    <m/>
    <m/>
    <n v="15"/>
    <m/>
    <m/>
    <m/>
    <m/>
    <m/>
    <m/>
    <m/>
    <m/>
    <m/>
    <m/>
    <m/>
    <m/>
    <m/>
    <m/>
    <m/>
    <m/>
    <m/>
    <n v="2.3300000000000001E-2"/>
    <n v="2.919"/>
    <n v="556.32363120593868"/>
    <n v="13.908090780148466"/>
    <n v="139.08090780148467"/>
    <n v="0.13908090780148466"/>
    <n v="0.375"/>
    <n v="2"/>
    <x v="4"/>
    <x v="4"/>
    <x v="0"/>
    <x v="6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atr"/>
    <x v="13"/>
    <n v="20"/>
    <n v="10"/>
    <n v="10"/>
    <m/>
    <m/>
    <m/>
    <m/>
    <m/>
    <m/>
    <m/>
    <m/>
    <m/>
    <m/>
    <m/>
    <m/>
    <m/>
    <m/>
    <m/>
    <m/>
    <m/>
    <m/>
    <n v="1.6E-2"/>
    <n v="3.0516000000000001"/>
    <n v="77.516748981848508"/>
    <n v="1.9379187245462126"/>
    <n v="19.379187245462127"/>
    <n v="1.9379187245462125E-2"/>
    <n v="0.5"/>
    <n v="3"/>
    <x v="1"/>
    <x v="1"/>
    <x v="0"/>
    <x v="2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gca"/>
    <x v="38"/>
    <n v="1"/>
    <m/>
    <m/>
    <m/>
    <m/>
    <m/>
    <m/>
    <m/>
    <m/>
    <m/>
    <m/>
    <m/>
    <m/>
    <n v="1"/>
    <m/>
    <m/>
    <m/>
    <m/>
    <m/>
    <m/>
    <m/>
    <n v="1.4E-3"/>
    <n v="3.0122"/>
    <n v="2111.5903266286241"/>
    <n v="52.789758165715604"/>
    <n v="527.89758165715602"/>
    <n v="0.52789758165715606"/>
    <n v="2.5000000000000001E-2"/>
    <n v="4"/>
    <x v="2"/>
    <x v="2"/>
    <x v="6"/>
    <x v="20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sve"/>
    <x v="1"/>
    <n v="3"/>
    <m/>
    <m/>
    <m/>
    <m/>
    <m/>
    <n v="3"/>
    <m/>
    <m/>
    <m/>
    <m/>
    <m/>
    <m/>
    <m/>
    <m/>
    <m/>
    <m/>
    <m/>
    <m/>
    <m/>
    <m/>
    <n v="2.4899999999999999E-2"/>
    <n v="3.0129999999999999"/>
    <n v="3354.2669220784874"/>
    <n v="83.85667305196219"/>
    <n v="838.56673051962184"/>
    <n v="0.83856673051962183"/>
    <n v="7.4999999999999997E-2"/>
    <n v="3.3"/>
    <x v="0"/>
    <x v="0"/>
    <x v="1"/>
    <x v="1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hpa"/>
    <x v="3"/>
    <n v="4"/>
    <m/>
    <m/>
    <m/>
    <m/>
    <n v="4"/>
    <m/>
    <m/>
    <m/>
    <m/>
    <m/>
    <m/>
    <m/>
    <m/>
    <m/>
    <m/>
    <m/>
    <m/>
    <m/>
    <m/>
    <m/>
    <n v="2.7130000000000001E-2"/>
    <n v="3.0842299999999998"/>
    <n v="2223.7107626372181"/>
    <n v="55.592769065930455"/>
    <n v="555.92769065930452"/>
    <n v="0.55592769065930447"/>
    <n v="0.1"/>
    <n v="2.6"/>
    <x v="0"/>
    <x v="0"/>
    <x v="0"/>
    <x v="3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ado"/>
    <x v="22"/>
    <n v="10"/>
    <n v="10"/>
    <m/>
    <m/>
    <m/>
    <m/>
    <m/>
    <m/>
    <m/>
    <m/>
    <m/>
    <m/>
    <m/>
    <m/>
    <m/>
    <m/>
    <m/>
    <m/>
    <m/>
    <m/>
    <m/>
    <n v="1.41E-2"/>
    <n v="3.1286"/>
    <n v="2.4786443933352804"/>
    <n v="6.1966109833382008E-2"/>
    <n v="0.6196610983338201"/>
    <n v="6.1966109833382012E-4"/>
    <n v="0.25"/>
    <n v="3.4"/>
    <x v="1"/>
    <x v="1"/>
    <x v="0"/>
    <x v="14"/>
    <s v="LC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fco"/>
    <x v="9"/>
    <n v="8"/>
    <m/>
    <m/>
    <m/>
    <m/>
    <m/>
    <n v="7"/>
    <m/>
    <m/>
    <m/>
    <m/>
    <m/>
    <m/>
    <n v="1"/>
    <m/>
    <m/>
    <m/>
    <m/>
    <m/>
    <m/>
    <m/>
    <n v="5.9999999999999995E-4"/>
    <n v="3"/>
    <n v="1034.3718749999998"/>
    <n v="25.859296874999995"/>
    <n v="258.59296874999995"/>
    <n v="0.25859296874999993"/>
    <n v="0.2"/>
    <n v="4.3"/>
    <x v="2"/>
    <x v="2"/>
    <x v="2"/>
    <x v="8"/>
    <s v="NE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dho"/>
    <x v="11"/>
    <n v="2"/>
    <m/>
    <m/>
    <n v="2"/>
    <m/>
    <m/>
    <m/>
    <m/>
    <m/>
    <m/>
    <m/>
    <m/>
    <m/>
    <m/>
    <m/>
    <m/>
    <m/>
    <m/>
    <m/>
    <m/>
    <m/>
    <n v="2.1899999999999999E-2"/>
    <n v="3"/>
    <n v="85.546875"/>
    <n v="2.138671875"/>
    <n v="21.38671875"/>
    <n v="2.1386718749999999E-2"/>
    <n v="0.05"/>
    <n v="3.3"/>
    <x v="0"/>
    <x v="0"/>
    <x v="1"/>
    <x v="10"/>
    <s v="NE"/>
  </r>
  <r>
    <x v="0"/>
    <x v="0"/>
    <x v="2"/>
    <s v="Arrecife coralino"/>
    <s v="AMP"/>
    <s v="A. Beita"/>
    <m/>
    <n v="3"/>
    <n v="40"/>
    <d v="2014-06-18T00:00:00"/>
    <x v="0"/>
    <s v="Andres Beita"/>
    <m/>
    <n v="4"/>
    <s v="Somero"/>
    <s v="slac"/>
    <x v="25"/>
    <n v="1"/>
    <m/>
    <m/>
    <m/>
    <m/>
    <n v="1"/>
    <m/>
    <m/>
    <m/>
    <m/>
    <m/>
    <m/>
    <m/>
    <m/>
    <m/>
    <m/>
    <m/>
    <m/>
    <m/>
    <m/>
    <m/>
    <n v="6.4999999999999997E-3"/>
    <n v="2.99"/>
    <n v="98.345384487759247"/>
    <n v="2.4586346121939813"/>
    <n v="24.586346121939812"/>
    <n v="2.4586346121939811E-2"/>
    <n v="2.5000000000000001E-2"/>
    <n v="4.2"/>
    <x v="2"/>
    <x v="2"/>
    <x v="4"/>
    <x v="16"/>
    <s v="LC"/>
  </r>
  <r>
    <x v="0"/>
    <x v="0"/>
    <x v="3"/>
    <m/>
    <m/>
    <s v="A. Beita"/>
    <m/>
    <n v="1"/>
    <n v="40"/>
    <d v="2014-06-18T00:00:00"/>
    <x v="0"/>
    <s v="Andres Beita"/>
    <m/>
    <n v="5"/>
    <s v="Somero"/>
    <s v="dho"/>
    <x v="11"/>
    <n v="2"/>
    <m/>
    <m/>
    <n v="1"/>
    <m/>
    <n v="1"/>
    <m/>
    <m/>
    <m/>
    <m/>
    <m/>
    <m/>
    <m/>
    <m/>
    <m/>
    <m/>
    <m/>
    <m/>
    <m/>
    <m/>
    <m/>
    <n v="2.1899999999999999E-2"/>
    <n v="3"/>
    <n v="384.9609375"/>
    <n v="9.6240234375"/>
    <n v="96.240234375"/>
    <n v="9.6240234374999997E-2"/>
    <n v="0.05"/>
    <n v="3.3"/>
    <x v="0"/>
    <x v="0"/>
    <x v="1"/>
    <x v="10"/>
    <s v="NE"/>
  </r>
  <r>
    <x v="0"/>
    <x v="0"/>
    <x v="3"/>
    <m/>
    <m/>
    <s v="A. Beita"/>
    <m/>
    <n v="1"/>
    <n v="40"/>
    <d v="2014-06-18T00:00:00"/>
    <x v="0"/>
    <s v="Andres Beita"/>
    <m/>
    <n v="5"/>
    <s v="Somero"/>
    <s v="ado"/>
    <x v="22"/>
    <n v="10"/>
    <n v="10"/>
    <m/>
    <m/>
    <m/>
    <m/>
    <m/>
    <m/>
    <m/>
    <m/>
    <m/>
    <m/>
    <m/>
    <m/>
    <m/>
    <m/>
    <m/>
    <m/>
    <m/>
    <m/>
    <m/>
    <n v="1.41E-2"/>
    <n v="3.1286"/>
    <n v="2.4786443933352804"/>
    <n v="6.1966109833382008E-2"/>
    <n v="0.6196610983338201"/>
    <n v="6.1966109833382012E-4"/>
    <n v="0.25"/>
    <n v="3.4"/>
    <x v="1"/>
    <x v="1"/>
    <x v="0"/>
    <x v="14"/>
    <s v="LC"/>
  </r>
  <r>
    <x v="0"/>
    <x v="0"/>
    <x v="3"/>
    <m/>
    <m/>
    <s v="A. Beita"/>
    <m/>
    <n v="1"/>
    <n v="40"/>
    <d v="2014-06-18T00:00:00"/>
    <x v="0"/>
    <s v="Andres Beita"/>
    <m/>
    <n v="5"/>
    <s v="Somero"/>
    <s v="sgh"/>
    <x v="7"/>
    <n v="55"/>
    <m/>
    <m/>
    <n v="25"/>
    <m/>
    <n v="30"/>
    <m/>
    <m/>
    <m/>
    <m/>
    <m/>
    <m/>
    <m/>
    <m/>
    <m/>
    <m/>
    <m/>
    <m/>
    <m/>
    <m/>
    <m/>
    <n v="2.3300000000000001E-2"/>
    <n v="2.919"/>
    <n v="9342.3986686587687"/>
    <n v="233.55996671646921"/>
    <n v="2335.5996671646922"/>
    <n v="2.3355996671646921"/>
    <n v="1.375"/>
    <n v="2"/>
    <x v="4"/>
    <x v="4"/>
    <x v="0"/>
    <x v="6"/>
    <s v="LC"/>
  </r>
  <r>
    <x v="0"/>
    <x v="0"/>
    <x v="3"/>
    <m/>
    <m/>
    <s v="A. Beita"/>
    <m/>
    <n v="1"/>
    <n v="40"/>
    <d v="2014-06-18T00:00:00"/>
    <x v="0"/>
    <s v="Andres Beita"/>
    <m/>
    <n v="5"/>
    <s v="Somero"/>
    <s v="hdi"/>
    <x v="18"/>
    <n v="15"/>
    <m/>
    <m/>
    <n v="15"/>
    <m/>
    <m/>
    <m/>
    <m/>
    <m/>
    <m/>
    <m/>
    <m/>
    <m/>
    <m/>
    <m/>
    <m/>
    <m/>
    <m/>
    <m/>
    <m/>
    <m/>
    <n v="1.26E-2"/>
    <n v="3.0672999999999999"/>
    <n v="437.53609566180785"/>
    <n v="10.938402391545196"/>
    <n v="109.38402391545196"/>
    <n v="0.10938402391545196"/>
    <n v="0.375"/>
    <n v="3.9"/>
    <x v="0"/>
    <x v="0"/>
    <x v="0"/>
    <x v="0"/>
    <s v="LC"/>
  </r>
  <r>
    <x v="0"/>
    <x v="0"/>
    <x v="3"/>
    <m/>
    <m/>
    <s v="A. Beita"/>
    <m/>
    <n v="1"/>
    <n v="40"/>
    <d v="2014-06-18T00:00:00"/>
    <x v="0"/>
    <s v="Andres Beita"/>
    <m/>
    <n v="5"/>
    <s v="Somero"/>
    <s v="atr"/>
    <x v="13"/>
    <n v="10"/>
    <m/>
    <n v="10"/>
    <m/>
    <m/>
    <m/>
    <m/>
    <m/>
    <m/>
    <m/>
    <m/>
    <m/>
    <m/>
    <m/>
    <m/>
    <m/>
    <m/>
    <m/>
    <m/>
    <m/>
    <m/>
    <n v="1.6E-2"/>
    <n v="3.0516000000000001"/>
    <n v="74.895708593768347"/>
    <n v="1.8723927148442088"/>
    <n v="18.723927148442087"/>
    <n v="1.8723927148442086E-2"/>
    <n v="0.25"/>
    <n v="3"/>
    <x v="1"/>
    <x v="1"/>
    <x v="0"/>
    <x v="2"/>
    <s v="LC"/>
  </r>
  <r>
    <x v="0"/>
    <x v="0"/>
    <x v="3"/>
    <m/>
    <m/>
    <s v="A. Beita"/>
    <m/>
    <n v="1"/>
    <n v="40"/>
    <d v="2014-06-18T00:00:00"/>
    <x v="0"/>
    <s v="Andres Beita"/>
    <m/>
    <n v="5"/>
    <s v="Somero"/>
    <s v="sac"/>
    <x v="5"/>
    <n v="10"/>
    <m/>
    <n v="10"/>
    <m/>
    <m/>
    <m/>
    <m/>
    <m/>
    <m/>
    <m/>
    <m/>
    <m/>
    <m/>
    <m/>
    <m/>
    <m/>
    <m/>
    <m/>
    <m/>
    <m/>
    <m/>
    <n v="3.49E-2"/>
    <n v="2.9108999999999998"/>
    <n v="123.0385653569728"/>
    <n v="3.07596413392432"/>
    <n v="30.759641339243199"/>
    <n v="3.07596413392432E-2"/>
    <n v="0.25"/>
    <n v="2"/>
    <x v="3"/>
    <x v="3"/>
    <x v="0"/>
    <x v="2"/>
    <s v="LC"/>
  </r>
  <r>
    <x v="0"/>
    <x v="0"/>
    <x v="3"/>
    <m/>
    <m/>
    <s v="A. Beita"/>
    <m/>
    <n v="1"/>
    <n v="40"/>
    <d v="2014-06-18T00:00:00"/>
    <x v="0"/>
    <s v="Andres Beita"/>
    <m/>
    <n v="5"/>
    <s v="Somero"/>
    <s v="sve"/>
    <x v="1"/>
    <n v="4"/>
    <m/>
    <m/>
    <n v="4"/>
    <m/>
    <m/>
    <m/>
    <m/>
    <m/>
    <m/>
    <m/>
    <m/>
    <m/>
    <m/>
    <m/>
    <m/>
    <m/>
    <m/>
    <m/>
    <m/>
    <m/>
    <n v="2.4899999999999999E-2"/>
    <n v="3.0129999999999999"/>
    <n v="201.02460045817921"/>
    <n v="5.0256150114544802"/>
    <n v="50.256150114544802"/>
    <n v="5.0256150114544804E-2"/>
    <n v="0.1"/>
    <n v="3.3"/>
    <x v="0"/>
    <x v="0"/>
    <x v="1"/>
    <x v="1"/>
    <s v="LC"/>
  </r>
  <r>
    <x v="0"/>
    <x v="0"/>
    <x v="3"/>
    <m/>
    <m/>
    <s v="A. Beita"/>
    <m/>
    <n v="1"/>
    <n v="40"/>
    <d v="2014-06-18T00:00:00"/>
    <x v="0"/>
    <s v="Andres Beita"/>
    <m/>
    <n v="5"/>
    <s v="Somero"/>
    <s v="cat"/>
    <x v="2"/>
    <n v="20"/>
    <n v="20"/>
    <m/>
    <m/>
    <m/>
    <m/>
    <m/>
    <m/>
    <m/>
    <m/>
    <m/>
    <m/>
    <m/>
    <m/>
    <m/>
    <m/>
    <m/>
    <m/>
    <m/>
    <m/>
    <m/>
    <n v="5.2300000000000003E-3"/>
    <n v="3.41655"/>
    <n v="2.3939419833041371"/>
    <n v="5.9848549582603425E-2"/>
    <n v="0.59848549582603427"/>
    <n v="5.9848549582603426E-4"/>
    <n v="0.5"/>
    <n v="3.4"/>
    <x v="1"/>
    <x v="1"/>
    <x v="0"/>
    <x v="2"/>
    <s v="LC"/>
  </r>
  <r>
    <x v="0"/>
    <x v="0"/>
    <x v="3"/>
    <m/>
    <m/>
    <s v="A. Beita"/>
    <m/>
    <n v="1"/>
    <n v="40"/>
    <d v="2014-06-18T00:00:00"/>
    <x v="0"/>
    <s v="Andres Beita"/>
    <m/>
    <n v="5"/>
    <s v="Somero"/>
    <s v="aco"/>
    <x v="32"/>
    <n v="1"/>
    <m/>
    <m/>
    <n v="1"/>
    <m/>
    <m/>
    <m/>
    <m/>
    <m/>
    <m/>
    <m/>
    <m/>
    <m/>
    <m/>
    <m/>
    <m/>
    <m/>
    <m/>
    <m/>
    <m/>
    <m/>
    <n v="1.6E-2"/>
    <n v="3.0516000000000001"/>
    <n v="35.600047574829865"/>
    <n v="0.89000118937074668"/>
    <n v="8.9000118937074664"/>
    <n v="8.9000118937074667E-3"/>
    <n v="2.5000000000000001E-2"/>
    <n v="2.7"/>
    <x v="1"/>
    <x v="1"/>
    <x v="0"/>
    <x v="2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pna"/>
    <x v="16"/>
    <n v="1"/>
    <m/>
    <m/>
    <m/>
    <m/>
    <m/>
    <n v="1"/>
    <m/>
    <m/>
    <m/>
    <m/>
    <m/>
    <m/>
    <m/>
    <m/>
    <m/>
    <m/>
    <m/>
    <m/>
    <m/>
    <m/>
    <n v="0.12970000000000001"/>
    <n v="2.6061000000000001"/>
    <n v="1370.6788340202925"/>
    <n v="34.266970850507313"/>
    <n v="342.66970850507312"/>
    <n v="0.34266970850507311"/>
    <n v="2.5000000000000001E-2"/>
    <n v="3.8"/>
    <x v="0"/>
    <x v="0"/>
    <x v="1"/>
    <x v="1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mba"/>
    <x v="31"/>
    <n v="3"/>
    <m/>
    <m/>
    <m/>
    <m/>
    <n v="3"/>
    <m/>
    <m/>
    <m/>
    <m/>
    <m/>
    <m/>
    <m/>
    <m/>
    <m/>
    <m/>
    <m/>
    <m/>
    <m/>
    <m/>
    <m/>
    <n v="2.3900000000000001E-2"/>
    <n v="3.0819999999999999"/>
    <n v="1458.7143737725028"/>
    <n v="36.467859344312572"/>
    <n v="364.67859344312569"/>
    <n v="0.3646785934431257"/>
    <n v="7.4999999999999997E-2"/>
    <n v="2.5"/>
    <x v="4"/>
    <x v="4"/>
    <x v="0"/>
    <x v="2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sve"/>
    <x v="1"/>
    <n v="7"/>
    <m/>
    <n v="2"/>
    <n v="2"/>
    <m/>
    <n v="3"/>
    <m/>
    <m/>
    <m/>
    <m/>
    <m/>
    <m/>
    <m/>
    <m/>
    <m/>
    <m/>
    <m/>
    <m/>
    <m/>
    <m/>
    <m/>
    <n v="2.4899999999999999E-2"/>
    <n v="3.0129999999999999"/>
    <n v="1339.1444692674809"/>
    <n v="33.478611731687025"/>
    <n v="334.78611731687022"/>
    <n v="0.33478611731687019"/>
    <n v="0.17499999999999999"/>
    <n v="3.3"/>
    <x v="0"/>
    <x v="0"/>
    <x v="1"/>
    <x v="1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cpu"/>
    <x v="6"/>
    <n v="4"/>
    <n v="2"/>
    <n v="2"/>
    <m/>
    <m/>
    <m/>
    <m/>
    <m/>
    <m/>
    <m/>
    <m/>
    <m/>
    <m/>
    <m/>
    <m/>
    <m/>
    <m/>
    <m/>
    <m/>
    <m/>
    <m/>
    <n v="1.9699999999999999E-2"/>
    <n v="2.9174000000000002"/>
    <n v="14.6441804509217"/>
    <n v="0.3661045112730425"/>
    <n v="3.6610451127304251"/>
    <n v="3.6610451127304252E-3"/>
    <n v="0.1"/>
    <n v="3"/>
    <x v="0"/>
    <x v="0"/>
    <x v="1"/>
    <x v="5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ado"/>
    <x v="22"/>
    <n v="30"/>
    <n v="30"/>
    <m/>
    <m/>
    <m/>
    <m/>
    <m/>
    <m/>
    <m/>
    <m/>
    <m/>
    <m/>
    <m/>
    <m/>
    <m/>
    <m/>
    <m/>
    <m/>
    <m/>
    <m/>
    <m/>
    <n v="1.41E-2"/>
    <n v="3.1286"/>
    <n v="7.4359331800058417"/>
    <n v="0.18589832950014604"/>
    <n v="1.8589832950014604"/>
    <n v="1.8589832950014604E-3"/>
    <n v="0.75"/>
    <n v="3.4"/>
    <x v="1"/>
    <x v="1"/>
    <x v="0"/>
    <x v="14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hpa"/>
    <x v="3"/>
    <n v="1"/>
    <m/>
    <n v="1"/>
    <m/>
    <m/>
    <m/>
    <m/>
    <m/>
    <m/>
    <m/>
    <m/>
    <m/>
    <m/>
    <m/>
    <m/>
    <m/>
    <m/>
    <m/>
    <m/>
    <m/>
    <m/>
    <n v="2.7130000000000001E-2"/>
    <n v="3.0842299999999998"/>
    <n v="13.562507587340574"/>
    <n v="0.33906268968351438"/>
    <n v="3.3906268968351441"/>
    <n v="3.3906268968351442E-3"/>
    <n v="2.5000000000000001E-2"/>
    <n v="2.6"/>
    <x v="0"/>
    <x v="0"/>
    <x v="0"/>
    <x v="3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dho"/>
    <x v="11"/>
    <n v="2"/>
    <m/>
    <m/>
    <n v="2"/>
    <m/>
    <m/>
    <m/>
    <m/>
    <m/>
    <m/>
    <m/>
    <m/>
    <m/>
    <m/>
    <m/>
    <m/>
    <m/>
    <m/>
    <m/>
    <m/>
    <m/>
    <n v="2.1899999999999999E-2"/>
    <n v="3"/>
    <n v="85.546875"/>
    <n v="2.138671875"/>
    <n v="21.38671875"/>
    <n v="2.1386718749999999E-2"/>
    <n v="0.05"/>
    <n v="3.3"/>
    <x v="0"/>
    <x v="0"/>
    <x v="1"/>
    <x v="10"/>
    <s v="NE"/>
  </r>
  <r>
    <x v="0"/>
    <x v="0"/>
    <x v="3"/>
    <m/>
    <m/>
    <s v="A. Beita"/>
    <m/>
    <n v="2"/>
    <n v="40"/>
    <d v="2014-06-18T00:00:00"/>
    <x v="0"/>
    <s v="Andres Beita"/>
    <m/>
    <n v="5.5"/>
    <s v="Somero"/>
    <s v="fco"/>
    <x v="9"/>
    <n v="3"/>
    <m/>
    <m/>
    <m/>
    <m/>
    <m/>
    <n v="2"/>
    <m/>
    <n v="1"/>
    <m/>
    <m/>
    <m/>
    <m/>
    <m/>
    <m/>
    <m/>
    <m/>
    <m/>
    <m/>
    <m/>
    <m/>
    <n v="5.9999999999999995E-4"/>
    <n v="3"/>
    <n v="151.27499999999998"/>
    <n v="3.7818749999999994"/>
    <n v="37.818749999999994"/>
    <n v="3.7818749999999991E-2"/>
    <n v="7.4999999999999997E-2"/>
    <n v="4.3"/>
    <x v="2"/>
    <x v="2"/>
    <x v="2"/>
    <x v="8"/>
    <s v="NE"/>
  </r>
  <r>
    <x v="0"/>
    <x v="0"/>
    <x v="3"/>
    <m/>
    <m/>
    <s v="A. Beita"/>
    <m/>
    <n v="2"/>
    <n v="40"/>
    <d v="2014-06-18T00:00:00"/>
    <x v="0"/>
    <s v="Andres Beita"/>
    <m/>
    <n v="5.5"/>
    <s v="Somero"/>
    <s v="sgh"/>
    <x v="7"/>
    <n v="6"/>
    <m/>
    <m/>
    <m/>
    <m/>
    <n v="6"/>
    <m/>
    <m/>
    <m/>
    <m/>
    <m/>
    <m/>
    <m/>
    <m/>
    <m/>
    <m/>
    <m/>
    <m/>
    <m/>
    <m/>
    <m/>
    <n v="2.3300000000000001E-2"/>
    <n v="2.919"/>
    <n v="1683.0385233297741"/>
    <n v="42.075963083244353"/>
    <n v="420.75963083244352"/>
    <n v="0.4207596308324435"/>
    <n v="0.15"/>
    <n v="2"/>
    <x v="4"/>
    <x v="4"/>
    <x v="0"/>
    <x v="6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cat"/>
    <x v="2"/>
    <n v="202"/>
    <n v="200"/>
    <n v="1"/>
    <n v="1"/>
    <m/>
    <m/>
    <m/>
    <m/>
    <m/>
    <m/>
    <m/>
    <m/>
    <m/>
    <m/>
    <m/>
    <m/>
    <m/>
    <m/>
    <m/>
    <m/>
    <m/>
    <n v="5.2300000000000003E-3"/>
    <n v="3.41655"/>
    <n v="58.298328004415126"/>
    <n v="1.4574582001103782"/>
    <n v="14.574582001103781"/>
    <n v="1.4574582001103781E-2"/>
    <n v="5.05"/>
    <n v="3.4"/>
    <x v="1"/>
    <x v="1"/>
    <x v="0"/>
    <x v="2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atr"/>
    <x v="13"/>
    <n v="15"/>
    <m/>
    <m/>
    <n v="15"/>
    <m/>
    <m/>
    <m/>
    <m/>
    <m/>
    <m/>
    <m/>
    <m/>
    <m/>
    <m/>
    <m/>
    <m/>
    <m/>
    <m/>
    <m/>
    <m/>
    <m/>
    <n v="1.6E-2"/>
    <n v="3.0516000000000001"/>
    <n v="534.00071362244796"/>
    <n v="13.350017840561199"/>
    <n v="133.50017840561199"/>
    <n v="0.13350017840561199"/>
    <n v="0.375"/>
    <n v="3"/>
    <x v="1"/>
    <x v="1"/>
    <x v="0"/>
    <x v="2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jni"/>
    <x v="17"/>
    <n v="7"/>
    <m/>
    <m/>
    <n v="7"/>
    <m/>
    <m/>
    <m/>
    <m/>
    <m/>
    <m/>
    <m/>
    <m/>
    <m/>
    <m/>
    <m/>
    <m/>
    <m/>
    <m/>
    <m/>
    <m/>
    <m/>
    <n v="2.5600000000000001E-2"/>
    <n v="3.0005999999999999"/>
    <n v="350.53080511462474"/>
    <n v="8.7632701278656189"/>
    <n v="87.632701278656185"/>
    <n v="8.7632701278656189E-2"/>
    <n v="0.17499999999999999"/>
    <n v="3"/>
    <x v="0"/>
    <x v="0"/>
    <x v="0"/>
    <x v="12"/>
    <s v="LC"/>
  </r>
  <r>
    <x v="0"/>
    <x v="0"/>
    <x v="3"/>
    <m/>
    <m/>
    <s v="A. Beita"/>
    <m/>
    <n v="2"/>
    <n v="40"/>
    <d v="2014-06-18T00:00:00"/>
    <x v="0"/>
    <s v="Andres Beita"/>
    <m/>
    <n v="5.5"/>
    <s v="Somero"/>
    <s v="sac"/>
    <x v="5"/>
    <n v="1"/>
    <m/>
    <m/>
    <n v="1"/>
    <m/>
    <m/>
    <m/>
    <m/>
    <m/>
    <m/>
    <m/>
    <m/>
    <m/>
    <m/>
    <m/>
    <m/>
    <m/>
    <m/>
    <m/>
    <m/>
    <m/>
    <n v="3.49E-2"/>
    <n v="2.9108999999999998"/>
    <n v="54.427800446337628"/>
    <n v="1.3606950111584406"/>
    <n v="13.606950111584407"/>
    <n v="1.3606950111584406E-2"/>
    <n v="2.5000000000000001E-2"/>
    <n v="2"/>
    <x v="3"/>
    <x v="3"/>
    <x v="0"/>
    <x v="2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sac"/>
    <x v="5"/>
    <n v="23"/>
    <m/>
    <n v="16"/>
    <n v="7"/>
    <m/>
    <m/>
    <m/>
    <m/>
    <m/>
    <m/>
    <m/>
    <m/>
    <m/>
    <m/>
    <m/>
    <m/>
    <m/>
    <m/>
    <m/>
    <m/>
    <m/>
    <n v="3.49E-2"/>
    <n v="2.9108999999999998"/>
    <n v="577.85630769551983"/>
    <n v="14.446407692387996"/>
    <n v="144.46407692387996"/>
    <n v="0.14446407692387997"/>
    <n v="0.57499999999999996"/>
    <n v="2"/>
    <x v="3"/>
    <x v="3"/>
    <x v="0"/>
    <x v="2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sgh"/>
    <x v="7"/>
    <n v="16"/>
    <m/>
    <m/>
    <n v="8"/>
    <m/>
    <n v="7"/>
    <n v="1"/>
    <m/>
    <m/>
    <m/>
    <m/>
    <m/>
    <m/>
    <m/>
    <m/>
    <m/>
    <m/>
    <m/>
    <m/>
    <m/>
    <m/>
    <n v="2.3300000000000001E-2"/>
    <n v="2.919"/>
    <n v="3009.2659277594112"/>
    <n v="75.231648193985279"/>
    <n v="752.31648193985279"/>
    <n v="0.75231648193985279"/>
    <n v="0.4"/>
    <n v="2"/>
    <x v="4"/>
    <x v="4"/>
    <x v="0"/>
    <x v="6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atr"/>
    <x v="13"/>
    <n v="15"/>
    <m/>
    <n v="10"/>
    <n v="5"/>
    <m/>
    <m/>
    <m/>
    <m/>
    <m/>
    <m/>
    <m/>
    <m/>
    <m/>
    <m/>
    <m/>
    <m/>
    <m/>
    <m/>
    <m/>
    <m/>
    <m/>
    <n v="1.6E-2"/>
    <n v="3.0516000000000001"/>
    <n v="252.89594646791767"/>
    <n v="6.3223986616979415"/>
    <n v="63.223986616979417"/>
    <n v="6.3223986616979422E-2"/>
    <n v="0.375"/>
    <n v="3"/>
    <x v="1"/>
    <x v="1"/>
    <x v="0"/>
    <x v="2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ado"/>
    <x v="22"/>
    <n v="10"/>
    <n v="10"/>
    <m/>
    <m/>
    <m/>
    <m/>
    <m/>
    <m/>
    <m/>
    <m/>
    <m/>
    <m/>
    <m/>
    <m/>
    <m/>
    <m/>
    <m/>
    <m/>
    <m/>
    <m/>
    <m/>
    <n v="1.41E-2"/>
    <n v="3.1286"/>
    <n v="2.4786443933352804"/>
    <n v="6.1966109833382008E-2"/>
    <n v="0.6196610983338201"/>
    <n v="6.1966109833382012E-4"/>
    <n v="0.25"/>
    <n v="3.4"/>
    <x v="1"/>
    <x v="1"/>
    <x v="0"/>
    <x v="14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mdo"/>
    <x v="26"/>
    <n v="2"/>
    <m/>
    <m/>
    <m/>
    <m/>
    <n v="2"/>
    <m/>
    <m/>
    <m/>
    <m/>
    <m/>
    <m/>
    <m/>
    <m/>
    <m/>
    <m/>
    <m/>
    <m/>
    <m/>
    <m/>
    <m/>
    <n v="2.3900000000000001E-2"/>
    <n v="3.0819999999999999"/>
    <n v="972.47624918166844"/>
    <n v="24.311906229541712"/>
    <n v="243.11906229541711"/>
    <n v="0.2431190622954171"/>
    <n v="0.05"/>
    <n v="2.1"/>
    <x v="4"/>
    <x v="4"/>
    <x v="0"/>
    <x v="2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cri"/>
    <x v="12"/>
    <n v="1"/>
    <m/>
    <m/>
    <m/>
    <m/>
    <m/>
    <n v="1"/>
    <m/>
    <m/>
    <m/>
    <m/>
    <m/>
    <m/>
    <m/>
    <m/>
    <m/>
    <m/>
    <m/>
    <m/>
    <m/>
    <m/>
    <n v="2.76E-2"/>
    <n v="3"/>
    <n v="1183.3499999999999"/>
    <n v="29.583749999999998"/>
    <n v="295.83749999999998"/>
    <n v="0.29583749999999998"/>
    <n v="2.5000000000000001E-2"/>
    <n v="4"/>
    <x v="0"/>
    <x v="0"/>
    <x v="0"/>
    <x v="7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fco"/>
    <x v="9"/>
    <n v="1"/>
    <m/>
    <m/>
    <m/>
    <m/>
    <m/>
    <m/>
    <m/>
    <n v="1"/>
    <m/>
    <m/>
    <m/>
    <m/>
    <m/>
    <m/>
    <m/>
    <m/>
    <m/>
    <m/>
    <m/>
    <m/>
    <n v="5.9999999999999995E-4"/>
    <n v="3"/>
    <n v="99.824999999999989"/>
    <n v="2.4956249999999995"/>
    <n v="24.956249999999997"/>
    <n v="2.4956249999999996E-2"/>
    <n v="2.5000000000000001E-2"/>
    <n v="4.3"/>
    <x v="2"/>
    <x v="2"/>
    <x v="2"/>
    <x v="8"/>
    <s v="NE"/>
  </r>
  <r>
    <x v="0"/>
    <x v="0"/>
    <x v="3"/>
    <m/>
    <m/>
    <s v="A. Beita"/>
    <m/>
    <n v="3"/>
    <n v="40"/>
    <d v="2014-06-18T00:00:00"/>
    <x v="0"/>
    <s v="Andres Beita"/>
    <m/>
    <n v="5"/>
    <s v="Somero"/>
    <s v="ahis"/>
    <x v="39"/>
    <n v="1"/>
    <m/>
    <m/>
    <m/>
    <m/>
    <n v="1"/>
    <m/>
    <m/>
    <m/>
    <m/>
    <m/>
    <m/>
    <m/>
    <m/>
    <m/>
    <m/>
    <m/>
    <m/>
    <m/>
    <m/>
    <m/>
    <n v="5.7000000000000002E-2"/>
    <n v="2.8010000000000002"/>
    <n v="469.35864340635891"/>
    <n v="11.733966085158972"/>
    <n v="117.33966085158971"/>
    <n v="0.11733966085158971"/>
    <n v="2.5000000000000001E-2"/>
    <n v="3.1"/>
    <x v="0"/>
    <x v="0"/>
    <x v="1"/>
    <x v="5"/>
    <s v="NE"/>
  </r>
  <r>
    <x v="0"/>
    <x v="0"/>
    <x v="3"/>
    <m/>
    <m/>
    <s v="A. Beita"/>
    <m/>
    <n v="3"/>
    <n v="40"/>
    <d v="2014-06-18T00:00:00"/>
    <x v="0"/>
    <s v="Andres Beita"/>
    <m/>
    <n v="5"/>
    <s v="Somero"/>
    <s v="cat"/>
    <x v="2"/>
    <n v="500"/>
    <n v="500"/>
    <m/>
    <m/>
    <m/>
    <m/>
    <m/>
    <m/>
    <m/>
    <m/>
    <m/>
    <m/>
    <m/>
    <m/>
    <m/>
    <m/>
    <m/>
    <m/>
    <m/>
    <m/>
    <m/>
    <n v="5.2300000000000003E-3"/>
    <n v="3.41655"/>
    <n v="59.848549582603432"/>
    <n v="1.4962137395650859"/>
    <n v="14.962137395650858"/>
    <n v="1.4962137395650858E-2"/>
    <n v="12.5"/>
    <n v="3.4"/>
    <x v="1"/>
    <x v="1"/>
    <x v="0"/>
    <x v="2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sve"/>
    <x v="1"/>
    <n v="12"/>
    <m/>
    <m/>
    <n v="5"/>
    <m/>
    <n v="7"/>
    <m/>
    <m/>
    <m/>
    <m/>
    <m/>
    <m/>
    <m/>
    <m/>
    <m/>
    <m/>
    <m/>
    <m/>
    <m/>
    <m/>
    <m/>
    <n v="2.4899999999999999E-2"/>
    <n v="3.0129999999999999"/>
    <n v="3091.0995720669207"/>
    <n v="77.277489301673015"/>
    <n v="772.77489301673018"/>
    <n v="0.77277489301673019"/>
    <n v="0.3"/>
    <n v="3.3"/>
    <x v="0"/>
    <x v="0"/>
    <x v="1"/>
    <x v="1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ssu"/>
    <x v="24"/>
    <n v="2"/>
    <m/>
    <m/>
    <n v="2"/>
    <m/>
    <m/>
    <m/>
    <m/>
    <m/>
    <m/>
    <m/>
    <m/>
    <m/>
    <m/>
    <m/>
    <m/>
    <m/>
    <m/>
    <m/>
    <m/>
    <m/>
    <n v="2.3199999999999998E-2"/>
    <n v="2.9554"/>
    <n v="80.970315778811653"/>
    <n v="2.0242578944702911"/>
    <n v="20.242578944702913"/>
    <n v="2.0242578944702914E-2"/>
    <n v="0.05"/>
    <n v="3.5"/>
    <x v="0"/>
    <x v="0"/>
    <x v="3"/>
    <x v="15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hpa"/>
    <x v="3"/>
    <n v="1"/>
    <m/>
    <m/>
    <m/>
    <m/>
    <m/>
    <n v="1"/>
    <m/>
    <m/>
    <m/>
    <m/>
    <m/>
    <m/>
    <m/>
    <m/>
    <m/>
    <m/>
    <m/>
    <m/>
    <m/>
    <m/>
    <n v="2.7130000000000001E-2"/>
    <n v="3.0842299999999998"/>
    <n v="1569.3173570742451"/>
    <n v="39.232933926856127"/>
    <n v="392.32933926856128"/>
    <n v="0.39232933926856128"/>
    <n v="2.5000000000000001E-2"/>
    <n v="2.6"/>
    <x v="0"/>
    <x v="0"/>
    <x v="0"/>
    <x v="3"/>
    <s v="LC"/>
  </r>
  <r>
    <x v="0"/>
    <x v="0"/>
    <x v="3"/>
    <m/>
    <m/>
    <s v="A. Beita"/>
    <m/>
    <n v="3"/>
    <n v="40"/>
    <d v="2014-06-18T00:00:00"/>
    <x v="0"/>
    <s v="Andres Beita"/>
    <m/>
    <n v="5"/>
    <s v="Somero"/>
    <s v="pna"/>
    <x v="16"/>
    <n v="1"/>
    <m/>
    <m/>
    <m/>
    <m/>
    <n v="1"/>
    <m/>
    <m/>
    <m/>
    <m/>
    <m/>
    <m/>
    <m/>
    <m/>
    <m/>
    <m/>
    <m/>
    <m/>
    <m/>
    <m/>
    <m/>
    <n v="0.12970000000000001"/>
    <n v="2.6061000000000001"/>
    <n v="570.31058564571947"/>
    <n v="14.257764641142987"/>
    <n v="142.57764641142987"/>
    <n v="0.14257764641142986"/>
    <n v="2.5000000000000001E-2"/>
    <n v="3.8"/>
    <x v="0"/>
    <x v="0"/>
    <x v="1"/>
    <x v="1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bdi"/>
    <x v="14"/>
    <n v="1"/>
    <m/>
    <m/>
    <n v="1"/>
    <m/>
    <m/>
    <m/>
    <m/>
    <m/>
    <m/>
    <m/>
    <m/>
    <m/>
    <m/>
    <m/>
    <m/>
    <m/>
    <m/>
    <m/>
    <m/>
    <m/>
    <n v="2.01E-2"/>
    <n v="2.9992000000000001"/>
    <n v="39.178568920836838"/>
    <n v="0.97946422302092095"/>
    <n v="9.7946422302092095"/>
    <n v="9.7946422302092103E-3"/>
    <n v="2.5000000000000001E-2"/>
    <n v="3.4"/>
    <x v="0"/>
    <x v="0"/>
    <x v="0"/>
    <x v="0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ccab"/>
    <x v="4"/>
    <n v="5"/>
    <m/>
    <m/>
    <m/>
    <m/>
    <m/>
    <n v="5"/>
    <m/>
    <m/>
    <m/>
    <m/>
    <m/>
    <m/>
    <m/>
    <m/>
    <m/>
    <m/>
    <m/>
    <m/>
    <m/>
    <m/>
    <n v="2.5000000000000001E-2"/>
    <n v="3"/>
    <n v="5359.375"/>
    <n v="133.984375"/>
    <n v="1339.84375"/>
    <n v="1.33984375"/>
    <n v="0.125"/>
    <n v="4"/>
    <x v="2"/>
    <x v="2"/>
    <x v="0"/>
    <x v="4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sac"/>
    <x v="5"/>
    <n v="45"/>
    <m/>
    <n v="10"/>
    <n v="35"/>
    <m/>
    <m/>
    <m/>
    <m/>
    <m/>
    <m/>
    <m/>
    <m/>
    <m/>
    <m/>
    <m/>
    <m/>
    <m/>
    <m/>
    <m/>
    <m/>
    <m/>
    <n v="3.49E-2"/>
    <n v="2.9108999999999998"/>
    <n v="2028.0115809787899"/>
    <n v="50.700289524469746"/>
    <n v="507.00289524469747"/>
    <n v="0.50700289524469744"/>
    <n v="1.125"/>
    <n v="2"/>
    <x v="3"/>
    <x v="3"/>
    <x v="0"/>
    <x v="2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fco"/>
    <x v="9"/>
    <n v="1"/>
    <m/>
    <m/>
    <m/>
    <m/>
    <m/>
    <m/>
    <m/>
    <m/>
    <m/>
    <m/>
    <m/>
    <m/>
    <n v="1"/>
    <m/>
    <m/>
    <m/>
    <m/>
    <m/>
    <m/>
    <m/>
    <n v="5.9999999999999995E-4"/>
    <n v="3"/>
    <n v="854.29687499999989"/>
    <n v="21.357421874999996"/>
    <n v="213.57421874999997"/>
    <n v="0.21357421874999996"/>
    <n v="2.5000000000000001E-2"/>
    <n v="4.3"/>
    <x v="2"/>
    <x v="2"/>
    <x v="2"/>
    <x v="8"/>
    <s v="NE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atr"/>
    <x v="13"/>
    <n v="30"/>
    <m/>
    <m/>
    <n v="30"/>
    <m/>
    <m/>
    <m/>
    <m/>
    <m/>
    <m/>
    <m/>
    <m/>
    <m/>
    <m/>
    <m/>
    <m/>
    <m/>
    <m/>
    <m/>
    <m/>
    <m/>
    <n v="1.6E-2"/>
    <n v="3.0516000000000001"/>
    <n v="1068.0014272448959"/>
    <n v="26.700035681122397"/>
    <n v="267.00035681122398"/>
    <n v="0.26700035681122397"/>
    <n v="0.75"/>
    <n v="3"/>
    <x v="1"/>
    <x v="1"/>
    <x v="0"/>
    <x v="2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hma"/>
    <x v="40"/>
    <n v="12"/>
    <m/>
    <m/>
    <n v="12"/>
    <m/>
    <m/>
    <m/>
    <m/>
    <m/>
    <m/>
    <m/>
    <m/>
    <m/>
    <m/>
    <m/>
    <m/>
    <m/>
    <m/>
    <m/>
    <m/>
    <m/>
    <n v="8.8999999999999999E-3"/>
    <n v="3.16"/>
    <n v="312.4689685350715"/>
    <n v="7.8117242133767872"/>
    <n v="78.117242133767874"/>
    <n v="7.8117242133767875E-2"/>
    <n v="0.3"/>
    <n v="4.2"/>
    <x v="2"/>
    <x v="2"/>
    <x v="0"/>
    <x v="21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lar"/>
    <x v="41"/>
    <n v="10"/>
    <m/>
    <m/>
    <m/>
    <n v="5"/>
    <n v="5"/>
    <m/>
    <m/>
    <m/>
    <m/>
    <m/>
    <m/>
    <m/>
    <m/>
    <m/>
    <m/>
    <m/>
    <m/>
    <m/>
    <m/>
    <m/>
    <n v="1.7299999999999999E-2"/>
    <n v="3"/>
    <n v="1815.1484375"/>
    <n v="45.378710937500003"/>
    <n v="453.787109375"/>
    <n v="0.453787109375"/>
    <n v="0.25"/>
    <n v="4"/>
    <x v="2"/>
    <x v="2"/>
    <x v="0"/>
    <x v="22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hst"/>
    <x v="42"/>
    <n v="1"/>
    <m/>
    <m/>
    <n v="1"/>
    <m/>
    <m/>
    <m/>
    <m/>
    <m/>
    <m/>
    <m/>
    <m/>
    <m/>
    <m/>
    <m/>
    <m/>
    <m/>
    <m/>
    <m/>
    <m/>
    <m/>
    <n v="9.7999999999999997E-3"/>
    <n v="3.1240000000000001"/>
    <n v="26.180199781170227"/>
    <n v="0.6545049945292557"/>
    <n v="6.5450499452925568"/>
    <n v="6.5450499452925567E-3"/>
    <n v="2.5000000000000001E-2"/>
    <n v="3.5"/>
    <x v="0"/>
    <x v="0"/>
    <x v="0"/>
    <x v="21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dho"/>
    <x v="11"/>
    <n v="2"/>
    <m/>
    <m/>
    <n v="2"/>
    <m/>
    <m/>
    <m/>
    <m/>
    <m/>
    <m/>
    <m/>
    <m/>
    <m/>
    <m/>
    <m/>
    <m/>
    <m/>
    <m/>
    <m/>
    <m/>
    <m/>
    <n v="2.1899999999999999E-2"/>
    <n v="3"/>
    <n v="85.546875"/>
    <n v="2.138671875"/>
    <n v="21.38671875"/>
    <n v="2.1386718749999999E-2"/>
    <n v="0.05"/>
    <n v="3.3"/>
    <x v="0"/>
    <x v="0"/>
    <x v="1"/>
    <x v="10"/>
    <s v="NE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cpa"/>
    <x v="43"/>
    <n v="1"/>
    <m/>
    <m/>
    <m/>
    <n v="1"/>
    <m/>
    <m/>
    <m/>
    <m/>
    <m/>
    <m/>
    <m/>
    <m/>
    <m/>
    <m/>
    <m/>
    <m/>
    <m/>
    <m/>
    <m/>
    <m/>
    <n v="2.1700000000000001E-2"/>
    <n v="3.0350000000000001"/>
    <n v="128.55240666792295"/>
    <n v="3.2138101666980736"/>
    <n v="32.138101666980738"/>
    <n v="3.2138101666980737E-2"/>
    <n v="2.5000000000000001E-2"/>
    <n v="4"/>
    <x v="2"/>
    <x v="2"/>
    <x v="0"/>
    <x v="9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ela"/>
    <x v="10"/>
    <n v="1"/>
    <m/>
    <m/>
    <m/>
    <m/>
    <n v="1"/>
    <m/>
    <m/>
    <m/>
    <m/>
    <m/>
    <m/>
    <m/>
    <m/>
    <m/>
    <m/>
    <m/>
    <m/>
    <m/>
    <m/>
    <m/>
    <n v="3.4299999999999997E-2"/>
    <n v="2.9"/>
    <n v="388.43660100226458"/>
    <n v="9.7109150250566145"/>
    <n v="97.109150250566145"/>
    <n v="9.7109150250566142E-2"/>
    <n v="2.5000000000000001E-2"/>
    <n v="4"/>
    <x v="2"/>
    <x v="2"/>
    <x v="0"/>
    <x v="9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hch"/>
    <x v="44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3.5"/>
    <x v="0"/>
    <x v="0"/>
    <x v="0"/>
    <x v="0"/>
    <s v="LC"/>
  </r>
  <r>
    <x v="0"/>
    <x v="0"/>
    <x v="4"/>
    <s v="Arrecife rocoso"/>
    <s v="AMP"/>
    <s v="A. Beita"/>
    <m/>
    <n v="1"/>
    <n v="40"/>
    <d v="2014-06-19T00:00:00"/>
    <x v="0"/>
    <s v="Andres Beita"/>
    <m/>
    <n v="8.5"/>
    <s v="Profundo"/>
    <s v="sve"/>
    <x v="1"/>
    <n v="3"/>
    <m/>
    <m/>
    <m/>
    <m/>
    <n v="3"/>
    <m/>
    <m/>
    <m/>
    <m/>
    <m/>
    <m/>
    <m/>
    <m/>
    <m/>
    <m/>
    <m/>
    <m/>
    <m/>
    <m/>
    <m/>
    <n v="2.4899999999999999E-2"/>
    <n v="3.0129999999999999"/>
    <n v="1217.0652092117984"/>
    <n v="30.426630230294961"/>
    <n v="304.26630230294961"/>
    <n v="0.3042663023029496"/>
    <n v="7.4999999999999997E-2"/>
    <n v="3.3"/>
    <x v="0"/>
    <x v="0"/>
    <x v="1"/>
    <x v="1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atr"/>
    <x v="13"/>
    <n v="40"/>
    <m/>
    <m/>
    <n v="40"/>
    <m/>
    <m/>
    <m/>
    <m/>
    <m/>
    <m/>
    <m/>
    <m/>
    <m/>
    <m/>
    <m/>
    <m/>
    <m/>
    <m/>
    <m/>
    <m/>
    <m/>
    <n v="1.6E-2"/>
    <n v="3.0516000000000001"/>
    <n v="1424.0019029931946"/>
    <n v="35.600047574829865"/>
    <n v="356.00047574829864"/>
    <n v="0.35600047574829863"/>
    <n v="1"/>
    <n v="3"/>
    <x v="1"/>
    <x v="1"/>
    <x v="0"/>
    <x v="2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hfl"/>
    <x v="45"/>
    <n v="1"/>
    <m/>
    <m/>
    <m/>
    <n v="1"/>
    <m/>
    <m/>
    <m/>
    <m/>
    <m/>
    <m/>
    <m/>
    <m/>
    <m/>
    <m/>
    <m/>
    <m/>
    <m/>
    <m/>
    <m/>
    <m/>
    <n v="0.10299999999999999"/>
    <n v="2.6"/>
    <n v="175.68559397618904"/>
    <n v="4.3921398494047263"/>
    <n v="43.921398494047267"/>
    <n v="4.3921398494047269E-2"/>
    <n v="2.5000000000000001E-2"/>
    <n v="4.2"/>
    <x v="2"/>
    <x v="2"/>
    <x v="0"/>
    <x v="21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sri"/>
    <x v="46"/>
    <n v="1"/>
    <m/>
    <m/>
    <m/>
    <m/>
    <m/>
    <n v="1"/>
    <m/>
    <m/>
    <m/>
    <m/>
    <m/>
    <m/>
    <m/>
    <m/>
    <m/>
    <m/>
    <m/>
    <m/>
    <m/>
    <m/>
    <n v="0.02"/>
    <n v="2.98"/>
    <n v="798.64314407787356"/>
    <n v="19.96607860194684"/>
    <n v="199.66078601946839"/>
    <n v="0.19966078601946838"/>
    <n v="2.5000000000000001E-2"/>
    <n v="4.5"/>
    <x v="2"/>
    <x v="2"/>
    <x v="0"/>
    <x v="4"/>
    <s v="NE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hma"/>
    <x v="40"/>
    <n v="38"/>
    <m/>
    <m/>
    <m/>
    <n v="38"/>
    <m/>
    <m/>
    <m/>
    <m/>
    <m/>
    <m/>
    <m/>
    <m/>
    <m/>
    <m/>
    <m/>
    <m/>
    <m/>
    <m/>
    <m/>
    <m/>
    <n v="8.8999999999999999E-3"/>
    <n v="3.16"/>
    <n v="2865.3246574757964"/>
    <n v="71.633116436894909"/>
    <n v="716.33116436894909"/>
    <n v="0.71633116436894906"/>
    <n v="0.95"/>
    <n v="4.2"/>
    <x v="2"/>
    <x v="2"/>
    <x v="0"/>
    <x v="21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hst"/>
    <x v="42"/>
    <n v="2"/>
    <m/>
    <m/>
    <n v="2"/>
    <m/>
    <m/>
    <m/>
    <m/>
    <m/>
    <m/>
    <m/>
    <m/>
    <m/>
    <m/>
    <m/>
    <m/>
    <m/>
    <m/>
    <m/>
    <m/>
    <m/>
    <n v="9.7999999999999997E-3"/>
    <n v="3.1240000000000001"/>
    <n v="52.360399562340454"/>
    <n v="1.3090099890585114"/>
    <n v="13.090099890585114"/>
    <n v="1.3090099890585113E-2"/>
    <n v="0.05"/>
    <n v="3.5"/>
    <x v="0"/>
    <x v="0"/>
    <x v="0"/>
    <x v="21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sfl"/>
    <x v="47"/>
    <n v="25"/>
    <m/>
    <n v="25"/>
    <m/>
    <m/>
    <m/>
    <m/>
    <m/>
    <m/>
    <m/>
    <m/>
    <m/>
    <m/>
    <m/>
    <m/>
    <m/>
    <m/>
    <m/>
    <m/>
    <m/>
    <m/>
    <n v="3.49E-2"/>
    <n v="2.9108999999999998"/>
    <n v="307.596413392432"/>
    <n v="7.6899103348107998"/>
    <n v="76.899103348108"/>
    <n v="7.6899103348107997E-2"/>
    <n v="0.625"/>
    <n v="2"/>
    <x v="3"/>
    <x v="3"/>
    <x v="0"/>
    <x v="2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cpa"/>
    <x v="43"/>
    <n v="2"/>
    <m/>
    <m/>
    <m/>
    <m/>
    <n v="1"/>
    <n v="1"/>
    <m/>
    <m/>
    <m/>
    <m/>
    <m/>
    <m/>
    <m/>
    <m/>
    <m/>
    <m/>
    <m/>
    <m/>
    <m/>
    <m/>
    <n v="2.1700000000000001E-2"/>
    <n v="3.0350000000000001"/>
    <n v="1433.1703627290979"/>
    <n v="35.829259068227444"/>
    <n v="358.29259068227441"/>
    <n v="0.35829259068227443"/>
    <n v="0.05"/>
    <n v="4"/>
    <x v="2"/>
    <x v="2"/>
    <x v="0"/>
    <x v="9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ela"/>
    <x v="10"/>
    <n v="4"/>
    <m/>
    <m/>
    <m/>
    <m/>
    <n v="2"/>
    <n v="2"/>
    <m/>
    <m/>
    <m/>
    <m/>
    <m/>
    <m/>
    <m/>
    <m/>
    <m/>
    <m/>
    <m/>
    <m/>
    <m/>
    <m/>
    <n v="3.4299999999999997E-2"/>
    <n v="2.9"/>
    <n v="2838.0794219218124"/>
    <n v="70.951985548045315"/>
    <n v="709.51985548045309"/>
    <n v="0.70951985548045304"/>
    <n v="0.1"/>
    <n v="4"/>
    <x v="2"/>
    <x v="2"/>
    <x v="0"/>
    <x v="9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cat"/>
    <x v="2"/>
    <n v="200"/>
    <n v="200"/>
    <m/>
    <m/>
    <m/>
    <m/>
    <m/>
    <m/>
    <m/>
    <m/>
    <m/>
    <m/>
    <m/>
    <m/>
    <m/>
    <m/>
    <m/>
    <m/>
    <m/>
    <m/>
    <m/>
    <n v="5.2300000000000003E-3"/>
    <n v="3.41655"/>
    <n v="23.939419833041374"/>
    <n v="0.59848549582603439"/>
    <n v="5.9848549582603443"/>
    <n v="5.9848549582603447E-3"/>
    <n v="5"/>
    <n v="3.4"/>
    <x v="1"/>
    <x v="1"/>
    <x v="0"/>
    <x v="2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cpu"/>
    <x v="6"/>
    <n v="2"/>
    <m/>
    <n v="2"/>
    <m/>
    <m/>
    <m/>
    <m/>
    <m/>
    <m/>
    <m/>
    <m/>
    <m/>
    <m/>
    <m/>
    <m/>
    <m/>
    <m/>
    <m/>
    <m/>
    <m/>
    <m/>
    <n v="1.9699999999999999E-2"/>
    <n v="2.9174000000000002"/>
    <n v="14.073429816211023"/>
    <n v="0.35183574540527557"/>
    <n v="3.5183574540527558"/>
    <n v="3.5183574540527556E-3"/>
    <n v="0.05"/>
    <n v="3"/>
    <x v="0"/>
    <x v="0"/>
    <x v="1"/>
    <x v="5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sac"/>
    <x v="5"/>
    <n v="8"/>
    <m/>
    <m/>
    <n v="8"/>
    <m/>
    <m/>
    <m/>
    <m/>
    <m/>
    <m/>
    <m/>
    <m/>
    <m/>
    <m/>
    <m/>
    <m/>
    <m/>
    <m/>
    <m/>
    <m/>
    <m/>
    <n v="3.49E-2"/>
    <n v="2.9108999999999998"/>
    <n v="435.42240357070102"/>
    <n v="10.885560089267525"/>
    <n v="108.85560089267526"/>
    <n v="0.10885560089267525"/>
    <n v="0.2"/>
    <n v="2"/>
    <x v="3"/>
    <x v="3"/>
    <x v="0"/>
    <x v="2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sve"/>
    <x v="1"/>
    <n v="7"/>
    <m/>
    <m/>
    <m/>
    <n v="2"/>
    <n v="3"/>
    <n v="2"/>
    <m/>
    <m/>
    <m/>
    <m/>
    <m/>
    <m/>
    <m/>
    <m/>
    <m/>
    <m/>
    <m/>
    <m/>
    <m/>
    <m/>
    <n v="2.4899999999999999E-2"/>
    <n v="3.0129999999999999"/>
    <n v="3730.2579641690063"/>
    <n v="93.256449104225155"/>
    <n v="932.56449104225157"/>
    <n v="0.93256449104225159"/>
    <n v="0.17499999999999999"/>
    <n v="3.3"/>
    <x v="0"/>
    <x v="0"/>
    <x v="1"/>
    <x v="1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bdi"/>
    <x v="14"/>
    <n v="2"/>
    <m/>
    <m/>
    <m/>
    <n v="2"/>
    <m/>
    <m/>
    <m/>
    <m/>
    <m/>
    <m/>
    <m/>
    <m/>
    <m/>
    <m/>
    <m/>
    <m/>
    <m/>
    <m/>
    <m/>
    <m/>
    <n v="2.01E-2"/>
    <n v="2.9992000000000001"/>
    <n v="214.95411757525343"/>
    <n v="5.3738529393813357"/>
    <n v="53.738529393813359"/>
    <n v="5.3738529393813357E-2"/>
    <n v="0.05"/>
    <n v="3.4"/>
    <x v="0"/>
    <x v="0"/>
    <x v="0"/>
    <x v="0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dho"/>
    <x v="11"/>
    <n v="18"/>
    <m/>
    <m/>
    <n v="6"/>
    <n v="12"/>
    <m/>
    <m/>
    <m/>
    <m/>
    <m/>
    <m/>
    <m/>
    <m/>
    <m/>
    <m/>
    <m/>
    <m/>
    <m/>
    <m/>
    <m/>
    <m/>
    <n v="2.1899999999999999E-2"/>
    <n v="3"/>
    <n v="1665.0843749999999"/>
    <n v="41.627109374999996"/>
    <n v="416.27109374999998"/>
    <n v="0.41627109374999999"/>
    <n v="0.45"/>
    <n v="3.3"/>
    <x v="0"/>
    <x v="0"/>
    <x v="1"/>
    <x v="10"/>
    <s v="NE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amu"/>
    <x v="34"/>
    <n v="1"/>
    <m/>
    <m/>
    <m/>
    <n v="1"/>
    <m/>
    <m/>
    <m/>
    <m/>
    <m/>
    <m/>
    <m/>
    <m/>
    <m/>
    <m/>
    <m/>
    <m/>
    <m/>
    <m/>
    <m/>
    <m/>
    <n v="1.0999999999999999E-2"/>
    <n v="3.05"/>
    <n v="68.023462379040311"/>
    <n v="1.7005865594760077"/>
    <n v="17.005865594760078"/>
    <n v="1.7005865594760076E-2"/>
    <n v="2.5000000000000001E-2"/>
    <n v="3.5"/>
    <x v="0"/>
    <x v="0"/>
    <x v="0"/>
    <x v="9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ccab"/>
    <x v="4"/>
    <n v="4"/>
    <m/>
    <m/>
    <m/>
    <m/>
    <m/>
    <n v="4"/>
    <m/>
    <m/>
    <m/>
    <m/>
    <m/>
    <m/>
    <m/>
    <m/>
    <m/>
    <m/>
    <m/>
    <m/>
    <m/>
    <m/>
    <n v="2.5000000000000001E-2"/>
    <n v="3"/>
    <n v="4287.5"/>
    <n v="107.1875"/>
    <n v="1071.875"/>
    <n v="1.0718749999999999"/>
    <n v="0.1"/>
    <n v="4"/>
    <x v="2"/>
    <x v="2"/>
    <x v="0"/>
    <x v="4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ssu"/>
    <x v="24"/>
    <n v="4"/>
    <m/>
    <m/>
    <n v="4"/>
    <m/>
    <m/>
    <m/>
    <m/>
    <m/>
    <m/>
    <m/>
    <m/>
    <m/>
    <m/>
    <m/>
    <m/>
    <m/>
    <m/>
    <m/>
    <m/>
    <m/>
    <n v="2.3199999999999998E-2"/>
    <n v="2.9554"/>
    <n v="161.94063155762331"/>
    <n v="4.0485157889405823"/>
    <n v="40.485157889405826"/>
    <n v="4.0485157889405828E-2"/>
    <n v="0.1"/>
    <n v="3.5"/>
    <x v="0"/>
    <x v="0"/>
    <x v="3"/>
    <x v="15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hdi"/>
    <x v="18"/>
    <n v="10"/>
    <m/>
    <n v="10"/>
    <m/>
    <m/>
    <m/>
    <m/>
    <m/>
    <m/>
    <m/>
    <m/>
    <m/>
    <m/>
    <m/>
    <m/>
    <m/>
    <m/>
    <m/>
    <m/>
    <m/>
    <m/>
    <n v="1.26E-2"/>
    <n v="3.0672999999999999"/>
    <n v="60.87597896771554"/>
    <n v="1.5218994741928884"/>
    <n v="15.218994741928885"/>
    <n v="1.5218994741928884E-2"/>
    <n v="0.25"/>
    <n v="3.9"/>
    <x v="0"/>
    <x v="0"/>
    <x v="0"/>
    <x v="0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gca"/>
    <x v="38"/>
    <n v="2"/>
    <m/>
    <m/>
    <m/>
    <m/>
    <m/>
    <m/>
    <m/>
    <m/>
    <m/>
    <m/>
    <m/>
    <m/>
    <n v="2"/>
    <m/>
    <m/>
    <m/>
    <m/>
    <m/>
    <m/>
    <m/>
    <n v="1.4E-3"/>
    <n v="3.0122"/>
    <n v="4223.1806532572482"/>
    <n v="105.57951633143121"/>
    <n v="1055.795163314312"/>
    <n v="1.0557951633143121"/>
    <n v="0.05"/>
    <n v="4"/>
    <x v="2"/>
    <x v="2"/>
    <x v="6"/>
    <x v="20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smy"/>
    <x v="48"/>
    <n v="1"/>
    <m/>
    <m/>
    <m/>
    <m/>
    <n v="1"/>
    <m/>
    <m/>
    <m/>
    <m/>
    <m/>
    <m/>
    <m/>
    <m/>
    <m/>
    <m/>
    <m/>
    <m/>
    <m/>
    <m/>
    <m/>
    <n v="1.95E-2"/>
    <n v="3.0055999999999998"/>
    <n v="310.22950609761546"/>
    <n v="7.755737652440386"/>
    <n v="77.557376524403864"/>
    <n v="7.7557376524403865E-2"/>
    <n v="2.5000000000000001E-2"/>
    <n v="3.8"/>
    <x v="2"/>
    <x v="2"/>
    <x v="7"/>
    <x v="23"/>
    <s v="LC"/>
  </r>
  <r>
    <x v="0"/>
    <x v="0"/>
    <x v="4"/>
    <s v="Arrecife rocoso"/>
    <s v="AMP"/>
    <s v="A. Beita"/>
    <m/>
    <n v="2"/>
    <n v="40"/>
    <d v="2014-06-19T00:00:00"/>
    <x v="0"/>
    <s v="Andres Beita"/>
    <m/>
    <n v="10"/>
    <s v="Profundo"/>
    <s v="are"/>
    <x v="49"/>
    <n v="50"/>
    <n v="50"/>
    <m/>
    <m/>
    <m/>
    <m/>
    <m/>
    <m/>
    <m/>
    <m/>
    <m/>
    <m/>
    <m/>
    <m/>
    <m/>
    <m/>
    <m/>
    <m/>
    <m/>
    <m/>
    <m/>
    <n v="1.41E-2"/>
    <n v="3.1286"/>
    <n v="12.393221966676403"/>
    <n v="0.30983054916691011"/>
    <n v="3.0983054916691009"/>
    <n v="3.0983054916691008E-3"/>
    <n v="1.25"/>
    <n v="3.4"/>
    <x v="0"/>
    <x v="0"/>
    <x v="0"/>
    <x v="14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hno"/>
    <x v="50"/>
    <n v="10"/>
    <m/>
    <n v="10"/>
    <m/>
    <m/>
    <m/>
    <m/>
    <m/>
    <m/>
    <m/>
    <m/>
    <m/>
    <m/>
    <m/>
    <m/>
    <m/>
    <m/>
    <m/>
    <m/>
    <m/>
    <m/>
    <n v="1.26E-2"/>
    <n v="3.0672999999999999"/>
    <n v="60.87597896771554"/>
    <n v="1.5218994741928884"/>
    <n v="15.218994741928885"/>
    <n v="1.5218994741928884E-2"/>
    <n v="0.25"/>
    <n v="3.5"/>
    <x v="0"/>
    <x v="0"/>
    <x v="0"/>
    <x v="0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ssu"/>
    <x v="24"/>
    <n v="15"/>
    <m/>
    <m/>
    <n v="15"/>
    <m/>
    <m/>
    <m/>
    <m/>
    <m/>
    <m/>
    <m/>
    <m/>
    <m/>
    <m/>
    <m/>
    <m/>
    <m/>
    <m/>
    <m/>
    <m/>
    <m/>
    <n v="2.3199999999999998E-2"/>
    <n v="2.9554"/>
    <n v="607.27736834108737"/>
    <n v="15.181934208527185"/>
    <n v="151.81934208527184"/>
    <n v="0.15181934208527184"/>
    <n v="0.375"/>
    <n v="3.5"/>
    <x v="0"/>
    <x v="0"/>
    <x v="3"/>
    <x v="15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bdi"/>
    <x v="14"/>
    <n v="1"/>
    <n v="1"/>
    <m/>
    <m/>
    <m/>
    <m/>
    <m/>
    <m/>
    <m/>
    <m/>
    <m/>
    <m/>
    <m/>
    <m/>
    <m/>
    <m/>
    <m/>
    <m/>
    <m/>
    <m/>
    <m/>
    <n v="2.01E-2"/>
    <n v="2.9992000000000001"/>
    <n v="0.31383236631166794"/>
    <n v="7.8458091577916986E-3"/>
    <n v="7.8458091577916986E-2"/>
    <n v="7.8458091577916989E-5"/>
    <n v="2.5000000000000001E-2"/>
    <n v="3.4"/>
    <x v="0"/>
    <x v="0"/>
    <x v="0"/>
    <x v="0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rni"/>
    <x v="51"/>
    <n v="1"/>
    <m/>
    <m/>
    <m/>
    <m/>
    <n v="1"/>
    <m/>
    <m/>
    <m/>
    <m/>
    <m/>
    <m/>
    <m/>
    <m/>
    <m/>
    <m/>
    <m/>
    <m/>
    <m/>
    <m/>
    <m/>
    <n v="1.52E-2"/>
    <n v="3.0063"/>
    <n v="242.36540883139605"/>
    <n v="6.059135220784901"/>
    <n v="60.591352207849013"/>
    <n v="6.059135220784901E-2"/>
    <n v="2.5000000000000001E-2"/>
    <n v="3.9"/>
    <x v="2"/>
    <x v="2"/>
    <x v="0"/>
    <x v="9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mlei"/>
    <x v="52"/>
    <n v="10"/>
    <m/>
    <m/>
    <m/>
    <n v="10"/>
    <m/>
    <m/>
    <m/>
    <m/>
    <m/>
    <m/>
    <m/>
    <m/>
    <m/>
    <m/>
    <m/>
    <m/>
    <m/>
    <m/>
    <m/>
    <m/>
    <n v="2.4899999999999999E-2"/>
    <n v="3.0415999999999999"/>
    <n v="1503.224605809181"/>
    <n v="37.580615145229523"/>
    <n v="375.80615145229524"/>
    <n v="0.37580615145229523"/>
    <n v="0.25"/>
    <n v="3.1"/>
    <x v="1"/>
    <x v="1"/>
    <x v="3"/>
    <x v="15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atr"/>
    <x v="13"/>
    <n v="50"/>
    <m/>
    <m/>
    <n v="50"/>
    <m/>
    <m/>
    <m/>
    <m/>
    <m/>
    <m/>
    <m/>
    <m/>
    <m/>
    <m/>
    <m/>
    <m/>
    <m/>
    <m/>
    <m/>
    <m/>
    <m/>
    <n v="1.6E-2"/>
    <n v="3.0516000000000001"/>
    <n v="1780.0023787414932"/>
    <n v="44.50005946853733"/>
    <n v="445.0005946853733"/>
    <n v="0.44500059468537329"/>
    <n v="1.25"/>
    <n v="3"/>
    <x v="1"/>
    <x v="1"/>
    <x v="0"/>
    <x v="2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par"/>
    <x v="53"/>
    <n v="1"/>
    <m/>
    <m/>
    <m/>
    <m/>
    <n v="1"/>
    <m/>
    <m/>
    <m/>
    <m/>
    <m/>
    <m/>
    <m/>
    <m/>
    <m/>
    <m/>
    <m/>
    <m/>
    <m/>
    <m/>
    <m/>
    <n v="8.6999999999999994E-3"/>
    <n v="3.202"/>
    <n v="260.44927952211452"/>
    <n v="6.5112319880528631"/>
    <n v="65.112319880528631"/>
    <n v="6.5112319880528624E-2"/>
    <n v="2.5000000000000001E-2"/>
    <n v="3.5"/>
    <x v="0"/>
    <x v="0"/>
    <x v="0"/>
    <x v="24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hst"/>
    <x v="42"/>
    <n v="2"/>
    <m/>
    <m/>
    <m/>
    <n v="2"/>
    <m/>
    <m/>
    <m/>
    <m/>
    <m/>
    <m/>
    <m/>
    <m/>
    <m/>
    <m/>
    <m/>
    <m/>
    <m/>
    <m/>
    <m/>
    <m/>
    <n v="9.7999999999999997E-3"/>
    <n v="3.1240000000000001"/>
    <n v="149.79831748504111"/>
    <n v="3.7449579371260278"/>
    <n v="37.449579371260278"/>
    <n v="3.7449579371260276E-2"/>
    <n v="0.05"/>
    <n v="3.5"/>
    <x v="0"/>
    <x v="0"/>
    <x v="0"/>
    <x v="21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mdo"/>
    <x v="26"/>
    <n v="1"/>
    <m/>
    <m/>
    <m/>
    <n v="1"/>
    <m/>
    <m/>
    <m/>
    <m/>
    <m/>
    <m/>
    <m/>
    <m/>
    <m/>
    <m/>
    <m/>
    <m/>
    <m/>
    <m/>
    <m/>
    <m/>
    <n v="2.3900000000000001E-2"/>
    <n v="3.0819999999999999"/>
    <n v="161.97245582098151"/>
    <n v="4.0493113955245379"/>
    <n v="40.493113955245377"/>
    <n v="4.049311395524538E-2"/>
    <n v="2.5000000000000001E-2"/>
    <n v="2.1"/>
    <x v="4"/>
    <x v="4"/>
    <x v="0"/>
    <x v="2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cpa"/>
    <x v="43"/>
    <n v="9"/>
    <m/>
    <m/>
    <n v="4"/>
    <n v="5"/>
    <m/>
    <m/>
    <m/>
    <m/>
    <m/>
    <m/>
    <m/>
    <m/>
    <m/>
    <m/>
    <m/>
    <m/>
    <m/>
    <m/>
    <m/>
    <m/>
    <n v="2.1700000000000001E-2"/>
    <n v="3.0350000000000001"/>
    <n v="827.96230298131491"/>
    <n v="20.699057574532873"/>
    <n v="206.99057574532873"/>
    <n v="0.20699057574532873"/>
    <n v="0.22500000000000001"/>
    <n v="4"/>
    <x v="2"/>
    <x v="2"/>
    <x v="0"/>
    <x v="9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amu"/>
    <x v="34"/>
    <n v="1"/>
    <m/>
    <m/>
    <m/>
    <n v="1"/>
    <m/>
    <m/>
    <m/>
    <m/>
    <m/>
    <m/>
    <m/>
    <m/>
    <m/>
    <m/>
    <m/>
    <m/>
    <m/>
    <m/>
    <m/>
    <m/>
    <n v="1.0999999999999999E-2"/>
    <n v="3.05"/>
    <n v="68.023462379040311"/>
    <n v="1.7005865594760077"/>
    <n v="17.005865594760078"/>
    <n v="1.7005865594760076E-2"/>
    <n v="2.5000000000000001E-2"/>
    <n v="3.5"/>
    <x v="0"/>
    <x v="0"/>
    <x v="0"/>
    <x v="9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fco"/>
    <x v="9"/>
    <n v="1"/>
    <m/>
    <m/>
    <m/>
    <m/>
    <m/>
    <m/>
    <m/>
    <m/>
    <m/>
    <m/>
    <m/>
    <n v="1"/>
    <m/>
    <m/>
    <m/>
    <m/>
    <m/>
    <m/>
    <m/>
    <m/>
    <n v="5.9999999999999995E-4"/>
    <n v="3"/>
    <n v="514.42499999999995"/>
    <n v="12.860624999999999"/>
    <n v="128.60624999999999"/>
    <n v="0.12860624999999998"/>
    <n v="2.5000000000000001E-2"/>
    <n v="4.3"/>
    <x v="2"/>
    <x v="2"/>
    <x v="2"/>
    <x v="8"/>
    <s v="NE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sac"/>
    <x v="5"/>
    <n v="15"/>
    <m/>
    <m/>
    <n v="15"/>
    <m/>
    <m/>
    <m/>
    <m/>
    <m/>
    <m/>
    <m/>
    <m/>
    <m/>
    <m/>
    <m/>
    <m/>
    <m/>
    <m/>
    <m/>
    <m/>
    <m/>
    <n v="3.49E-2"/>
    <n v="2.9108999999999998"/>
    <n v="816.4170066950644"/>
    <n v="20.410425167376609"/>
    <n v="204.1042516737661"/>
    <n v="0.20410425167376611"/>
    <n v="0.375"/>
    <n v="2"/>
    <x v="3"/>
    <x v="3"/>
    <x v="0"/>
    <x v="2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hma"/>
    <x v="40"/>
    <n v="25"/>
    <m/>
    <m/>
    <m/>
    <n v="25"/>
    <m/>
    <m/>
    <m/>
    <m/>
    <m/>
    <m/>
    <m/>
    <m/>
    <m/>
    <m/>
    <m/>
    <m/>
    <m/>
    <m/>
    <m/>
    <m/>
    <n v="8.8999999999999999E-3"/>
    <n v="3.16"/>
    <n v="1885.0820114972344"/>
    <n v="47.127050287430862"/>
    <n v="471.27050287430859"/>
    <n v="0.47127050287430861"/>
    <n v="0.625"/>
    <n v="4.2"/>
    <x v="2"/>
    <x v="2"/>
    <x v="0"/>
    <x v="21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sve"/>
    <x v="1"/>
    <n v="4"/>
    <m/>
    <m/>
    <m/>
    <m/>
    <n v="2"/>
    <n v="2"/>
    <m/>
    <m/>
    <m/>
    <m/>
    <m/>
    <m/>
    <m/>
    <m/>
    <m/>
    <m/>
    <m/>
    <m/>
    <m/>
    <m/>
    <n v="2.4899999999999999E-2"/>
    <n v="3.0129999999999999"/>
    <n v="3047.5547541935239"/>
    <n v="76.188868854838091"/>
    <n v="761.88868854838097"/>
    <n v="0.76188868854838099"/>
    <n v="0.1"/>
    <n v="3.3"/>
    <x v="0"/>
    <x v="0"/>
    <x v="1"/>
    <x v="1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sfl"/>
    <x v="47"/>
    <n v="10"/>
    <m/>
    <n v="10"/>
    <m/>
    <m/>
    <m/>
    <m/>
    <m/>
    <m/>
    <m/>
    <m/>
    <m/>
    <m/>
    <m/>
    <m/>
    <m/>
    <m/>
    <m/>
    <m/>
    <m/>
    <m/>
    <n v="3.49E-2"/>
    <n v="2.9108999999999998"/>
    <n v="123.0385653569728"/>
    <n v="3.07596413392432"/>
    <n v="30.759641339243199"/>
    <n v="3.07596413392432E-2"/>
    <n v="0.25"/>
    <n v="2"/>
    <x v="3"/>
    <x v="3"/>
    <x v="0"/>
    <x v="2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sgh"/>
    <x v="7"/>
    <n v="2"/>
    <m/>
    <m/>
    <n v="2"/>
    <m/>
    <m/>
    <m/>
    <m/>
    <m/>
    <m/>
    <m/>
    <m/>
    <m/>
    <m/>
    <m/>
    <m/>
    <m/>
    <m/>
    <m/>
    <m/>
    <m/>
    <n v="2.3300000000000001E-2"/>
    <n v="2.919"/>
    <n v="74.17648416079183"/>
    <n v="1.8544121040197958"/>
    <n v="18.544121040197957"/>
    <n v="1.8544121040197956E-2"/>
    <n v="0.05"/>
    <n v="2"/>
    <x v="4"/>
    <x v="4"/>
    <x v="0"/>
    <x v="6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dho"/>
    <x v="11"/>
    <n v="2"/>
    <m/>
    <m/>
    <n v="2"/>
    <m/>
    <m/>
    <m/>
    <m/>
    <m/>
    <m/>
    <m/>
    <m/>
    <m/>
    <m/>
    <m/>
    <m/>
    <m/>
    <m/>
    <m/>
    <m/>
    <m/>
    <n v="2.1899999999999999E-2"/>
    <n v="3"/>
    <n v="85.546875"/>
    <n v="2.138671875"/>
    <n v="21.38671875"/>
    <n v="2.1386718749999999E-2"/>
    <n v="0.05"/>
    <n v="3.3"/>
    <x v="0"/>
    <x v="0"/>
    <x v="1"/>
    <x v="10"/>
    <s v="NE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chu"/>
    <x v="54"/>
    <n v="2"/>
    <m/>
    <m/>
    <n v="2"/>
    <m/>
    <m/>
    <m/>
    <m/>
    <m/>
    <m/>
    <m/>
    <m/>
    <m/>
    <m/>
    <m/>
    <m/>
    <m/>
    <m/>
    <m/>
    <m/>
    <m/>
    <n v="2.9600000000000001E-2"/>
    <n v="2.9895"/>
    <n v="112.59891109139978"/>
    <n v="2.8149727772849946"/>
    <n v="28.149727772849946"/>
    <n v="2.8149727772849947E-2"/>
    <n v="0.05"/>
    <n v="2.7"/>
    <x v="5"/>
    <x v="5"/>
    <x v="0"/>
    <x v="12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ela"/>
    <x v="10"/>
    <n v="2"/>
    <m/>
    <m/>
    <m/>
    <m/>
    <n v="2"/>
    <m/>
    <m/>
    <m/>
    <m/>
    <m/>
    <m/>
    <m/>
    <m/>
    <m/>
    <m/>
    <m/>
    <m/>
    <m/>
    <m/>
    <m/>
    <n v="3.4299999999999997E-2"/>
    <n v="2.9"/>
    <n v="776.87320200452916"/>
    <n v="19.421830050113229"/>
    <n v="194.21830050113229"/>
    <n v="0.19421830050113228"/>
    <n v="0.05"/>
    <n v="4"/>
    <x v="2"/>
    <x v="2"/>
    <x v="0"/>
    <x v="9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lin"/>
    <x v="55"/>
    <n v="1"/>
    <m/>
    <m/>
    <m/>
    <n v="1"/>
    <m/>
    <m/>
    <m/>
    <m/>
    <m/>
    <m/>
    <m/>
    <m/>
    <m/>
    <m/>
    <m/>
    <m/>
    <m/>
    <m/>
    <m/>
    <m/>
    <n v="1.67E-2"/>
    <n v="2.9773000000000001"/>
    <n v="83.871353860223408"/>
    <n v="2.096783846505585"/>
    <n v="20.967838465055848"/>
    <n v="2.0967838465055847E-2"/>
    <n v="2.5000000000000001E-2"/>
    <n v="3.8"/>
    <x v="1"/>
    <x v="1"/>
    <x v="0"/>
    <x v="22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ame"/>
    <x v="28"/>
    <n v="1"/>
    <m/>
    <m/>
    <m/>
    <m/>
    <m/>
    <n v="1"/>
    <m/>
    <m/>
    <m/>
    <m/>
    <m/>
    <m/>
    <m/>
    <m/>
    <m/>
    <m/>
    <m/>
    <m/>
    <m/>
    <m/>
    <n v="3.0700000000000002E-2"/>
    <n v="2.8498999999999999"/>
    <n v="771.92995654894514"/>
    <n v="19.298248913723629"/>
    <n v="192.98248913723629"/>
    <n v="0.19298248913723628"/>
    <n v="2.5000000000000001E-2"/>
    <n v="3.4"/>
    <x v="0"/>
    <x v="0"/>
    <x v="1"/>
    <x v="5"/>
    <s v="NE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mle"/>
    <x v="56"/>
    <n v="1"/>
    <m/>
    <m/>
    <m/>
    <m/>
    <m/>
    <n v="1"/>
    <m/>
    <m/>
    <m/>
    <m/>
    <m/>
    <m/>
    <m/>
    <m/>
    <m/>
    <m/>
    <m/>
    <m/>
    <m/>
    <m/>
    <n v="1.6999999999999999E-3"/>
    <n v="2.9527999999999999"/>
    <n v="61.627286063873456"/>
    <n v="1.5406821515968363"/>
    <n v="15.406821515968364"/>
    <n v="1.5406821515968365E-2"/>
    <n v="2.5000000000000001E-2"/>
    <n v="3.9"/>
    <x v="2"/>
    <x v="2"/>
    <x v="6"/>
    <x v="20"/>
    <s v="LC"/>
  </r>
  <r>
    <x v="0"/>
    <x v="0"/>
    <x v="4"/>
    <s v="Arrecife rocoso"/>
    <s v="AMP"/>
    <s v="A. Beita"/>
    <m/>
    <n v="3"/>
    <n v="40"/>
    <d v="2014-06-19T00:00:00"/>
    <x v="0"/>
    <s v="Andres Beita"/>
    <m/>
    <n v="10"/>
    <s v="Profundo"/>
    <s v="gca"/>
    <x v="38"/>
    <n v="1"/>
    <m/>
    <m/>
    <m/>
    <m/>
    <m/>
    <m/>
    <m/>
    <m/>
    <m/>
    <m/>
    <m/>
    <m/>
    <n v="1"/>
    <m/>
    <m/>
    <m/>
    <m/>
    <m/>
    <m/>
    <m/>
    <n v="1.4E-3"/>
    <n v="3.0122"/>
    <n v="2111.5903266286241"/>
    <n v="52.789758165715604"/>
    <n v="527.89758165715602"/>
    <n v="0.52789758165715606"/>
    <n v="2.5000000000000001E-2"/>
    <n v="4"/>
    <x v="2"/>
    <x v="2"/>
    <x v="6"/>
    <x v="20"/>
    <s v="LC"/>
  </r>
  <r>
    <x v="0"/>
    <x v="0"/>
    <x v="5"/>
    <s v="Arrecife coralino"/>
    <s v="NoAMP"/>
    <s v="A. Beita"/>
    <m/>
    <n v="1"/>
    <n v="40"/>
    <d v="2014-06-19T00:00:00"/>
    <x v="0"/>
    <s v="Andres Beita"/>
    <m/>
    <n v="6.3"/>
    <s v="Profundo"/>
    <s v="hdi"/>
    <x v="18"/>
    <n v="25"/>
    <n v="15"/>
    <n v="10"/>
    <m/>
    <m/>
    <m/>
    <m/>
    <m/>
    <m/>
    <m/>
    <m/>
    <m/>
    <m/>
    <m/>
    <m/>
    <m/>
    <m/>
    <m/>
    <m/>
    <m/>
    <m/>
    <n v="1.26E-2"/>
    <n v="3.0672999999999999"/>
    <n v="64.016944660011887"/>
    <n v="1.6004236165002972"/>
    <n v="16.004236165002972"/>
    <n v="1.6004236165002971E-2"/>
    <n v="0.625"/>
    <n v="3.9"/>
    <x v="0"/>
    <x v="0"/>
    <x v="0"/>
    <x v="0"/>
    <s v="LC"/>
  </r>
  <r>
    <x v="0"/>
    <x v="0"/>
    <x v="5"/>
    <s v="Arrecife coralino"/>
    <s v="NoAMP"/>
    <s v="A. Beita"/>
    <m/>
    <n v="1"/>
    <n v="40"/>
    <d v="2014-06-19T00:00:00"/>
    <x v="0"/>
    <s v="Andres Beita"/>
    <m/>
    <n v="6.3"/>
    <s v="Profundo"/>
    <s v="tlu"/>
    <x v="0"/>
    <n v="19"/>
    <m/>
    <n v="14"/>
    <m/>
    <n v="5"/>
    <m/>
    <m/>
    <m/>
    <m/>
    <m/>
    <m/>
    <m/>
    <m/>
    <m/>
    <m/>
    <m/>
    <m/>
    <m/>
    <m/>
    <m/>
    <m/>
    <n v="1.261E-2"/>
    <n v="2.8782999999999999"/>
    <n v="296.79985663288909"/>
    <n v="7.4199964158222276"/>
    <n v="74.199964158222272"/>
    <n v="7.4199964158222276E-2"/>
    <n v="0.47499999999999998"/>
    <n v="3.5"/>
    <x v="0"/>
    <x v="0"/>
    <x v="0"/>
    <x v="0"/>
    <s v="LC"/>
  </r>
  <r>
    <x v="0"/>
    <x v="0"/>
    <x v="5"/>
    <s v="Arrecife coralino"/>
    <s v="NoAMP"/>
    <s v="A. Beita"/>
    <m/>
    <n v="1"/>
    <n v="40"/>
    <d v="2014-06-19T00:00:00"/>
    <x v="0"/>
    <s v="Andres Beita"/>
    <m/>
    <n v="6.3"/>
    <s v="Profundo"/>
    <s v="cpu"/>
    <x v="6"/>
    <n v="3"/>
    <n v="3"/>
    <m/>
    <m/>
    <m/>
    <m/>
    <m/>
    <m/>
    <m/>
    <m/>
    <m/>
    <m/>
    <m/>
    <m/>
    <m/>
    <m/>
    <m/>
    <m/>
    <m/>
    <m/>
    <m/>
    <n v="1.9699999999999999E-2"/>
    <n v="2.9174000000000002"/>
    <n v="0.85612595206601616"/>
    <n v="2.1403148801650403E-2"/>
    <n v="0.21403148801650401"/>
    <n v="2.1403148801650402E-4"/>
    <n v="7.4999999999999997E-2"/>
    <n v="3"/>
    <x v="0"/>
    <x v="0"/>
    <x v="1"/>
    <x v="5"/>
    <s v="LC"/>
  </r>
  <r>
    <x v="0"/>
    <x v="0"/>
    <x v="5"/>
    <s v="Arrecife coralino"/>
    <s v="NoAMP"/>
    <s v="A. Beita"/>
    <m/>
    <n v="1"/>
    <n v="40"/>
    <d v="2014-06-19T00:00:00"/>
    <x v="0"/>
    <s v="Andres Beita"/>
    <m/>
    <n v="6.3"/>
    <s v="Profundo"/>
    <s v="sac"/>
    <x v="5"/>
    <n v="29"/>
    <n v="2"/>
    <n v="7"/>
    <n v="20"/>
    <m/>
    <m/>
    <m/>
    <m/>
    <m/>
    <m/>
    <m/>
    <m/>
    <m/>
    <m/>
    <m/>
    <m/>
    <m/>
    <m/>
    <m/>
    <m/>
    <m/>
    <n v="3.49E-2"/>
    <n v="2.9108999999999998"/>
    <n v="1175.6881271741895"/>
    <n v="29.392203179354738"/>
    <n v="293.92203179354738"/>
    <n v="0.29392203179354737"/>
    <n v="0.72499999999999998"/>
    <n v="2"/>
    <x v="3"/>
    <x v="3"/>
    <x v="0"/>
    <x v="2"/>
    <s v="LC"/>
  </r>
  <r>
    <x v="0"/>
    <x v="0"/>
    <x v="5"/>
    <s v="Arrecife coralino"/>
    <s v="NoAMP"/>
    <s v="A. Beita"/>
    <m/>
    <n v="1"/>
    <n v="40"/>
    <d v="2014-06-19T00:00:00"/>
    <x v="0"/>
    <s v="Andres Beita"/>
    <m/>
    <n v="6.3"/>
    <s v="Profundo"/>
    <s v="bdi"/>
    <x v="14"/>
    <n v="2"/>
    <m/>
    <m/>
    <n v="2"/>
    <m/>
    <m/>
    <m/>
    <m/>
    <m/>
    <m/>
    <m/>
    <m/>
    <m/>
    <m/>
    <m/>
    <m/>
    <m/>
    <m/>
    <m/>
    <m/>
    <m/>
    <n v="2.01E-2"/>
    <n v="2.9992000000000001"/>
    <n v="78.357137841673676"/>
    <n v="1.9589284460418419"/>
    <n v="19.589284460418419"/>
    <n v="1.9589284460418421E-2"/>
    <n v="0.05"/>
    <n v="3.4"/>
    <x v="0"/>
    <x v="0"/>
    <x v="0"/>
    <x v="0"/>
    <s v="LC"/>
  </r>
  <r>
    <x v="0"/>
    <x v="0"/>
    <x v="5"/>
    <s v="Arrecife coralino"/>
    <s v="NoAMP"/>
    <s v="A. Beita"/>
    <m/>
    <n v="1"/>
    <n v="40"/>
    <d v="2014-06-19T00:00:00"/>
    <x v="0"/>
    <s v="Andres Beita"/>
    <m/>
    <n v="6.3"/>
    <s v="Profundo"/>
    <s v="sru"/>
    <x v="23"/>
    <n v="1"/>
    <m/>
    <m/>
    <m/>
    <m/>
    <m/>
    <m/>
    <n v="1"/>
    <m/>
    <m/>
    <m/>
    <m/>
    <m/>
    <m/>
    <m/>
    <m/>
    <m/>
    <m/>
    <m/>
    <m/>
    <m/>
    <n v="1.3599999999999999E-2"/>
    <n v="3.109"/>
    <n v="1876.621180552793"/>
    <n v="46.915529513819827"/>
    <n v="469.15529513819826"/>
    <n v="0.46915529513819826"/>
    <n v="2.5000000000000001E-2"/>
    <n v="2"/>
    <x v="4"/>
    <x v="4"/>
    <x v="0"/>
    <x v="6"/>
    <s v="LC"/>
  </r>
  <r>
    <x v="0"/>
    <x v="0"/>
    <x v="5"/>
    <s v="Arrecife coralino"/>
    <s v="NoAMP"/>
    <s v="A. Beita"/>
    <m/>
    <n v="1"/>
    <n v="40"/>
    <d v="2014-06-19T00:00:00"/>
    <x v="0"/>
    <s v="Andres Beita"/>
    <m/>
    <n v="6.3"/>
    <s v="Profundo"/>
    <s v="ssu"/>
    <x v="24"/>
    <n v="8"/>
    <m/>
    <m/>
    <n v="8"/>
    <m/>
    <m/>
    <m/>
    <m/>
    <m/>
    <m/>
    <m/>
    <m/>
    <m/>
    <m/>
    <m/>
    <m/>
    <m/>
    <m/>
    <m/>
    <m/>
    <m/>
    <n v="2.3199999999999998E-2"/>
    <n v="2.9554"/>
    <n v="323.88126311524661"/>
    <n v="8.0970315778811646"/>
    <n v="80.970315778811653"/>
    <n v="8.0970315778811655E-2"/>
    <n v="0.2"/>
    <n v="3.5"/>
    <x v="0"/>
    <x v="0"/>
    <x v="3"/>
    <x v="15"/>
    <s v="LC"/>
  </r>
  <r>
    <x v="0"/>
    <x v="0"/>
    <x v="5"/>
    <s v="Arrecife coralino"/>
    <s v="NoAMP"/>
    <s v="A. Beita"/>
    <m/>
    <n v="2"/>
    <n v="40"/>
    <d v="2014-06-19T00:00:00"/>
    <x v="0"/>
    <s v="Andres Beita"/>
    <m/>
    <n v="4.7"/>
    <s v="Somero"/>
    <s v="hdi"/>
    <x v="18"/>
    <n v="65"/>
    <n v="35"/>
    <n v="27"/>
    <m/>
    <n v="3"/>
    <m/>
    <m/>
    <m/>
    <m/>
    <m/>
    <m/>
    <m/>
    <m/>
    <m/>
    <m/>
    <m/>
    <m/>
    <m/>
    <m/>
    <m/>
    <m/>
    <n v="1.26E-2"/>
    <n v="3.0672999999999999"/>
    <n v="417.31331636392201"/>
    <n v="10.43283290909805"/>
    <n v="104.3283290909805"/>
    <n v="0.1043283290909805"/>
    <n v="1.625"/>
    <n v="3.9"/>
    <x v="0"/>
    <x v="0"/>
    <x v="0"/>
    <x v="0"/>
    <s v="LC"/>
  </r>
  <r>
    <x v="0"/>
    <x v="0"/>
    <x v="5"/>
    <s v="Arrecife coralino"/>
    <s v="NoAMP"/>
    <s v="A. Beita"/>
    <m/>
    <n v="2"/>
    <n v="40"/>
    <d v="2014-06-19T00:00:00"/>
    <x v="0"/>
    <s v="Andres Beita"/>
    <m/>
    <n v="4.7"/>
    <s v="Somero"/>
    <s v="tlu"/>
    <x v="0"/>
    <n v="2"/>
    <m/>
    <m/>
    <n v="2"/>
    <m/>
    <m/>
    <m/>
    <m/>
    <m/>
    <m/>
    <m/>
    <m/>
    <m/>
    <m/>
    <m/>
    <m/>
    <m/>
    <m/>
    <m/>
    <m/>
    <m/>
    <n v="1.261E-2"/>
    <n v="2.8782999999999999"/>
    <n v="36.22272949758888"/>
    <n v="0.90556823743972203"/>
    <n v="9.0556823743972199"/>
    <n v="9.0556823743972205E-3"/>
    <n v="0.05"/>
    <n v="3.5"/>
    <x v="0"/>
    <x v="0"/>
    <x v="0"/>
    <x v="0"/>
    <s v="LC"/>
  </r>
  <r>
    <x v="0"/>
    <x v="0"/>
    <x v="5"/>
    <s v="Arrecife coralino"/>
    <s v="NoAMP"/>
    <s v="A. Beita"/>
    <m/>
    <n v="2"/>
    <n v="40"/>
    <d v="2014-06-19T00:00:00"/>
    <x v="0"/>
    <s v="Andres Beita"/>
    <m/>
    <n v="4.7"/>
    <s v="Somero"/>
    <s v="sac"/>
    <x v="5"/>
    <n v="63"/>
    <m/>
    <m/>
    <n v="63"/>
    <m/>
    <m/>
    <m/>
    <m/>
    <m/>
    <m/>
    <m/>
    <m/>
    <m/>
    <m/>
    <m/>
    <m/>
    <m/>
    <m/>
    <m/>
    <m/>
    <m/>
    <n v="3.49E-2"/>
    <n v="2.9108999999999998"/>
    <n v="3428.9514281192705"/>
    <n v="85.723785702981758"/>
    <n v="857.23785702981763"/>
    <n v="0.85723785702981758"/>
    <n v="1.575"/>
    <n v="2"/>
    <x v="3"/>
    <x v="3"/>
    <x v="0"/>
    <x v="2"/>
    <s v="LC"/>
  </r>
  <r>
    <x v="0"/>
    <x v="0"/>
    <x v="5"/>
    <s v="Arrecife coralino"/>
    <s v="NoAMP"/>
    <s v="A. Beita"/>
    <m/>
    <n v="2"/>
    <n v="40"/>
    <d v="2014-06-19T00:00:00"/>
    <x v="0"/>
    <s v="Andres Beita"/>
    <m/>
    <n v="4.7"/>
    <s v="Somero"/>
    <s v="ssu"/>
    <x v="24"/>
    <n v="2"/>
    <m/>
    <m/>
    <m/>
    <n v="2"/>
    <m/>
    <m/>
    <m/>
    <m/>
    <m/>
    <m/>
    <m/>
    <m/>
    <m/>
    <m/>
    <m/>
    <m/>
    <m/>
    <m/>
    <m/>
    <m/>
    <n v="2.3199999999999998E-2"/>
    <n v="2.9554"/>
    <n v="218.87322124140394"/>
    <n v="5.4718305310350983"/>
    <n v="54.718305310350985"/>
    <n v="5.4718305310350983E-2"/>
    <n v="0.05"/>
    <n v="3.5"/>
    <x v="0"/>
    <x v="0"/>
    <x v="3"/>
    <x v="15"/>
    <s v="LC"/>
  </r>
  <r>
    <x v="0"/>
    <x v="0"/>
    <x v="5"/>
    <s v="Arrecife coralino"/>
    <s v="NoAMP"/>
    <s v="A. Beita"/>
    <m/>
    <n v="2"/>
    <n v="40"/>
    <d v="2014-06-19T00:00:00"/>
    <x v="0"/>
    <s v="Andres Beita"/>
    <m/>
    <n v="4.7"/>
    <s v="Somero"/>
    <s v="sfl"/>
    <x v="47"/>
    <n v="15"/>
    <m/>
    <n v="15"/>
    <m/>
    <m/>
    <m/>
    <m/>
    <m/>
    <m/>
    <m/>
    <m/>
    <m/>
    <m/>
    <m/>
    <m/>
    <m/>
    <m/>
    <m/>
    <m/>
    <m/>
    <m/>
    <n v="3.49E-2"/>
    <n v="2.9108999999999998"/>
    <n v="184.55784803545919"/>
    <n v="4.6139462008864793"/>
    <n v="46.139462008864797"/>
    <n v="4.6139462008864797E-2"/>
    <n v="0.375"/>
    <n v="2"/>
    <x v="3"/>
    <x v="3"/>
    <x v="0"/>
    <x v="2"/>
    <s v="LC"/>
  </r>
  <r>
    <x v="0"/>
    <x v="0"/>
    <x v="5"/>
    <s v="Arrecife coralino"/>
    <s v="NoAMP"/>
    <s v="A. Beita"/>
    <m/>
    <n v="2"/>
    <n v="40"/>
    <d v="2014-06-19T00:00:00"/>
    <x v="0"/>
    <s v="Andres Beita"/>
    <m/>
    <n v="4.7"/>
    <s v="Somero"/>
    <s v="sve"/>
    <x v="1"/>
    <n v="6"/>
    <m/>
    <m/>
    <m/>
    <n v="3"/>
    <n v="3"/>
    <m/>
    <m/>
    <m/>
    <m/>
    <m/>
    <m/>
    <m/>
    <m/>
    <m/>
    <m/>
    <m/>
    <m/>
    <m/>
    <m/>
    <m/>
    <n v="2.4899999999999999E-2"/>
    <n v="3.0129999999999999"/>
    <n v="1632.5874195691224"/>
    <n v="40.814685489228061"/>
    <n v="408.1468548922806"/>
    <n v="0.40814685489228059"/>
    <n v="0.15"/>
    <n v="3.3"/>
    <x v="0"/>
    <x v="0"/>
    <x v="1"/>
    <x v="1"/>
    <s v="LC"/>
  </r>
  <r>
    <x v="0"/>
    <x v="0"/>
    <x v="5"/>
    <s v="Arrecife coralino"/>
    <s v="NoAMP"/>
    <s v="A. Beita"/>
    <m/>
    <n v="2"/>
    <n v="40"/>
    <d v="2014-06-19T00:00:00"/>
    <x v="0"/>
    <s v="Andres Beita"/>
    <m/>
    <n v="4.7"/>
    <s v="Somero"/>
    <s v="hni"/>
    <x v="57"/>
    <n v="2"/>
    <m/>
    <m/>
    <n v="2"/>
    <m/>
    <m/>
    <m/>
    <m/>
    <m/>
    <m/>
    <m/>
    <m/>
    <m/>
    <m/>
    <m/>
    <m/>
    <m/>
    <m/>
    <m/>
    <m/>
    <m/>
    <n v="1.26E-2"/>
    <n v="3.0672999999999999"/>
    <n v="58.338146088241047"/>
    <n v="1.4584536522060261"/>
    <n v="14.584536522060262"/>
    <n v="1.4584536522060262E-2"/>
    <n v="0.05"/>
    <n v="4"/>
    <x v="0"/>
    <x v="0"/>
    <x v="0"/>
    <x v="0"/>
    <s v="LC"/>
  </r>
  <r>
    <x v="0"/>
    <x v="0"/>
    <x v="5"/>
    <s v="Arrecife coralino"/>
    <s v="NoAMP"/>
    <s v="A. Beita"/>
    <m/>
    <n v="2"/>
    <n v="40"/>
    <d v="2014-06-19T00:00:00"/>
    <x v="0"/>
    <s v="Andres Beita"/>
    <m/>
    <n v="4.7"/>
    <s v="Somero"/>
    <s v="hno"/>
    <x v="50"/>
    <n v="6"/>
    <m/>
    <n v="2"/>
    <n v="1"/>
    <n v="3"/>
    <m/>
    <m/>
    <m/>
    <m/>
    <m/>
    <m/>
    <m/>
    <m/>
    <m/>
    <m/>
    <m/>
    <m/>
    <m/>
    <m/>
    <m/>
    <m/>
    <n v="1.26E-2"/>
    <n v="3.0672999999999999"/>
    <n v="286.96352204006223"/>
    <n v="7.1740880510015561"/>
    <n v="71.740880510015558"/>
    <n v="7.1740880510015564E-2"/>
    <n v="0.15"/>
    <n v="3.5"/>
    <x v="0"/>
    <x v="0"/>
    <x v="0"/>
    <x v="0"/>
    <s v="LC"/>
  </r>
  <r>
    <x v="0"/>
    <x v="0"/>
    <x v="5"/>
    <s v="Arrecife coralino"/>
    <s v="NoAMP"/>
    <s v="A. Beita"/>
    <m/>
    <n v="2"/>
    <n v="40"/>
    <d v="2014-06-19T00:00:00"/>
    <x v="0"/>
    <s v="Andres Beita"/>
    <m/>
    <n v="4.7"/>
    <s v="Somero"/>
    <s v="bdi"/>
    <x v="14"/>
    <n v="2"/>
    <m/>
    <m/>
    <m/>
    <m/>
    <n v="2"/>
    <m/>
    <m/>
    <m/>
    <m/>
    <m/>
    <m/>
    <m/>
    <m/>
    <m/>
    <m/>
    <m/>
    <m/>
    <m/>
    <m/>
    <m/>
    <n v="2.01E-2"/>
    <n v="2.9992000000000001"/>
    <n v="626.50959570500174"/>
    <n v="15.662739892625044"/>
    <n v="156.62739892625044"/>
    <n v="0.15662739892625044"/>
    <n v="0.05"/>
    <n v="3.4"/>
    <x v="0"/>
    <x v="0"/>
    <x v="0"/>
    <x v="0"/>
    <s v="LC"/>
  </r>
  <r>
    <x v="0"/>
    <x v="0"/>
    <x v="5"/>
    <s v="Arrecife coralino"/>
    <s v="NoAMP"/>
    <s v="A. Beita"/>
    <m/>
    <n v="2"/>
    <n v="40"/>
    <d v="2014-06-19T00:00:00"/>
    <x v="0"/>
    <s v="Andres Beita"/>
    <m/>
    <n v="4.7"/>
    <s v="Somero"/>
    <s v="ela"/>
    <x v="10"/>
    <n v="1"/>
    <m/>
    <m/>
    <m/>
    <m/>
    <n v="1"/>
    <m/>
    <m/>
    <m/>
    <m/>
    <m/>
    <m/>
    <m/>
    <m/>
    <m/>
    <m/>
    <m/>
    <m/>
    <m/>
    <m/>
    <m/>
    <n v="3.4299999999999997E-2"/>
    <n v="2.9"/>
    <n v="388.43660100226458"/>
    <n v="9.7109150250566145"/>
    <n v="97.109150250566145"/>
    <n v="9.7109150250566142E-2"/>
    <n v="2.5000000000000001E-2"/>
    <n v="4"/>
    <x v="2"/>
    <x v="2"/>
    <x v="0"/>
    <x v="9"/>
    <s v="LC"/>
  </r>
  <r>
    <x v="0"/>
    <x v="0"/>
    <x v="5"/>
    <s v="Arrecife coralino"/>
    <s v="NoAMP"/>
    <s v="A. Beita"/>
    <m/>
    <n v="3"/>
    <n v="40"/>
    <d v="2014-06-19T00:00:00"/>
    <x v="0"/>
    <s v="Andres Beita"/>
    <m/>
    <n v="5.6"/>
    <s v="Somero"/>
    <s v="hdi"/>
    <x v="18"/>
    <n v="61"/>
    <n v="40"/>
    <n v="20"/>
    <m/>
    <n v="1"/>
    <m/>
    <m/>
    <m/>
    <m/>
    <m/>
    <m/>
    <m/>
    <m/>
    <m/>
    <m/>
    <m/>
    <m/>
    <m/>
    <m/>
    <m/>
    <m/>
    <n v="1.26E-2"/>
    <n v="3.0672999999999999"/>
    <n v="212.00095084902085"/>
    <n v="5.3000237712255212"/>
    <n v="53.000237712255213"/>
    <n v="5.3000237712255212E-2"/>
    <n v="1.5249999999999999"/>
    <n v="3.9"/>
    <x v="0"/>
    <x v="0"/>
    <x v="0"/>
    <x v="0"/>
    <s v="LC"/>
  </r>
  <r>
    <x v="0"/>
    <x v="0"/>
    <x v="5"/>
    <s v="Arrecife coralino"/>
    <s v="NoAMP"/>
    <s v="A. Beita"/>
    <m/>
    <n v="3"/>
    <n v="40"/>
    <d v="2014-06-19T00:00:00"/>
    <x v="0"/>
    <s v="Andres Beita"/>
    <m/>
    <n v="5.6"/>
    <s v="Somero"/>
    <s v="bdi"/>
    <x v="14"/>
    <n v="6"/>
    <m/>
    <m/>
    <n v="4"/>
    <m/>
    <n v="2"/>
    <m/>
    <m/>
    <m/>
    <m/>
    <m/>
    <m/>
    <m/>
    <m/>
    <m/>
    <m/>
    <m/>
    <m/>
    <m/>
    <m/>
    <m/>
    <n v="2.01E-2"/>
    <n v="2.9992000000000001"/>
    <n v="783.22387138834915"/>
    <n v="19.580596784708728"/>
    <n v="195.80596784708729"/>
    <n v="0.19580596784708729"/>
    <n v="0.15"/>
    <n v="3.4"/>
    <x v="0"/>
    <x v="0"/>
    <x v="0"/>
    <x v="0"/>
    <s v="LC"/>
  </r>
  <r>
    <x v="0"/>
    <x v="0"/>
    <x v="5"/>
    <s v="Arrecife coralino"/>
    <s v="NoAMP"/>
    <s v="A. Beita"/>
    <m/>
    <n v="3"/>
    <n v="40"/>
    <d v="2014-06-19T00:00:00"/>
    <x v="0"/>
    <s v="Andres Beita"/>
    <m/>
    <n v="5.6"/>
    <s v="Somero"/>
    <s v="sac"/>
    <x v="5"/>
    <n v="20"/>
    <n v="5"/>
    <m/>
    <n v="15"/>
    <m/>
    <m/>
    <m/>
    <m/>
    <m/>
    <m/>
    <m/>
    <m/>
    <m/>
    <m/>
    <m/>
    <m/>
    <m/>
    <m/>
    <m/>
    <m/>
    <m/>
    <n v="3.49E-2"/>
    <n v="2.9108999999999998"/>
    <n v="818.92981293895434"/>
    <n v="20.473245323473858"/>
    <n v="204.73245323473859"/>
    <n v="0.2047324532347386"/>
    <n v="0.5"/>
    <n v="2"/>
    <x v="3"/>
    <x v="3"/>
    <x v="0"/>
    <x v="2"/>
    <s v="LC"/>
  </r>
  <r>
    <x v="0"/>
    <x v="0"/>
    <x v="5"/>
    <s v="Arrecife coralino"/>
    <s v="NoAMP"/>
    <s v="A. Beita"/>
    <m/>
    <n v="3"/>
    <n v="40"/>
    <d v="2014-06-19T00:00:00"/>
    <x v="0"/>
    <s v="Andres Beita"/>
    <m/>
    <n v="5.6"/>
    <s v="Somero"/>
    <s v="sfl"/>
    <x v="47"/>
    <n v="20"/>
    <n v="10"/>
    <n v="10"/>
    <m/>
    <m/>
    <m/>
    <m/>
    <m/>
    <m/>
    <m/>
    <m/>
    <m/>
    <m/>
    <m/>
    <m/>
    <m/>
    <m/>
    <m/>
    <m/>
    <m/>
    <m/>
    <n v="3.49E-2"/>
    <n v="2.9108999999999998"/>
    <n v="128.06417784475258"/>
    <n v="3.2016044461188145"/>
    <n v="32.016044461188145"/>
    <n v="3.2016044461188144E-2"/>
    <n v="0.5"/>
    <n v="2"/>
    <x v="3"/>
    <x v="3"/>
    <x v="0"/>
    <x v="2"/>
    <s v="LC"/>
  </r>
  <r>
    <x v="0"/>
    <x v="0"/>
    <x v="5"/>
    <s v="Arrecife coralino"/>
    <s v="NoAMP"/>
    <s v="A. Beita"/>
    <m/>
    <n v="3"/>
    <n v="40"/>
    <d v="2014-06-19T00:00:00"/>
    <x v="0"/>
    <s v="Andres Beita"/>
    <m/>
    <n v="5.6"/>
    <s v="Somero"/>
    <s v="tlu"/>
    <x v="0"/>
    <n v="2"/>
    <m/>
    <m/>
    <n v="2"/>
    <m/>
    <m/>
    <m/>
    <m/>
    <m/>
    <m/>
    <m/>
    <m/>
    <m/>
    <m/>
    <m/>
    <m/>
    <m/>
    <m/>
    <m/>
    <m/>
    <m/>
    <n v="1.261E-2"/>
    <n v="2.8782999999999999"/>
    <n v="36.22272949758888"/>
    <n v="0.90556823743972203"/>
    <n v="9.0556823743972199"/>
    <n v="9.0556823743972205E-3"/>
    <n v="0.05"/>
    <n v="3.5"/>
    <x v="0"/>
    <x v="0"/>
    <x v="0"/>
    <x v="0"/>
    <s v="LC"/>
  </r>
  <r>
    <x v="0"/>
    <x v="0"/>
    <x v="5"/>
    <s v="Arrecife coralino"/>
    <s v="NoAMP"/>
    <s v="A. Beita"/>
    <m/>
    <n v="3"/>
    <n v="40"/>
    <d v="2014-06-19T00:00:00"/>
    <x v="0"/>
    <s v="Andres Beita"/>
    <m/>
    <n v="5.6"/>
    <s v="Somero"/>
    <s v="ame"/>
    <x v="28"/>
    <n v="1"/>
    <m/>
    <m/>
    <m/>
    <m/>
    <n v="1"/>
    <m/>
    <m/>
    <m/>
    <m/>
    <m/>
    <m/>
    <m/>
    <m/>
    <m/>
    <m/>
    <m/>
    <m/>
    <m/>
    <m/>
    <m/>
    <n v="3.0700000000000002E-2"/>
    <n v="2.8498999999999999"/>
    <n v="295.88817296445171"/>
    <n v="7.3972043241112928"/>
    <n v="73.972043241112928"/>
    <n v="7.3972043241112923E-2"/>
    <n v="2.5000000000000001E-2"/>
    <n v="3.4"/>
    <x v="0"/>
    <x v="0"/>
    <x v="1"/>
    <x v="5"/>
    <s v="NE"/>
  </r>
  <r>
    <x v="0"/>
    <x v="0"/>
    <x v="5"/>
    <s v="Arrecife coralino"/>
    <s v="NoAMP"/>
    <s v="A. Beita"/>
    <m/>
    <n v="3"/>
    <n v="40"/>
    <d v="2014-06-19T00:00:00"/>
    <x v="0"/>
    <s v="Andres Beita"/>
    <m/>
    <n v="5.6"/>
    <s v="Somero"/>
    <s v="hno"/>
    <x v="50"/>
    <n v="6"/>
    <m/>
    <n v="4"/>
    <m/>
    <n v="2"/>
    <m/>
    <m/>
    <m/>
    <m/>
    <m/>
    <m/>
    <m/>
    <m/>
    <m/>
    <m/>
    <m/>
    <m/>
    <m/>
    <m/>
    <m/>
    <m/>
    <n v="1.26E-2"/>
    <n v="3.0672999999999999"/>
    <n v="188.0965603886853"/>
    <n v="4.702414009717133"/>
    <n v="47.024140097171326"/>
    <n v="4.7024140097171326E-2"/>
    <n v="0.15"/>
    <n v="3.5"/>
    <x v="0"/>
    <x v="0"/>
    <x v="0"/>
    <x v="0"/>
    <s v="LC"/>
  </r>
  <r>
    <x v="0"/>
    <x v="0"/>
    <x v="5"/>
    <s v="Arrecife coralino"/>
    <s v="NoAMP"/>
    <s v="A. Beita"/>
    <m/>
    <n v="3"/>
    <n v="40"/>
    <d v="2014-06-19T00:00:00"/>
    <x v="0"/>
    <s v="Andres Beita"/>
    <m/>
    <n v="5.6"/>
    <s v="Somero"/>
    <s v="hfl"/>
    <x v="45"/>
    <n v="5"/>
    <m/>
    <m/>
    <n v="5"/>
    <m/>
    <m/>
    <m/>
    <m/>
    <m/>
    <m/>
    <m/>
    <m/>
    <m/>
    <m/>
    <m/>
    <m/>
    <m/>
    <m/>
    <m/>
    <m/>
    <m/>
    <n v="0.10299999999999999"/>
    <n v="2.6"/>
    <n v="366.24631428063731"/>
    <n v="9.1561578570159323"/>
    <n v="91.561578570159327"/>
    <n v="9.1561578570159327E-2"/>
    <n v="0.125"/>
    <n v="4.2"/>
    <x v="2"/>
    <x v="2"/>
    <x v="0"/>
    <x v="21"/>
    <s v="LC"/>
  </r>
  <r>
    <x v="0"/>
    <x v="0"/>
    <x v="5"/>
    <s v="Arrecife coralino"/>
    <s v="NoAMP"/>
    <s v="A. Beita"/>
    <m/>
    <n v="3"/>
    <n v="40"/>
    <d v="2014-06-19T00:00:00"/>
    <x v="0"/>
    <s v="Andres Beita"/>
    <m/>
    <n v="5.6"/>
    <s v="Somero"/>
    <s v="sve"/>
    <x v="1"/>
    <n v="2"/>
    <m/>
    <m/>
    <n v="2"/>
    <m/>
    <m/>
    <m/>
    <m/>
    <m/>
    <m/>
    <m/>
    <m/>
    <m/>
    <m/>
    <m/>
    <m/>
    <m/>
    <m/>
    <m/>
    <m/>
    <m/>
    <n v="2.4899999999999999E-2"/>
    <n v="3.0129999999999999"/>
    <n v="100.5123002290896"/>
    <n v="2.5128075057272401"/>
    <n v="25.128075057272401"/>
    <n v="2.5128075057272402E-2"/>
    <n v="0.05"/>
    <n v="3.3"/>
    <x v="0"/>
    <x v="0"/>
    <x v="1"/>
    <x v="1"/>
    <s v="LC"/>
  </r>
  <r>
    <x v="0"/>
    <x v="0"/>
    <x v="6"/>
    <m/>
    <m/>
    <s v="A. Beita"/>
    <m/>
    <n v="1"/>
    <n v="40"/>
    <d v="2014-06-19T00:00:00"/>
    <x v="0"/>
    <s v="Andres Beita"/>
    <m/>
    <n v="1.8"/>
    <s v="Somero"/>
    <s v="sgh"/>
    <x v="7"/>
    <n v="100"/>
    <m/>
    <m/>
    <n v="80"/>
    <n v="20"/>
    <m/>
    <m/>
    <m/>
    <m/>
    <m/>
    <m/>
    <m/>
    <m/>
    <m/>
    <m/>
    <m/>
    <m/>
    <m/>
    <m/>
    <m/>
    <m/>
    <n v="2.3300000000000001E-2"/>
    <n v="2.919"/>
    <n v="4947.7378363662474"/>
    <n v="123.69344590915618"/>
    <n v="1236.9344590915618"/>
    <n v="1.2369344590915619"/>
    <n v="2.5"/>
    <n v="2"/>
    <x v="4"/>
    <x v="4"/>
    <x v="0"/>
    <x v="6"/>
    <s v="LC"/>
  </r>
  <r>
    <x v="0"/>
    <x v="0"/>
    <x v="6"/>
    <m/>
    <m/>
    <s v="A. Beita"/>
    <m/>
    <n v="1"/>
    <n v="40"/>
    <d v="2014-06-19T00:00:00"/>
    <x v="0"/>
    <s v="Andres Beita"/>
    <m/>
    <n v="1.8"/>
    <s v="Somero"/>
    <s v="tlu"/>
    <x v="0"/>
    <n v="15"/>
    <m/>
    <m/>
    <n v="15"/>
    <m/>
    <m/>
    <m/>
    <m/>
    <m/>
    <m/>
    <m/>
    <m/>
    <m/>
    <m/>
    <m/>
    <m/>
    <m/>
    <m/>
    <m/>
    <m/>
    <m/>
    <n v="1.261E-2"/>
    <n v="2.8782999999999999"/>
    <n v="271.67047123191662"/>
    <n v="6.7917617807979154"/>
    <n v="67.917617807979155"/>
    <n v="6.7917617807979155E-2"/>
    <n v="0.375"/>
    <n v="3.5"/>
    <x v="0"/>
    <x v="0"/>
    <x v="0"/>
    <x v="0"/>
    <s v="LC"/>
  </r>
  <r>
    <x v="0"/>
    <x v="0"/>
    <x v="6"/>
    <m/>
    <m/>
    <s v="A. Beita"/>
    <m/>
    <n v="1"/>
    <n v="40"/>
    <d v="2014-06-19T00:00:00"/>
    <x v="0"/>
    <s v="Andres Beita"/>
    <m/>
    <n v="1.8"/>
    <s v="Somero"/>
    <s v="sve"/>
    <x v="1"/>
    <n v="3"/>
    <m/>
    <n v="2"/>
    <m/>
    <m/>
    <n v="1"/>
    <m/>
    <m/>
    <m/>
    <m/>
    <m/>
    <m/>
    <m/>
    <m/>
    <m/>
    <m/>
    <m/>
    <m/>
    <m/>
    <m/>
    <m/>
    <n v="2.4899999999999999E-2"/>
    <n v="3.0129999999999999"/>
    <n v="427.2553628971923"/>
    <n v="10.681384072429807"/>
    <n v="106.81384072429807"/>
    <n v="0.10681384072429807"/>
    <n v="7.4999999999999997E-2"/>
    <n v="3.3"/>
    <x v="0"/>
    <x v="0"/>
    <x v="1"/>
    <x v="1"/>
    <s v="LC"/>
  </r>
  <r>
    <x v="0"/>
    <x v="0"/>
    <x v="6"/>
    <m/>
    <m/>
    <s v="A. Beita"/>
    <m/>
    <n v="1"/>
    <n v="40"/>
    <d v="2014-06-19T00:00:00"/>
    <x v="0"/>
    <s v="Andres Beita"/>
    <m/>
    <n v="1.8"/>
    <s v="Somero"/>
    <s v="hpa"/>
    <x v="3"/>
    <n v="4"/>
    <m/>
    <m/>
    <m/>
    <m/>
    <n v="4"/>
    <m/>
    <m/>
    <m/>
    <m/>
    <m/>
    <m/>
    <m/>
    <m/>
    <m/>
    <m/>
    <m/>
    <m/>
    <m/>
    <m/>
    <m/>
    <n v="2.7130000000000001E-2"/>
    <n v="3.0842299999999998"/>
    <n v="2223.7107626372181"/>
    <n v="55.592769065930455"/>
    <n v="555.92769065930452"/>
    <n v="0.55592769065930447"/>
    <n v="0.1"/>
    <n v="2.6"/>
    <x v="0"/>
    <x v="0"/>
    <x v="0"/>
    <x v="3"/>
    <s v="LC"/>
  </r>
  <r>
    <x v="0"/>
    <x v="0"/>
    <x v="6"/>
    <m/>
    <m/>
    <s v="A. Beita"/>
    <m/>
    <n v="1"/>
    <n v="40"/>
    <d v="2014-06-19T00:00:00"/>
    <x v="0"/>
    <s v="Andres Beita"/>
    <m/>
    <n v="1.8"/>
    <s v="Somero"/>
    <s v="atr"/>
    <x v="13"/>
    <n v="10"/>
    <n v="10"/>
    <m/>
    <m/>
    <m/>
    <m/>
    <m/>
    <m/>
    <m/>
    <m/>
    <m/>
    <m/>
    <m/>
    <m/>
    <m/>
    <m/>
    <m/>
    <m/>
    <m/>
    <m/>
    <m/>
    <n v="1.6E-2"/>
    <n v="3.0516000000000001"/>
    <n v="2.6210403880801643"/>
    <n v="6.5526009702004104E-2"/>
    <n v="0.65526009702004107"/>
    <n v="6.5526009702004105E-4"/>
    <n v="0.25"/>
    <n v="3"/>
    <x v="1"/>
    <x v="1"/>
    <x v="0"/>
    <x v="2"/>
    <s v="LC"/>
  </r>
  <r>
    <x v="0"/>
    <x v="0"/>
    <x v="6"/>
    <m/>
    <m/>
    <s v="A. Beita"/>
    <m/>
    <n v="1"/>
    <n v="40"/>
    <d v="2014-06-19T00:00:00"/>
    <x v="0"/>
    <s v="Andres Beita"/>
    <m/>
    <n v="1.8"/>
    <s v="Somero"/>
    <s v="dho"/>
    <x v="11"/>
    <n v="1"/>
    <m/>
    <m/>
    <m/>
    <m/>
    <n v="1"/>
    <m/>
    <m/>
    <m/>
    <m/>
    <m/>
    <m/>
    <m/>
    <m/>
    <m/>
    <m/>
    <m/>
    <m/>
    <m/>
    <m/>
    <m/>
    <n v="2.1899999999999999E-2"/>
    <n v="3"/>
    <n v="342.1875"/>
    <n v="8.5546875"/>
    <n v="85.546875"/>
    <n v="8.5546874999999994E-2"/>
    <n v="2.5000000000000001E-2"/>
    <n v="3.3"/>
    <x v="0"/>
    <x v="0"/>
    <x v="1"/>
    <x v="10"/>
    <s v="NE"/>
  </r>
  <r>
    <x v="0"/>
    <x v="0"/>
    <x v="6"/>
    <m/>
    <m/>
    <s v="A. Beita"/>
    <m/>
    <n v="1"/>
    <n v="40"/>
    <d v="2014-06-19T00:00:00"/>
    <x v="0"/>
    <s v="Andres Beita"/>
    <m/>
    <n v="1.8"/>
    <s v="Somero"/>
    <s v="sac"/>
    <x v="5"/>
    <n v="10"/>
    <m/>
    <m/>
    <n v="10"/>
    <m/>
    <m/>
    <m/>
    <m/>
    <m/>
    <m/>
    <m/>
    <m/>
    <m/>
    <m/>
    <m/>
    <m/>
    <m/>
    <m/>
    <m/>
    <m/>
    <m/>
    <n v="3.49E-2"/>
    <n v="2.9108999999999998"/>
    <n v="544.27800446337631"/>
    <n v="13.606950111584407"/>
    <n v="136.06950111584408"/>
    <n v="0.13606950111584407"/>
    <n v="0.25"/>
    <n v="2"/>
    <x v="3"/>
    <x v="3"/>
    <x v="0"/>
    <x v="2"/>
    <s v="LC"/>
  </r>
  <r>
    <x v="0"/>
    <x v="0"/>
    <x v="6"/>
    <m/>
    <m/>
    <s v="A. Beita"/>
    <m/>
    <n v="1"/>
    <n v="40"/>
    <d v="2014-06-19T00:00:00"/>
    <x v="0"/>
    <s v="Andres Beita"/>
    <m/>
    <n v="1.8"/>
    <s v="Somero"/>
    <s v="fco"/>
    <x v="9"/>
    <n v="2"/>
    <m/>
    <m/>
    <m/>
    <m/>
    <m/>
    <n v="2"/>
    <m/>
    <m/>
    <m/>
    <m/>
    <m/>
    <m/>
    <m/>
    <m/>
    <m/>
    <m/>
    <m/>
    <m/>
    <m/>
    <m/>
    <n v="5.9999999999999995E-4"/>
    <n v="3"/>
    <n v="51.449999999999996"/>
    <n v="1.2862499999999999"/>
    <n v="12.862499999999999"/>
    <n v="1.2862499999999999E-2"/>
    <n v="0.05"/>
    <n v="4.3"/>
    <x v="2"/>
    <x v="2"/>
    <x v="2"/>
    <x v="8"/>
    <s v="NE"/>
  </r>
  <r>
    <x v="0"/>
    <x v="0"/>
    <x v="6"/>
    <m/>
    <m/>
    <s v="A. Beita"/>
    <m/>
    <n v="1"/>
    <n v="40"/>
    <d v="2014-06-19T00:00:00"/>
    <x v="0"/>
    <s v="Andres Beita"/>
    <m/>
    <n v="1.8"/>
    <s v="Somero"/>
    <s v="slo"/>
    <x v="58"/>
    <n v="1"/>
    <m/>
    <m/>
    <m/>
    <m/>
    <n v="1"/>
    <m/>
    <m/>
    <m/>
    <m/>
    <m/>
    <m/>
    <m/>
    <m/>
    <m/>
    <m/>
    <m/>
    <m/>
    <m/>
    <m/>
    <m/>
    <n v="3.7199999999999997E-2"/>
    <n v="2.77"/>
    <n v="277.22779065587309"/>
    <n v="6.9306947663968277"/>
    <n v="69.306947663968273"/>
    <n v="6.9306947663968277E-2"/>
    <n v="2.5000000000000001E-2"/>
    <n v="3.1"/>
    <x v="0"/>
    <x v="0"/>
    <x v="1"/>
    <x v="5"/>
    <s v="LC"/>
  </r>
  <r>
    <x v="0"/>
    <x v="0"/>
    <x v="6"/>
    <m/>
    <m/>
    <s v="A. Beita"/>
    <m/>
    <n v="2"/>
    <n v="40"/>
    <d v="2014-06-19T00:00:00"/>
    <x v="0"/>
    <s v="Andres Beita"/>
    <m/>
    <n v="2.2999999999999998"/>
    <s v="Somero"/>
    <s v="tlu"/>
    <x v="0"/>
    <n v="70"/>
    <m/>
    <n v="60"/>
    <n v="10"/>
    <m/>
    <m/>
    <m/>
    <m/>
    <m/>
    <m/>
    <m/>
    <m/>
    <m/>
    <m/>
    <m/>
    <m/>
    <m/>
    <m/>
    <m/>
    <m/>
    <m/>
    <n v="1.261E-2"/>
    <n v="2.8782999999999999"/>
    <n v="430.89221545551476"/>
    <n v="10.772305386387869"/>
    <n v="107.72305386387869"/>
    <n v="0.10772305386387869"/>
    <n v="1.75"/>
    <n v="3.5"/>
    <x v="0"/>
    <x v="0"/>
    <x v="0"/>
    <x v="0"/>
    <s v="LC"/>
  </r>
  <r>
    <x v="0"/>
    <x v="0"/>
    <x v="6"/>
    <m/>
    <m/>
    <s v="A. Beita"/>
    <m/>
    <n v="2"/>
    <n v="40"/>
    <d v="2014-06-19T00:00:00"/>
    <x v="0"/>
    <s v="Andres Beita"/>
    <m/>
    <n v="2.2999999999999998"/>
    <s v="Somero"/>
    <s v="sgh"/>
    <x v="7"/>
    <n v="108"/>
    <n v="15"/>
    <n v="30"/>
    <n v="30"/>
    <n v="33"/>
    <m/>
    <m/>
    <m/>
    <m/>
    <m/>
    <m/>
    <m/>
    <m/>
    <m/>
    <m/>
    <m/>
    <m/>
    <m/>
    <m/>
    <m/>
    <m/>
    <n v="2.3300000000000001E-2"/>
    <n v="2.919"/>
    <n v="4636.3216272046211"/>
    <n v="115.90804068011553"/>
    <n v="1159.0804068011553"/>
    <n v="1.1590804068011553"/>
    <n v="2.7"/>
    <n v="2"/>
    <x v="4"/>
    <x v="4"/>
    <x v="0"/>
    <x v="6"/>
    <s v="LC"/>
  </r>
  <r>
    <x v="0"/>
    <x v="0"/>
    <x v="6"/>
    <m/>
    <m/>
    <s v="A. Beita"/>
    <m/>
    <n v="2"/>
    <n v="40"/>
    <d v="2014-06-19T00:00:00"/>
    <x v="0"/>
    <s v="Andres Beita"/>
    <m/>
    <n v="2.2999999999999998"/>
    <s v="Somero"/>
    <s v="atr"/>
    <x v="13"/>
    <n v="15"/>
    <n v="15"/>
    <m/>
    <m/>
    <m/>
    <m/>
    <m/>
    <m/>
    <m/>
    <m/>
    <m/>
    <m/>
    <m/>
    <m/>
    <m/>
    <m/>
    <m/>
    <m/>
    <m/>
    <m/>
    <m/>
    <n v="1.6E-2"/>
    <n v="3.0516000000000001"/>
    <n v="3.9315605821202464"/>
    <n v="9.8289014553006163E-2"/>
    <n v="0.9828901455300616"/>
    <n v="9.8289014553006168E-4"/>
    <n v="0.375"/>
    <n v="3"/>
    <x v="1"/>
    <x v="1"/>
    <x v="0"/>
    <x v="2"/>
    <s v="LC"/>
  </r>
  <r>
    <x v="0"/>
    <x v="0"/>
    <x v="6"/>
    <m/>
    <m/>
    <s v="A. Beita"/>
    <m/>
    <n v="2"/>
    <n v="40"/>
    <d v="2014-06-19T00:00:00"/>
    <x v="0"/>
    <s v="Andres Beita"/>
    <m/>
    <n v="2.2999999999999998"/>
    <s v="Somero"/>
    <s v="sac"/>
    <x v="5"/>
    <n v="15"/>
    <m/>
    <m/>
    <n v="15"/>
    <m/>
    <m/>
    <m/>
    <m/>
    <m/>
    <m/>
    <m/>
    <m/>
    <m/>
    <m/>
    <m/>
    <m/>
    <m/>
    <m/>
    <m/>
    <m/>
    <m/>
    <n v="3.49E-2"/>
    <n v="2.9108999999999998"/>
    <n v="816.4170066950644"/>
    <n v="20.410425167376609"/>
    <n v="204.1042516737661"/>
    <n v="0.20410425167376611"/>
    <n v="0.375"/>
    <n v="2"/>
    <x v="3"/>
    <x v="3"/>
    <x v="0"/>
    <x v="2"/>
    <s v="LC"/>
  </r>
  <r>
    <x v="0"/>
    <x v="0"/>
    <x v="6"/>
    <m/>
    <m/>
    <s v="A. Beita"/>
    <m/>
    <n v="2"/>
    <n v="40"/>
    <d v="2014-06-19T00:00:00"/>
    <x v="0"/>
    <s v="Andres Beita"/>
    <m/>
    <n v="2.2999999999999998"/>
    <s v="Somero"/>
    <s v="hpa"/>
    <x v="3"/>
    <n v="2"/>
    <m/>
    <m/>
    <m/>
    <m/>
    <n v="2"/>
    <m/>
    <m/>
    <m/>
    <m/>
    <m/>
    <m/>
    <m/>
    <m/>
    <m/>
    <m/>
    <m/>
    <m/>
    <m/>
    <m/>
    <m/>
    <n v="2.7130000000000001E-2"/>
    <n v="3.0842299999999998"/>
    <n v="1111.855381318609"/>
    <n v="27.796384532965227"/>
    <n v="277.96384532965226"/>
    <n v="0.27796384532965224"/>
    <n v="0.05"/>
    <n v="2.6"/>
    <x v="0"/>
    <x v="0"/>
    <x v="0"/>
    <x v="3"/>
    <s v="LC"/>
  </r>
  <r>
    <x v="0"/>
    <x v="0"/>
    <x v="6"/>
    <m/>
    <m/>
    <s v="A. Beita"/>
    <m/>
    <n v="2"/>
    <n v="40"/>
    <d v="2014-06-19T00:00:00"/>
    <x v="0"/>
    <s v="Andres Beita"/>
    <m/>
    <n v="2.2999999999999998"/>
    <s v="Somer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0"/>
    <x v="6"/>
    <m/>
    <m/>
    <s v="A. Beita"/>
    <m/>
    <n v="3"/>
    <n v="40"/>
    <d v="2014-06-19T00:00:00"/>
    <x v="0"/>
    <s v="Andres Beita"/>
    <m/>
    <n v="1.5"/>
    <s v="Somero"/>
    <s v="hgu"/>
    <x v="59"/>
    <n v="1"/>
    <m/>
    <m/>
    <n v="1"/>
    <m/>
    <m/>
    <m/>
    <m/>
    <m/>
    <m/>
    <m/>
    <m/>
    <m/>
    <m/>
    <m/>
    <m/>
    <m/>
    <m/>
    <m/>
    <m/>
    <m/>
    <n v="2.2800000000000001E-2"/>
    <n v="3"/>
    <n v="44.53125"/>
    <n v="1.11328125"/>
    <n v="11.1328125"/>
    <n v="1.11328125E-2"/>
    <n v="2.5000000000000001E-2"/>
    <n v="3.8"/>
    <x v="2"/>
    <x v="2"/>
    <x v="0"/>
    <x v="22"/>
    <s v="LC"/>
  </r>
  <r>
    <x v="0"/>
    <x v="0"/>
    <x v="6"/>
    <m/>
    <m/>
    <s v="A. Beita"/>
    <m/>
    <n v="3"/>
    <n v="40"/>
    <d v="2014-06-19T00:00:00"/>
    <x v="0"/>
    <s v="Andres Beita"/>
    <m/>
    <n v="1.5"/>
    <s v="Somero"/>
    <s v="cpu"/>
    <x v="6"/>
    <n v="2"/>
    <m/>
    <n v="2"/>
    <m/>
    <m/>
    <m/>
    <m/>
    <m/>
    <m/>
    <m/>
    <m/>
    <m/>
    <m/>
    <m/>
    <m/>
    <m/>
    <m/>
    <m/>
    <m/>
    <m/>
    <m/>
    <n v="1.9699999999999999E-2"/>
    <n v="2.9174000000000002"/>
    <n v="14.073429816211023"/>
    <n v="0.35183574540527557"/>
    <n v="3.5183574540527558"/>
    <n v="3.5183574540527556E-3"/>
    <n v="0.05"/>
    <n v="3"/>
    <x v="0"/>
    <x v="0"/>
    <x v="1"/>
    <x v="5"/>
    <s v="LC"/>
  </r>
  <r>
    <x v="0"/>
    <x v="0"/>
    <x v="6"/>
    <m/>
    <m/>
    <s v="A. Beita"/>
    <m/>
    <n v="3"/>
    <n v="40"/>
    <d v="2014-06-19T00:00:00"/>
    <x v="0"/>
    <s v="Andres Beita"/>
    <m/>
    <n v="1.5"/>
    <s v="Somero"/>
    <s v="sgh"/>
    <x v="7"/>
    <n v="80"/>
    <n v="10"/>
    <n v="20"/>
    <n v="40"/>
    <m/>
    <n v="10"/>
    <m/>
    <m/>
    <m/>
    <m/>
    <m/>
    <m/>
    <m/>
    <m/>
    <m/>
    <m/>
    <m/>
    <m/>
    <m/>
    <m/>
    <m/>
    <n v="2.3300000000000001E-2"/>
    <n v="2.919"/>
    <n v="4458.9638150325909"/>
    <n v="111.47409537581477"/>
    <n v="1114.7409537581477"/>
    <n v="1.1147409537581476"/>
    <n v="2"/>
    <n v="2"/>
    <x v="4"/>
    <x v="4"/>
    <x v="0"/>
    <x v="6"/>
    <s v="LC"/>
  </r>
  <r>
    <x v="0"/>
    <x v="0"/>
    <x v="6"/>
    <m/>
    <m/>
    <s v="A. Beita"/>
    <m/>
    <n v="3"/>
    <n v="40"/>
    <d v="2014-06-19T00:00:00"/>
    <x v="0"/>
    <s v="Andres Beita"/>
    <m/>
    <n v="1.5"/>
    <s v="Somero"/>
    <s v="ado"/>
    <x v="22"/>
    <n v="2"/>
    <n v="2"/>
    <m/>
    <m/>
    <m/>
    <m/>
    <m/>
    <m/>
    <m/>
    <m/>
    <m/>
    <m/>
    <m/>
    <m/>
    <m/>
    <m/>
    <m/>
    <m/>
    <m/>
    <m/>
    <m/>
    <n v="1.41E-2"/>
    <n v="3.1286"/>
    <n v="0.49572887866705612"/>
    <n v="1.2393221966676403E-2"/>
    <n v="0.12393221966676403"/>
    <n v="1.2393221966676402E-4"/>
    <n v="0.05"/>
    <n v="3.4"/>
    <x v="1"/>
    <x v="1"/>
    <x v="0"/>
    <x v="14"/>
    <s v="LC"/>
  </r>
  <r>
    <x v="0"/>
    <x v="0"/>
    <x v="6"/>
    <m/>
    <m/>
    <s v="A. Beita"/>
    <m/>
    <n v="3"/>
    <n v="40"/>
    <d v="2014-06-19T00:00:00"/>
    <x v="0"/>
    <s v="Andres Beita"/>
    <m/>
    <n v="1.5"/>
    <s v="Somero"/>
    <s v="fco"/>
    <x v="9"/>
    <n v="5"/>
    <m/>
    <m/>
    <m/>
    <m/>
    <m/>
    <n v="5"/>
    <m/>
    <m/>
    <m/>
    <m/>
    <m/>
    <m/>
    <m/>
    <m/>
    <m/>
    <m/>
    <m/>
    <m/>
    <m/>
    <m/>
    <n v="5.9999999999999995E-4"/>
    <n v="3"/>
    <n v="128.625"/>
    <n v="3.2156250000000002"/>
    <n v="32.15625"/>
    <n v="3.2156249999999997E-2"/>
    <n v="0.125"/>
    <n v="4.3"/>
    <x v="2"/>
    <x v="2"/>
    <x v="2"/>
    <x v="8"/>
    <s v="NE"/>
  </r>
  <r>
    <x v="0"/>
    <x v="0"/>
    <x v="6"/>
    <m/>
    <m/>
    <s v="A. Beita"/>
    <m/>
    <n v="3"/>
    <n v="40"/>
    <d v="2014-06-19T00:00:00"/>
    <x v="0"/>
    <s v="Andres Beita"/>
    <m/>
    <n v="1.5"/>
    <s v="Somero"/>
    <s v="mdo"/>
    <x v="26"/>
    <n v="1"/>
    <m/>
    <m/>
    <n v="1"/>
    <m/>
    <m/>
    <m/>
    <m/>
    <m/>
    <m/>
    <m/>
    <m/>
    <m/>
    <m/>
    <m/>
    <m/>
    <m/>
    <m/>
    <m/>
    <m/>
    <m/>
    <n v="2.3900000000000001E-2"/>
    <n v="3.0819999999999999"/>
    <n v="57.421503678402765"/>
    <n v="1.435537591960069"/>
    <n v="14.355375919600689"/>
    <n v="1.4355375919600689E-2"/>
    <n v="2.5000000000000001E-2"/>
    <n v="2.1"/>
    <x v="4"/>
    <x v="4"/>
    <x v="0"/>
    <x v="2"/>
    <s v="LC"/>
  </r>
  <r>
    <x v="0"/>
    <x v="0"/>
    <x v="6"/>
    <m/>
    <m/>
    <s v="A. Beita"/>
    <m/>
    <n v="3"/>
    <n v="40"/>
    <d v="2014-06-19T00:00:00"/>
    <x v="0"/>
    <s v="Andres Beita"/>
    <m/>
    <n v="1.5"/>
    <s v="Somero"/>
    <s v="sac"/>
    <x v="5"/>
    <n v="15"/>
    <m/>
    <m/>
    <n v="15"/>
    <m/>
    <m/>
    <m/>
    <m/>
    <m/>
    <m/>
    <m/>
    <m/>
    <m/>
    <m/>
    <m/>
    <m/>
    <m/>
    <m/>
    <m/>
    <m/>
    <m/>
    <n v="3.49E-2"/>
    <n v="2.9108999999999998"/>
    <n v="816.4170066950644"/>
    <n v="20.410425167376609"/>
    <n v="204.1042516737661"/>
    <n v="0.20410425167376611"/>
    <n v="0.375"/>
    <n v="2"/>
    <x v="3"/>
    <x v="3"/>
    <x v="0"/>
    <x v="2"/>
    <s v="LC"/>
  </r>
  <r>
    <x v="0"/>
    <x v="0"/>
    <x v="6"/>
    <m/>
    <m/>
    <s v="A. Beita"/>
    <m/>
    <n v="3"/>
    <n v="40"/>
    <d v="2014-06-19T00:00:00"/>
    <x v="0"/>
    <s v="Andres Beita"/>
    <m/>
    <n v="1.5"/>
    <s v="Somero"/>
    <s v="sve"/>
    <x v="1"/>
    <n v="4"/>
    <m/>
    <n v="2"/>
    <m/>
    <m/>
    <n v="2"/>
    <m/>
    <m/>
    <m/>
    <m/>
    <m/>
    <m/>
    <m/>
    <m/>
    <m/>
    <m/>
    <m/>
    <m/>
    <m/>
    <m/>
    <m/>
    <n v="2.4899999999999999E-2"/>
    <n v="3.0129999999999999"/>
    <n v="832.94376596779182"/>
    <n v="20.823594149194797"/>
    <n v="208.23594149194798"/>
    <n v="0.20823594149194799"/>
    <n v="0.1"/>
    <n v="3.3"/>
    <x v="0"/>
    <x v="0"/>
    <x v="1"/>
    <x v="1"/>
    <s v="LC"/>
  </r>
  <r>
    <x v="0"/>
    <x v="0"/>
    <x v="6"/>
    <m/>
    <m/>
    <s v="A. Beita"/>
    <m/>
    <n v="3"/>
    <n v="40"/>
    <d v="2014-06-19T00:00:00"/>
    <x v="0"/>
    <s v="Andres Beita"/>
    <m/>
    <n v="1.5"/>
    <s v="Somero"/>
    <s v="atr"/>
    <x v="13"/>
    <n v="10"/>
    <n v="10"/>
    <m/>
    <m/>
    <m/>
    <m/>
    <m/>
    <m/>
    <m/>
    <m/>
    <m/>
    <m/>
    <m/>
    <m/>
    <m/>
    <m/>
    <m/>
    <m/>
    <m/>
    <m/>
    <m/>
    <n v="1.6E-2"/>
    <n v="3.0516000000000001"/>
    <n v="2.6210403880801643"/>
    <n v="6.5526009702004104E-2"/>
    <n v="0.65526009702004107"/>
    <n v="6.5526009702004105E-4"/>
    <n v="0.25"/>
    <n v="3"/>
    <x v="1"/>
    <x v="1"/>
    <x v="0"/>
    <x v="2"/>
    <s v="LC"/>
  </r>
  <r>
    <x v="0"/>
    <x v="0"/>
    <x v="7"/>
    <m/>
    <m/>
    <s v="A. Beita"/>
    <m/>
    <n v="1"/>
    <n v="40"/>
    <d v="2014-06-19T00:00:00"/>
    <x v="0"/>
    <s v="Andres Beita"/>
    <m/>
    <n v="5"/>
    <s v="Somero"/>
    <s v="cat"/>
    <x v="2"/>
    <n v="100"/>
    <n v="100"/>
    <m/>
    <m/>
    <m/>
    <m/>
    <m/>
    <m/>
    <m/>
    <m/>
    <m/>
    <m/>
    <m/>
    <m/>
    <m/>
    <m/>
    <m/>
    <m/>
    <m/>
    <m/>
    <m/>
    <n v="5.2300000000000003E-3"/>
    <n v="3.41655"/>
    <n v="11.969709916520687"/>
    <n v="0.29924274791301719"/>
    <n v="2.9924274791301722"/>
    <n v="2.9924274791301724E-3"/>
    <n v="2.5"/>
    <n v="3.4"/>
    <x v="1"/>
    <x v="1"/>
    <x v="0"/>
    <x v="2"/>
    <s v="LC"/>
  </r>
  <r>
    <x v="0"/>
    <x v="0"/>
    <x v="7"/>
    <m/>
    <m/>
    <s v="A. Beita"/>
    <m/>
    <n v="1"/>
    <n v="40"/>
    <d v="2014-06-19T00:00:00"/>
    <x v="0"/>
    <s v="Andres Beita"/>
    <m/>
    <n v="5"/>
    <s v="Somero"/>
    <s v="bel"/>
    <x v="37"/>
    <n v="1"/>
    <m/>
    <m/>
    <m/>
    <m/>
    <m/>
    <m/>
    <m/>
    <m/>
    <m/>
    <m/>
    <n v="1"/>
    <m/>
    <m/>
    <m/>
    <m/>
    <m/>
    <m/>
    <m/>
    <m/>
    <m/>
    <n v="4.0000000000000002E-4"/>
    <n v="3.3220000000000001"/>
    <n v="1027.0454491200621"/>
    <n v="25.676136228001553"/>
    <n v="256.76136228001553"/>
    <n v="0.25676136228001556"/>
    <n v="2.5000000000000001E-2"/>
    <n v="4.5"/>
    <x v="2"/>
    <x v="2"/>
    <x v="5"/>
    <x v="19"/>
    <s v="NE"/>
  </r>
  <r>
    <x v="0"/>
    <x v="0"/>
    <x v="7"/>
    <m/>
    <m/>
    <s v="A. Beita"/>
    <m/>
    <n v="1"/>
    <n v="40"/>
    <d v="2014-06-19T00:00:00"/>
    <x v="0"/>
    <s v="Andres Beita"/>
    <m/>
    <n v="5"/>
    <s v="Somero"/>
    <s v="sps"/>
    <x v="30"/>
    <n v="12"/>
    <m/>
    <n v="10"/>
    <n v="2"/>
    <m/>
    <m/>
    <m/>
    <m/>
    <m/>
    <m/>
    <m/>
    <m/>
    <m/>
    <m/>
    <m/>
    <m/>
    <m/>
    <m/>
    <m/>
    <m/>
    <m/>
    <n v="1.9300000000000001E-2"/>
    <n v="2.8511000000000002"/>
    <n v="112.07684551338782"/>
    <n v="2.8019211378346958"/>
    <n v="28.019211378346959"/>
    <n v="2.801921137834696E-2"/>
    <n v="0.3"/>
    <n v="3.6"/>
    <x v="2"/>
    <x v="2"/>
    <x v="0"/>
    <x v="9"/>
    <s v="LC"/>
  </r>
  <r>
    <x v="0"/>
    <x v="0"/>
    <x v="7"/>
    <m/>
    <m/>
    <s v="A. Beita"/>
    <m/>
    <n v="1"/>
    <n v="40"/>
    <d v="2014-06-19T00:00:00"/>
    <x v="0"/>
    <s v="Andres Beita"/>
    <m/>
    <n v="5"/>
    <s v="Somero"/>
    <s v="sac"/>
    <x v="5"/>
    <n v="30"/>
    <m/>
    <n v="30"/>
    <m/>
    <m/>
    <m/>
    <m/>
    <m/>
    <m/>
    <m/>
    <m/>
    <m/>
    <m/>
    <m/>
    <m/>
    <m/>
    <m/>
    <m/>
    <m/>
    <m/>
    <m/>
    <n v="3.49E-2"/>
    <n v="2.9108999999999998"/>
    <n v="369.11569607091837"/>
    <n v="9.2278924017729587"/>
    <n v="92.278924017729594"/>
    <n v="9.2278924017729594E-2"/>
    <n v="0.75"/>
    <n v="2"/>
    <x v="3"/>
    <x v="3"/>
    <x v="0"/>
    <x v="2"/>
    <s v="LC"/>
  </r>
  <r>
    <x v="0"/>
    <x v="0"/>
    <x v="7"/>
    <m/>
    <m/>
    <s v="A. Beita"/>
    <m/>
    <n v="1"/>
    <n v="40"/>
    <d v="2014-06-19T00:00:00"/>
    <x v="0"/>
    <s v="Andres Beita"/>
    <m/>
    <n v="5"/>
    <s v="Somero"/>
    <s v="sgh"/>
    <x v="7"/>
    <n v="57"/>
    <m/>
    <m/>
    <n v="12"/>
    <n v="45"/>
    <m/>
    <m/>
    <m/>
    <m/>
    <m/>
    <m/>
    <m/>
    <m/>
    <m/>
    <m/>
    <m/>
    <m/>
    <m/>
    <m/>
    <m/>
    <m/>
    <n v="2.3300000000000001E-2"/>
    <n v="2.919"/>
    <n v="4901.5854623175437"/>
    <n v="122.53963655793859"/>
    <n v="1225.3963655793859"/>
    <n v="1.225396365579386"/>
    <n v="1.425"/>
    <n v="2"/>
    <x v="4"/>
    <x v="4"/>
    <x v="0"/>
    <x v="6"/>
    <s v="LC"/>
  </r>
  <r>
    <x v="0"/>
    <x v="0"/>
    <x v="7"/>
    <m/>
    <m/>
    <s v="A. Beita"/>
    <m/>
    <n v="1"/>
    <n v="40"/>
    <d v="2014-06-19T00:00:00"/>
    <x v="0"/>
    <s v="Andres Beita"/>
    <m/>
    <n v="5"/>
    <s v="Somero"/>
    <s v="tlu"/>
    <x v="0"/>
    <n v="19"/>
    <m/>
    <n v="10"/>
    <n v="9"/>
    <m/>
    <m/>
    <m/>
    <m/>
    <m/>
    <m/>
    <m/>
    <m/>
    <m/>
    <m/>
    <m/>
    <m/>
    <m/>
    <m/>
    <m/>
    <m/>
    <m/>
    <n v="1.261E-2"/>
    <n v="2.8782999999999999"/>
    <n v="204.63204406707837"/>
    <n v="5.1158011016769596"/>
    <n v="51.158011016769592"/>
    <n v="5.1158011016769589E-2"/>
    <n v="0.47499999999999998"/>
    <n v="3.5"/>
    <x v="0"/>
    <x v="0"/>
    <x v="0"/>
    <x v="0"/>
    <s v="LC"/>
  </r>
  <r>
    <x v="0"/>
    <x v="0"/>
    <x v="7"/>
    <m/>
    <m/>
    <s v="A. Beita"/>
    <m/>
    <n v="1"/>
    <n v="40"/>
    <d v="2014-06-19T00:00:00"/>
    <x v="0"/>
    <s v="Andres Beita"/>
    <m/>
    <n v="5"/>
    <s v="Somero"/>
    <s v="sve"/>
    <x v="1"/>
    <n v="3"/>
    <m/>
    <m/>
    <m/>
    <n v="3"/>
    <m/>
    <m/>
    <m/>
    <m/>
    <m/>
    <m/>
    <m/>
    <m/>
    <m/>
    <m/>
    <m/>
    <m/>
    <m/>
    <m/>
    <m/>
    <m/>
    <n v="2.4899999999999999E-2"/>
    <n v="3.0129999999999999"/>
    <n v="415.52221035732396"/>
    <n v="10.388055258933099"/>
    <n v="103.88055258933099"/>
    <n v="0.10388055258933099"/>
    <n v="7.4999999999999997E-2"/>
    <n v="3.3"/>
    <x v="0"/>
    <x v="0"/>
    <x v="1"/>
    <x v="1"/>
    <s v="LC"/>
  </r>
  <r>
    <x v="0"/>
    <x v="0"/>
    <x v="7"/>
    <m/>
    <m/>
    <s v="A. Beita"/>
    <m/>
    <n v="1"/>
    <n v="40"/>
    <d v="2014-06-19T00:00:00"/>
    <x v="0"/>
    <s v="Andres Beita"/>
    <m/>
    <n v="5"/>
    <s v="Somero"/>
    <s v="ado"/>
    <x v="22"/>
    <n v="10"/>
    <n v="10"/>
    <m/>
    <m/>
    <m/>
    <m/>
    <m/>
    <m/>
    <m/>
    <m/>
    <m/>
    <m/>
    <m/>
    <m/>
    <m/>
    <m/>
    <m/>
    <m/>
    <m/>
    <m/>
    <m/>
    <n v="1.41E-2"/>
    <n v="3.1286"/>
    <n v="2.4786443933352804"/>
    <n v="6.1966109833382008E-2"/>
    <n v="0.6196610983338201"/>
    <n v="6.1966109833382012E-4"/>
    <n v="0.25"/>
    <n v="3.4"/>
    <x v="1"/>
    <x v="1"/>
    <x v="0"/>
    <x v="14"/>
    <s v="LC"/>
  </r>
  <r>
    <x v="0"/>
    <x v="0"/>
    <x v="7"/>
    <m/>
    <m/>
    <s v="A. Beita"/>
    <m/>
    <n v="1"/>
    <n v="40"/>
    <d v="2014-06-19T00:00:00"/>
    <x v="0"/>
    <s v="Andres Beita"/>
    <m/>
    <n v="5"/>
    <s v="Somero"/>
    <s v="hdi"/>
    <x v="18"/>
    <n v="50"/>
    <m/>
    <n v="40"/>
    <n v="10"/>
    <m/>
    <m/>
    <m/>
    <m/>
    <m/>
    <m/>
    <m/>
    <m/>
    <m/>
    <m/>
    <m/>
    <m/>
    <m/>
    <m/>
    <m/>
    <m/>
    <m/>
    <n v="1.26E-2"/>
    <n v="3.0672999999999999"/>
    <n v="535.19464631206733"/>
    <n v="13.379866157801683"/>
    <n v="133.79866157801683"/>
    <n v="0.13379866157801684"/>
    <n v="1.25"/>
    <n v="3.9"/>
    <x v="0"/>
    <x v="0"/>
    <x v="0"/>
    <x v="0"/>
    <s v="LC"/>
  </r>
  <r>
    <x v="0"/>
    <x v="0"/>
    <x v="7"/>
    <m/>
    <m/>
    <s v="A. Beita"/>
    <m/>
    <n v="1"/>
    <n v="40"/>
    <d v="2014-06-19T00:00:00"/>
    <x v="0"/>
    <s v="Andres Beita"/>
    <m/>
    <n v="5"/>
    <s v="Somero"/>
    <s v="cox"/>
    <x v="8"/>
    <n v="1"/>
    <n v="1"/>
    <m/>
    <m/>
    <m/>
    <m/>
    <m/>
    <m/>
    <m/>
    <m/>
    <m/>
    <m/>
    <m/>
    <m/>
    <m/>
    <m/>
    <m/>
    <m/>
    <m/>
    <m/>
    <m/>
    <n v="3.32E-2"/>
    <n v="3"/>
    <n v="0.51875000000000004"/>
    <n v="1.2968750000000001E-2"/>
    <n v="0.12968750000000001"/>
    <n v="1.296875E-4"/>
    <n v="2.5000000000000001E-2"/>
    <n v="3.9"/>
    <x v="0"/>
    <x v="0"/>
    <x v="0"/>
    <x v="7"/>
    <s v="NE"/>
  </r>
  <r>
    <x v="0"/>
    <x v="0"/>
    <x v="7"/>
    <m/>
    <m/>
    <s v="A. Beita"/>
    <m/>
    <n v="1"/>
    <n v="40"/>
    <d v="2014-06-19T00:00:00"/>
    <x v="0"/>
    <s v="Andres Beita"/>
    <m/>
    <n v="5"/>
    <s v="Somero"/>
    <s v="dho"/>
    <x v="11"/>
    <n v="1"/>
    <m/>
    <m/>
    <n v="1"/>
    <m/>
    <m/>
    <m/>
    <m/>
    <m/>
    <m/>
    <m/>
    <m/>
    <m/>
    <m/>
    <m/>
    <m/>
    <m/>
    <m/>
    <m/>
    <m/>
    <m/>
    <n v="2.1899999999999999E-2"/>
    <n v="3"/>
    <n v="42.7734375"/>
    <n v="1.0693359375"/>
    <n v="10.693359375"/>
    <n v="1.0693359374999999E-2"/>
    <n v="2.5000000000000001E-2"/>
    <n v="3.3"/>
    <x v="0"/>
    <x v="0"/>
    <x v="1"/>
    <x v="10"/>
    <s v="NE"/>
  </r>
  <r>
    <x v="0"/>
    <x v="0"/>
    <x v="7"/>
    <m/>
    <m/>
    <s v="A. Beita"/>
    <m/>
    <n v="1"/>
    <n v="40"/>
    <d v="2014-06-19T00:00:00"/>
    <x v="0"/>
    <s v="Andres Beita"/>
    <m/>
    <n v="5"/>
    <s v="Somer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sac"/>
    <x v="5"/>
    <n v="120"/>
    <m/>
    <n v="20"/>
    <n v="100"/>
    <m/>
    <m/>
    <m/>
    <m/>
    <m/>
    <m/>
    <m/>
    <m/>
    <m/>
    <m/>
    <m/>
    <m/>
    <m/>
    <m/>
    <m/>
    <m/>
    <m/>
    <n v="3.49E-2"/>
    <n v="2.9108999999999998"/>
    <n v="5688.8571753477081"/>
    <n v="142.22142938369271"/>
    <n v="1422.214293836927"/>
    <n v="1.4222142938369271"/>
    <n v="3"/>
    <n v="2"/>
    <x v="3"/>
    <x v="3"/>
    <x v="0"/>
    <x v="2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tlu"/>
    <x v="0"/>
    <n v="10"/>
    <m/>
    <m/>
    <n v="10"/>
    <m/>
    <m/>
    <m/>
    <m/>
    <m/>
    <m/>
    <m/>
    <m/>
    <m/>
    <m/>
    <m/>
    <m/>
    <m/>
    <m/>
    <m/>
    <m/>
    <m/>
    <n v="1.261E-2"/>
    <n v="2.8782999999999999"/>
    <n v="181.11364748794441"/>
    <n v="4.52784118719861"/>
    <n v="45.278411871986101"/>
    <n v="4.5278411871986099E-2"/>
    <n v="0.25"/>
    <n v="3.5"/>
    <x v="0"/>
    <x v="0"/>
    <x v="0"/>
    <x v="0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hdi"/>
    <x v="18"/>
    <n v="10"/>
    <m/>
    <n v="10"/>
    <m/>
    <m/>
    <m/>
    <m/>
    <m/>
    <m/>
    <m/>
    <m/>
    <m/>
    <m/>
    <m/>
    <m/>
    <m/>
    <m/>
    <m/>
    <m/>
    <m/>
    <m/>
    <n v="1.26E-2"/>
    <n v="3.0672999999999999"/>
    <n v="60.87597896771554"/>
    <n v="1.5218994741928884"/>
    <n v="15.218994741928885"/>
    <n v="1.5218994741928884E-2"/>
    <n v="0.25"/>
    <n v="3.9"/>
    <x v="0"/>
    <x v="0"/>
    <x v="0"/>
    <x v="0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ado"/>
    <x v="22"/>
    <n v="17"/>
    <n v="17"/>
    <m/>
    <m/>
    <m/>
    <m/>
    <m/>
    <m/>
    <m/>
    <m/>
    <m/>
    <m/>
    <m/>
    <m/>
    <m/>
    <m/>
    <m/>
    <m/>
    <m/>
    <m/>
    <m/>
    <n v="1.41E-2"/>
    <n v="3.1286"/>
    <n v="4.213695468669977"/>
    <n v="0.10534238671674942"/>
    <n v="1.0534238671674943"/>
    <n v="1.0534238671674942E-3"/>
    <n v="0.42499999999999999"/>
    <n v="3.4"/>
    <x v="1"/>
    <x v="1"/>
    <x v="0"/>
    <x v="14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mar"/>
    <x v="60"/>
    <n v="1"/>
    <m/>
    <m/>
    <m/>
    <m/>
    <m/>
    <m/>
    <n v="1"/>
    <m/>
    <m/>
    <m/>
    <m/>
    <m/>
    <m/>
    <m/>
    <m/>
    <m/>
    <m/>
    <m/>
    <m/>
    <m/>
    <n v="9.5E-4"/>
    <n v="3.12"/>
    <n v="136.69311746275224"/>
    <n v="3.4173279365688058"/>
    <n v="34.17327936568806"/>
    <n v="3.4173279365688057E-2"/>
    <n v="2.5000000000000001E-2"/>
    <n v="4"/>
    <x v="2"/>
    <x v="2"/>
    <x v="6"/>
    <x v="20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sgh"/>
    <x v="7"/>
    <n v="40"/>
    <m/>
    <n v="15"/>
    <n v="25"/>
    <m/>
    <m/>
    <m/>
    <m/>
    <m/>
    <m/>
    <m/>
    <m/>
    <m/>
    <m/>
    <m/>
    <m/>
    <m/>
    <m/>
    <m/>
    <m/>
    <m/>
    <n v="2.3300000000000001E-2"/>
    <n v="2.919"/>
    <n v="1052.4483443231925"/>
    <n v="26.311208608079813"/>
    <n v="263.11208608079812"/>
    <n v="0.26311208608079811"/>
    <n v="1"/>
    <n v="2"/>
    <x v="4"/>
    <x v="4"/>
    <x v="0"/>
    <x v="6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sve"/>
    <x v="1"/>
    <n v="9"/>
    <m/>
    <n v="5"/>
    <m/>
    <m/>
    <n v="4"/>
    <m/>
    <m/>
    <m/>
    <m/>
    <m/>
    <m/>
    <m/>
    <m/>
    <m/>
    <m/>
    <m/>
    <m/>
    <m/>
    <m/>
    <m/>
    <n v="2.4899999999999999E-2"/>
    <n v="3.0129999999999999"/>
    <n v="1676.67101184888"/>
    <n v="41.916775296221999"/>
    <n v="419.16775296221999"/>
    <n v="0.41916775296221997"/>
    <n v="0.22500000000000001"/>
    <n v="3.3"/>
    <x v="0"/>
    <x v="0"/>
    <x v="1"/>
    <x v="1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sru"/>
    <x v="23"/>
    <n v="2"/>
    <m/>
    <m/>
    <m/>
    <m/>
    <n v="1"/>
    <m/>
    <n v="1"/>
    <m/>
    <m/>
    <m/>
    <m/>
    <m/>
    <m/>
    <m/>
    <m/>
    <m/>
    <m/>
    <m/>
    <m/>
    <m/>
    <n v="1.3599999999999999E-2"/>
    <n v="3.109"/>
    <n v="2178.4317156515672"/>
    <n v="54.460792891289181"/>
    <n v="544.60792891289179"/>
    <n v="0.54460792891289178"/>
    <n v="0.05"/>
    <n v="2"/>
    <x v="4"/>
    <x v="4"/>
    <x v="0"/>
    <x v="6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bdi"/>
    <x v="14"/>
    <n v="1"/>
    <m/>
    <m/>
    <n v="1"/>
    <m/>
    <m/>
    <m/>
    <m/>
    <m/>
    <m/>
    <m/>
    <m/>
    <m/>
    <m/>
    <m/>
    <m/>
    <m/>
    <m/>
    <m/>
    <m/>
    <m/>
    <n v="2.01E-2"/>
    <n v="2.9992000000000001"/>
    <n v="39.178568920836838"/>
    <n v="0.97946422302092095"/>
    <n v="9.7946422302092095"/>
    <n v="9.7946422302092103E-3"/>
    <n v="2.5000000000000001E-2"/>
    <n v="3.4"/>
    <x v="0"/>
    <x v="0"/>
    <x v="0"/>
    <x v="0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hpa"/>
    <x v="3"/>
    <n v="1"/>
    <m/>
    <n v="1"/>
    <m/>
    <m/>
    <m/>
    <m/>
    <m/>
    <m/>
    <m/>
    <m/>
    <m/>
    <m/>
    <m/>
    <m/>
    <m/>
    <m/>
    <m/>
    <m/>
    <m/>
    <m/>
    <n v="2.7130000000000001E-2"/>
    <n v="3.0842299999999998"/>
    <n v="13.562507587340574"/>
    <n v="0.33906268968351438"/>
    <n v="3.3906268968351441"/>
    <n v="3.3906268968351442E-3"/>
    <n v="2.5000000000000001E-2"/>
    <n v="2.6"/>
    <x v="0"/>
    <x v="0"/>
    <x v="0"/>
    <x v="3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jni"/>
    <x v="17"/>
    <n v="5"/>
    <m/>
    <m/>
    <n v="5"/>
    <m/>
    <m/>
    <m/>
    <m/>
    <m/>
    <m/>
    <m/>
    <m/>
    <m/>
    <m/>
    <m/>
    <m/>
    <m/>
    <m/>
    <m/>
    <m/>
    <m/>
    <n v="2.5600000000000001E-2"/>
    <n v="3.0005999999999999"/>
    <n v="250.37914651044622"/>
    <n v="6.2594786627611558"/>
    <n v="62.594786627611555"/>
    <n v="6.2594786627611559E-2"/>
    <n v="0.125"/>
    <n v="3"/>
    <x v="0"/>
    <x v="0"/>
    <x v="0"/>
    <x v="12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cat"/>
    <x v="2"/>
    <n v="20"/>
    <m/>
    <n v="20"/>
    <m/>
    <m/>
    <m/>
    <m/>
    <m/>
    <m/>
    <m/>
    <m/>
    <m/>
    <m/>
    <m/>
    <m/>
    <m/>
    <m/>
    <m/>
    <m/>
    <m/>
    <m/>
    <n v="5.2300000000000003E-3"/>
    <n v="3.41655"/>
    <n v="102.14620685467051"/>
    <n v="2.5536551713667626"/>
    <n v="25.536551713667627"/>
    <n v="2.5536551713667626E-2"/>
    <n v="0.5"/>
    <n v="3.4"/>
    <x v="1"/>
    <x v="1"/>
    <x v="0"/>
    <x v="2"/>
    <s v="LC"/>
  </r>
  <r>
    <x v="0"/>
    <x v="0"/>
    <x v="7"/>
    <m/>
    <m/>
    <s v="A. Beita"/>
    <m/>
    <n v="2"/>
    <n v="40"/>
    <d v="2014-06-19T00:00:00"/>
    <x v="0"/>
    <s v="Andres Beita"/>
    <m/>
    <n v="5"/>
    <s v="Somero"/>
    <s v="fco"/>
    <x v="9"/>
    <n v="19"/>
    <m/>
    <m/>
    <m/>
    <m/>
    <m/>
    <n v="17"/>
    <n v="2"/>
    <m/>
    <m/>
    <m/>
    <m/>
    <m/>
    <m/>
    <m/>
    <m/>
    <m/>
    <m/>
    <m/>
    <m/>
    <m/>
    <n v="5.9999999999999995E-4"/>
    <n v="3"/>
    <n v="546.67499999999995"/>
    <n v="13.666874999999999"/>
    <n v="136.66874999999999"/>
    <n v="0.13666874999999998"/>
    <n v="0.47499999999999998"/>
    <n v="4.3"/>
    <x v="2"/>
    <x v="2"/>
    <x v="2"/>
    <x v="8"/>
    <s v="NE"/>
  </r>
  <r>
    <x v="0"/>
    <x v="0"/>
    <x v="7"/>
    <m/>
    <m/>
    <s v="A. Beita"/>
    <m/>
    <n v="2"/>
    <n v="40"/>
    <d v="2014-06-19T00:00:00"/>
    <x v="0"/>
    <s v="Andres Beita"/>
    <m/>
    <n v="5"/>
    <s v="Somero"/>
    <s v="mdo"/>
    <x v="26"/>
    <n v="1"/>
    <m/>
    <n v="1"/>
    <m/>
    <m/>
    <m/>
    <m/>
    <m/>
    <m/>
    <m/>
    <m/>
    <m/>
    <m/>
    <m/>
    <m/>
    <m/>
    <m/>
    <m/>
    <m/>
    <m/>
    <m/>
    <n v="2.3900000000000001E-2"/>
    <n v="3.0819999999999999"/>
    <n v="11.894240475111069"/>
    <n v="0.29735601187777672"/>
    <n v="2.9735601187777672"/>
    <n v="2.9735601187777672E-3"/>
    <n v="2.5000000000000001E-2"/>
    <n v="2.1"/>
    <x v="4"/>
    <x v="4"/>
    <x v="0"/>
    <x v="2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hpa"/>
    <x v="3"/>
    <n v="1"/>
    <m/>
    <n v="1"/>
    <m/>
    <m/>
    <m/>
    <m/>
    <m/>
    <m/>
    <m/>
    <m/>
    <m/>
    <m/>
    <m/>
    <m/>
    <m/>
    <m/>
    <m/>
    <m/>
    <m/>
    <m/>
    <n v="2.7130000000000001E-2"/>
    <n v="3.0842299999999998"/>
    <n v="13.562507587340574"/>
    <n v="0.33906268968351438"/>
    <n v="3.3906268968351441"/>
    <n v="3.3906268968351442E-3"/>
    <n v="2.5000000000000001E-2"/>
    <n v="2.6"/>
    <x v="0"/>
    <x v="0"/>
    <x v="0"/>
    <x v="3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mdo"/>
    <x v="26"/>
    <n v="1"/>
    <m/>
    <n v="1"/>
    <m/>
    <m/>
    <m/>
    <m/>
    <m/>
    <m/>
    <m/>
    <m/>
    <m/>
    <m/>
    <m/>
    <m/>
    <m/>
    <m/>
    <m/>
    <m/>
    <m/>
    <m/>
    <n v="2.3900000000000001E-2"/>
    <n v="3.0819999999999999"/>
    <n v="11.894240475111069"/>
    <n v="0.29735601187777672"/>
    <n v="2.9735601187777672"/>
    <n v="2.9735601187777672E-3"/>
    <n v="2.5000000000000001E-2"/>
    <n v="2.1"/>
    <x v="4"/>
    <x v="4"/>
    <x v="0"/>
    <x v="2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sac"/>
    <x v="5"/>
    <n v="90"/>
    <m/>
    <n v="30"/>
    <n v="60"/>
    <m/>
    <m/>
    <m/>
    <m/>
    <m/>
    <m/>
    <m/>
    <m/>
    <m/>
    <m/>
    <m/>
    <m/>
    <m/>
    <m/>
    <m/>
    <m/>
    <m/>
    <n v="3.49E-2"/>
    <n v="2.9108999999999998"/>
    <n v="3634.7837228511762"/>
    <n v="90.869593071279411"/>
    <n v="908.69593071279405"/>
    <n v="0.90869593071279409"/>
    <n v="2.25"/>
    <n v="2"/>
    <x v="3"/>
    <x v="3"/>
    <x v="0"/>
    <x v="2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sru"/>
    <x v="23"/>
    <n v="4"/>
    <m/>
    <m/>
    <m/>
    <m/>
    <n v="3"/>
    <m/>
    <n v="1"/>
    <m/>
    <m/>
    <m/>
    <m/>
    <m/>
    <m/>
    <m/>
    <m/>
    <m/>
    <m/>
    <m/>
    <m/>
    <m/>
    <n v="1.3599999999999999E-2"/>
    <n v="3.109"/>
    <n v="2782.0527858491155"/>
    <n v="69.551319646227881"/>
    <n v="695.51319646227876"/>
    <n v="0.69551319646227872"/>
    <n v="0.1"/>
    <n v="2"/>
    <x v="4"/>
    <x v="4"/>
    <x v="0"/>
    <x v="6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paz"/>
    <x v="20"/>
    <n v="1"/>
    <m/>
    <n v="1"/>
    <m/>
    <m/>
    <m/>
    <m/>
    <m/>
    <m/>
    <m/>
    <m/>
    <m/>
    <m/>
    <m/>
    <m/>
    <m/>
    <m/>
    <m/>
    <m/>
    <m/>
    <m/>
    <n v="4.5999999999999999E-3"/>
    <n v="3.1387999999999998"/>
    <n v="2.5668478417393041"/>
    <n v="6.4171196043482606E-2"/>
    <n v="0.64171196043482603"/>
    <n v="6.4171196043482607E-4"/>
    <n v="2.5000000000000001E-2"/>
    <n v="4"/>
    <x v="2"/>
    <x v="2"/>
    <x v="0"/>
    <x v="11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sps"/>
    <x v="30"/>
    <n v="10"/>
    <m/>
    <n v="10"/>
    <m/>
    <m/>
    <m/>
    <m/>
    <m/>
    <m/>
    <m/>
    <m/>
    <m/>
    <m/>
    <m/>
    <m/>
    <m/>
    <m/>
    <m/>
    <m/>
    <m/>
    <m/>
    <n v="1.9300000000000001E-2"/>
    <n v="2.8511000000000002"/>
    <n v="60.317658911086447"/>
    <n v="1.5079414727771612"/>
    <n v="15.079414727771612"/>
    <n v="1.5079414727771611E-2"/>
    <n v="0.25"/>
    <n v="3.6"/>
    <x v="2"/>
    <x v="2"/>
    <x v="0"/>
    <x v="9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atr"/>
    <x v="13"/>
    <n v="15"/>
    <n v="15"/>
    <m/>
    <m/>
    <m/>
    <m/>
    <m/>
    <m/>
    <m/>
    <m/>
    <m/>
    <m/>
    <m/>
    <m/>
    <m/>
    <m/>
    <m/>
    <m/>
    <m/>
    <m/>
    <m/>
    <n v="1.6E-2"/>
    <n v="3.0516000000000001"/>
    <n v="3.9315605821202464"/>
    <n v="9.8289014553006163E-2"/>
    <n v="0.9828901455300616"/>
    <n v="9.8289014553006168E-4"/>
    <n v="0.375"/>
    <n v="3"/>
    <x v="1"/>
    <x v="1"/>
    <x v="0"/>
    <x v="2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sgh"/>
    <x v="7"/>
    <n v="10"/>
    <m/>
    <n v="10"/>
    <m/>
    <m/>
    <m/>
    <m/>
    <m/>
    <m/>
    <m/>
    <m/>
    <m/>
    <m/>
    <m/>
    <m/>
    <m/>
    <m/>
    <m/>
    <m/>
    <m/>
    <m/>
    <n v="2.3300000000000001E-2"/>
    <n v="2.919"/>
    <n v="83.494861542196446"/>
    <n v="2.087371538554911"/>
    <n v="20.873715385549112"/>
    <n v="2.0873715385549111E-2"/>
    <n v="0.25"/>
    <n v="2"/>
    <x v="4"/>
    <x v="4"/>
    <x v="0"/>
    <x v="6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dho"/>
    <x v="11"/>
    <n v="4"/>
    <m/>
    <m/>
    <n v="4"/>
    <m/>
    <m/>
    <m/>
    <m/>
    <m/>
    <m/>
    <m/>
    <m/>
    <m/>
    <m/>
    <m/>
    <m/>
    <m/>
    <m/>
    <m/>
    <m/>
    <m/>
    <n v="2.1899999999999999E-2"/>
    <n v="3"/>
    <n v="171.09375"/>
    <n v="4.27734375"/>
    <n v="42.7734375"/>
    <n v="4.2773437499999997E-2"/>
    <n v="0.1"/>
    <n v="3.3"/>
    <x v="0"/>
    <x v="0"/>
    <x v="1"/>
    <x v="10"/>
    <s v="NE"/>
  </r>
  <r>
    <x v="0"/>
    <x v="0"/>
    <x v="7"/>
    <m/>
    <m/>
    <s v="A. Beita"/>
    <m/>
    <n v="3"/>
    <n v="40"/>
    <d v="2014-06-19T00:00:00"/>
    <x v="0"/>
    <s v="Andres Beita"/>
    <m/>
    <n v="5.5"/>
    <s v="Somero"/>
    <s v="cat"/>
    <x v="2"/>
    <n v="200"/>
    <n v="200"/>
    <m/>
    <m/>
    <m/>
    <m/>
    <m/>
    <m/>
    <m/>
    <m/>
    <m/>
    <m/>
    <m/>
    <m/>
    <m/>
    <m/>
    <m/>
    <m/>
    <m/>
    <m/>
    <m/>
    <n v="5.2300000000000003E-3"/>
    <n v="3.41655"/>
    <n v="23.939419833041374"/>
    <n v="0.59848549582603439"/>
    <n v="5.9848549582603443"/>
    <n v="5.9848549582603447E-3"/>
    <n v="5"/>
    <n v="3.4"/>
    <x v="1"/>
    <x v="1"/>
    <x v="0"/>
    <x v="2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ccab"/>
    <x v="4"/>
    <n v="2"/>
    <m/>
    <m/>
    <m/>
    <m/>
    <m/>
    <n v="2"/>
    <m/>
    <m/>
    <m/>
    <m/>
    <m/>
    <m/>
    <m/>
    <m/>
    <m/>
    <m/>
    <m/>
    <m/>
    <m/>
    <m/>
    <n v="2.5000000000000001E-2"/>
    <n v="3"/>
    <n v="2143.75"/>
    <n v="53.59375"/>
    <n v="535.9375"/>
    <n v="0.53593749999999996"/>
    <n v="0.05"/>
    <n v="4"/>
    <x v="2"/>
    <x v="2"/>
    <x v="0"/>
    <x v="4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sve"/>
    <x v="1"/>
    <n v="18"/>
    <m/>
    <m/>
    <m/>
    <m/>
    <n v="18"/>
    <m/>
    <m/>
    <m/>
    <m/>
    <m/>
    <m/>
    <m/>
    <m/>
    <m/>
    <m/>
    <m/>
    <m/>
    <m/>
    <m/>
    <m/>
    <n v="2.4899999999999999E-2"/>
    <n v="3.0129999999999999"/>
    <n v="7302.3912552707916"/>
    <n v="182.5597813817698"/>
    <n v="1825.5978138176979"/>
    <n v="1.8255978138176978"/>
    <n v="0.45"/>
    <n v="3.3"/>
    <x v="0"/>
    <x v="0"/>
    <x v="1"/>
    <x v="1"/>
    <s v="LC"/>
  </r>
  <r>
    <x v="0"/>
    <x v="0"/>
    <x v="7"/>
    <m/>
    <m/>
    <s v="A. Beita"/>
    <m/>
    <n v="3"/>
    <n v="40"/>
    <d v="2014-06-19T00:00:00"/>
    <x v="0"/>
    <s v="Andres Beita"/>
    <m/>
    <n v="5.5"/>
    <s v="Somero"/>
    <s v="ahis"/>
    <x v="39"/>
    <n v="1"/>
    <m/>
    <m/>
    <m/>
    <m/>
    <m/>
    <n v="1"/>
    <m/>
    <m/>
    <m/>
    <m/>
    <m/>
    <m/>
    <m/>
    <m/>
    <m/>
    <m/>
    <m/>
    <m/>
    <m/>
    <m/>
    <n v="5.7000000000000002E-2"/>
    <n v="2.8010000000000002"/>
    <n v="1204.5073318491491"/>
    <n v="30.112683296228727"/>
    <n v="301.12683296228727"/>
    <n v="0.30112683296228726"/>
    <n v="2.5000000000000001E-2"/>
    <n v="3.1"/>
    <x v="0"/>
    <x v="0"/>
    <x v="1"/>
    <x v="5"/>
    <s v="NE"/>
  </r>
  <r>
    <x v="0"/>
    <x v="0"/>
    <x v="8"/>
    <m/>
    <m/>
    <s v="A. Beita"/>
    <m/>
    <n v="1"/>
    <n v="40"/>
    <d v="2014-06-20T00:00:00"/>
    <x v="0"/>
    <s v="Andres Beita"/>
    <m/>
    <n v="7"/>
    <s v="Profundo"/>
    <s v="pla"/>
    <x v="61"/>
    <n v="90"/>
    <m/>
    <m/>
    <m/>
    <m/>
    <n v="70"/>
    <n v="20"/>
    <m/>
    <m/>
    <m/>
    <m/>
    <m/>
    <m/>
    <m/>
    <m/>
    <m/>
    <m/>
    <m/>
    <m/>
    <m/>
    <m/>
    <n v="0.19800000000000001"/>
    <n v="2.504"/>
    <n v="72983.733176382957"/>
    <n v="1824.5933294095739"/>
    <n v="18245.933294095739"/>
    <n v="18.245933294095739"/>
    <n v="2.25"/>
    <n v="2.7"/>
    <x v="4"/>
    <x v="4"/>
    <x v="0"/>
    <x v="18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ppu"/>
    <x v="62"/>
    <n v="2"/>
    <m/>
    <m/>
    <m/>
    <m/>
    <n v="2"/>
    <m/>
    <m/>
    <m/>
    <m/>
    <m/>
    <m/>
    <m/>
    <m/>
    <m/>
    <m/>
    <m/>
    <m/>
    <m/>
    <m/>
    <m/>
    <n v="0.19800000000000001"/>
    <n v="2.504"/>
    <n v="1253.5364524904851"/>
    <n v="31.338411312262128"/>
    <n v="313.38411312262127"/>
    <n v="0.31338411312262127"/>
    <n v="0.05"/>
    <n v="2"/>
    <x v="4"/>
    <x v="4"/>
    <x v="0"/>
    <x v="18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tlu"/>
    <x v="0"/>
    <n v="400"/>
    <m/>
    <n v="400"/>
    <m/>
    <m/>
    <m/>
    <m/>
    <m/>
    <m/>
    <m/>
    <m/>
    <m/>
    <m/>
    <m/>
    <m/>
    <m/>
    <m/>
    <m/>
    <m/>
    <m/>
    <m/>
    <n v="1.261E-2"/>
    <n v="2.8782999999999999"/>
    <n v="1665.1904531171358"/>
    <n v="41.629761327928392"/>
    <n v="416.29761327928395"/>
    <n v="0.41629761327928394"/>
    <n v="10"/>
    <n v="3.5"/>
    <x v="0"/>
    <x v="0"/>
    <x v="0"/>
    <x v="0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cat"/>
    <x v="2"/>
    <n v="300"/>
    <n v="300"/>
    <m/>
    <m/>
    <m/>
    <m/>
    <m/>
    <m/>
    <m/>
    <m/>
    <m/>
    <m/>
    <m/>
    <m/>
    <m/>
    <m/>
    <m/>
    <m/>
    <m/>
    <m/>
    <m/>
    <n v="5.2300000000000003E-3"/>
    <n v="3.41655"/>
    <n v="35.909129749562062"/>
    <n v="0.89772824373905158"/>
    <n v="8.9772824373905156"/>
    <n v="8.9772824373905158E-3"/>
    <n v="7.5"/>
    <n v="3.4"/>
    <x v="1"/>
    <x v="1"/>
    <x v="0"/>
    <x v="2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mdo"/>
    <x v="26"/>
    <n v="4"/>
    <m/>
    <m/>
    <m/>
    <m/>
    <n v="4"/>
    <m/>
    <m/>
    <m/>
    <m/>
    <m/>
    <m/>
    <m/>
    <m/>
    <m/>
    <m/>
    <m/>
    <m/>
    <m/>
    <m/>
    <m/>
    <n v="2.3900000000000001E-2"/>
    <n v="3.0819999999999999"/>
    <n v="1944.9524983633369"/>
    <n v="48.623812459083425"/>
    <n v="486.23812459083422"/>
    <n v="0.48623812459083421"/>
    <n v="0.1"/>
    <n v="2.1"/>
    <x v="4"/>
    <x v="4"/>
    <x v="0"/>
    <x v="2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ost"/>
    <x v="15"/>
    <n v="30"/>
    <m/>
    <m/>
    <m/>
    <n v="30"/>
    <m/>
    <m/>
    <m/>
    <m/>
    <m/>
    <m/>
    <m/>
    <m/>
    <m/>
    <m/>
    <m/>
    <m/>
    <m/>
    <m/>
    <m/>
    <m/>
    <n v="3.2399999999999998E-2"/>
    <n v="2.379"/>
    <n v="880.7522934655583"/>
    <n v="22.018807336638957"/>
    <n v="220.18807336638957"/>
    <n v="0.22018807336638957"/>
    <n v="0.75"/>
    <n v="2.7"/>
    <x v="3"/>
    <x v="3"/>
    <x v="0"/>
    <x v="11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sfl"/>
    <x v="47"/>
    <n v="40"/>
    <n v="20"/>
    <n v="20"/>
    <m/>
    <m/>
    <m/>
    <m/>
    <m/>
    <m/>
    <m/>
    <m/>
    <m/>
    <m/>
    <m/>
    <m/>
    <m/>
    <m/>
    <m/>
    <m/>
    <m/>
    <m/>
    <n v="3.49E-2"/>
    <n v="2.9108999999999998"/>
    <n v="256.12835568950516"/>
    <n v="6.4032088922376289"/>
    <n v="64.032088922376289"/>
    <n v="6.4032088922376287E-2"/>
    <n v="1"/>
    <n v="2"/>
    <x v="3"/>
    <x v="3"/>
    <x v="0"/>
    <x v="2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bdi"/>
    <x v="14"/>
    <n v="14"/>
    <m/>
    <n v="10"/>
    <m/>
    <m/>
    <n v="4"/>
    <m/>
    <m/>
    <m/>
    <m/>
    <m/>
    <m/>
    <m/>
    <m/>
    <m/>
    <m/>
    <m/>
    <m/>
    <m/>
    <m/>
    <m/>
    <n v="2.01E-2"/>
    <n v="2.9992000000000001"/>
    <n v="1337.6794905307802"/>
    <n v="33.441987263269503"/>
    <n v="334.41987263269505"/>
    <n v="0.33441987263269507"/>
    <n v="0.35"/>
    <n v="3.4"/>
    <x v="0"/>
    <x v="0"/>
    <x v="0"/>
    <x v="0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jni"/>
    <x v="17"/>
    <n v="4"/>
    <m/>
    <m/>
    <n v="4"/>
    <m/>
    <m/>
    <m/>
    <m/>
    <m/>
    <m/>
    <m/>
    <m/>
    <m/>
    <m/>
    <m/>
    <m/>
    <m/>
    <m/>
    <m/>
    <m/>
    <m/>
    <n v="2.5600000000000001E-2"/>
    <n v="3.0005999999999999"/>
    <n v="200.30331720835699"/>
    <n v="5.0075829302089243"/>
    <n v="50.075829302089247"/>
    <n v="5.0075829302089245E-2"/>
    <n v="0.1"/>
    <n v="3"/>
    <x v="0"/>
    <x v="0"/>
    <x v="0"/>
    <x v="12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ela"/>
    <x v="10"/>
    <n v="7"/>
    <m/>
    <m/>
    <m/>
    <m/>
    <n v="5"/>
    <n v="2"/>
    <m/>
    <m/>
    <m/>
    <m/>
    <m/>
    <m/>
    <m/>
    <m/>
    <m/>
    <m/>
    <m/>
    <m/>
    <m/>
    <m/>
    <n v="3.4299999999999997E-2"/>
    <n v="2.9"/>
    <n v="4003.3892249286064"/>
    <n v="100.08473062321517"/>
    <n v="1000.8473062321516"/>
    <n v="1.0008473062321517"/>
    <n v="0.17499999999999999"/>
    <n v="4"/>
    <x v="2"/>
    <x v="2"/>
    <x v="0"/>
    <x v="9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cpa"/>
    <x v="43"/>
    <n v="3"/>
    <m/>
    <m/>
    <m/>
    <m/>
    <m/>
    <n v="3"/>
    <m/>
    <m/>
    <m/>
    <m/>
    <m/>
    <m/>
    <m/>
    <m/>
    <m/>
    <m/>
    <m/>
    <m/>
    <m/>
    <m/>
    <n v="2.1700000000000001E-2"/>
    <n v="3.0350000000000001"/>
    <n v="3161.0218888537852"/>
    <n v="79.025547221344624"/>
    <n v="790.25547221344618"/>
    <n v="0.79025547221344616"/>
    <n v="7.4999999999999997E-2"/>
    <n v="4"/>
    <x v="2"/>
    <x v="2"/>
    <x v="0"/>
    <x v="9"/>
    <s v="LC"/>
  </r>
  <r>
    <x v="0"/>
    <x v="0"/>
    <x v="8"/>
    <m/>
    <m/>
    <s v="A. Beita"/>
    <m/>
    <n v="1"/>
    <n v="40"/>
    <d v="2014-06-20T00:00:00"/>
    <x v="0"/>
    <s v="Andres Beita"/>
    <m/>
    <n v="7"/>
    <s v="Profundo"/>
    <s v="hma"/>
    <x v="40"/>
    <n v="10"/>
    <m/>
    <m/>
    <n v="10"/>
    <m/>
    <m/>
    <m/>
    <m/>
    <m/>
    <m/>
    <m/>
    <m/>
    <m/>
    <m/>
    <m/>
    <m/>
    <m/>
    <m/>
    <m/>
    <m/>
    <m/>
    <n v="8.8999999999999999E-3"/>
    <n v="3.16"/>
    <n v="260.39080711255957"/>
    <n v="6.5097701778139889"/>
    <n v="65.097701778139893"/>
    <n v="6.5097701778139894E-2"/>
    <n v="0.25"/>
    <n v="4.2"/>
    <x v="2"/>
    <x v="2"/>
    <x v="0"/>
    <x v="21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trh"/>
    <x v="63"/>
    <n v="6"/>
    <m/>
    <m/>
    <m/>
    <m/>
    <m/>
    <n v="6"/>
    <m/>
    <m/>
    <m/>
    <m/>
    <m/>
    <m/>
    <m/>
    <m/>
    <m/>
    <m/>
    <m/>
    <m/>
    <m/>
    <m/>
    <n v="2.53E-2"/>
    <n v="3"/>
    <n v="6508.4249999999993"/>
    <n v="162.71062499999999"/>
    <n v="1627.1062499999998"/>
    <n v="1.6271062499999998"/>
    <n v="0.15"/>
    <n v="4"/>
    <x v="2"/>
    <x v="2"/>
    <x v="0"/>
    <x v="4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hfl"/>
    <x v="45"/>
    <n v="200"/>
    <m/>
    <m/>
    <m/>
    <m/>
    <n v="200"/>
    <m/>
    <m/>
    <m/>
    <m/>
    <m/>
    <m/>
    <m/>
    <m/>
    <m/>
    <m/>
    <m/>
    <m/>
    <m/>
    <m/>
    <m/>
    <n v="0.10299999999999999"/>
    <n v="2.6"/>
    <n v="88820.096956565671"/>
    <n v="2220.5024239141417"/>
    <n v="22205.024239141418"/>
    <n v="22.205024239141416"/>
    <n v="5"/>
    <n v="4.2"/>
    <x v="2"/>
    <x v="2"/>
    <x v="0"/>
    <x v="21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hma"/>
    <x v="40"/>
    <n v="200"/>
    <m/>
    <m/>
    <n v="200"/>
    <m/>
    <m/>
    <m/>
    <m/>
    <m/>
    <m/>
    <m/>
    <m/>
    <m/>
    <m/>
    <m/>
    <m/>
    <m/>
    <m/>
    <m/>
    <m/>
    <m/>
    <n v="8.8999999999999999E-3"/>
    <n v="3.16"/>
    <n v="5207.8161422511921"/>
    <n v="130.19540355627981"/>
    <n v="1301.9540355627983"/>
    <n v="1.3019540355627983"/>
    <n v="5"/>
    <n v="4.2"/>
    <x v="2"/>
    <x v="2"/>
    <x v="0"/>
    <x v="21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tlu"/>
    <x v="0"/>
    <n v="500"/>
    <m/>
    <n v="500"/>
    <m/>
    <m/>
    <m/>
    <m/>
    <m/>
    <m/>
    <m/>
    <m/>
    <m/>
    <m/>
    <m/>
    <m/>
    <m/>
    <m/>
    <m/>
    <m/>
    <m/>
    <m/>
    <n v="1.261E-2"/>
    <n v="2.8782999999999999"/>
    <n v="2081.4880663964195"/>
    <n v="52.037201659910487"/>
    <n v="520.37201659910488"/>
    <n v="0.52037201659910493"/>
    <n v="12.5"/>
    <n v="3.5"/>
    <x v="0"/>
    <x v="0"/>
    <x v="0"/>
    <x v="0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pla"/>
    <x v="61"/>
    <n v="15"/>
    <m/>
    <m/>
    <m/>
    <m/>
    <m/>
    <n v="15"/>
    <m/>
    <m/>
    <m/>
    <m/>
    <m/>
    <m/>
    <m/>
    <m/>
    <m/>
    <m/>
    <m/>
    <m/>
    <m/>
    <m/>
    <n v="0.19800000000000001"/>
    <n v="2.504"/>
    <n v="21832.468004411978"/>
    <n v="545.8117001102994"/>
    <n v="5458.1170011029935"/>
    <n v="5.4581170011029938"/>
    <n v="0.375"/>
    <n v="2.7"/>
    <x v="4"/>
    <x v="4"/>
    <x v="0"/>
    <x v="18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hpa"/>
    <x v="3"/>
    <n v="15"/>
    <m/>
    <n v="5"/>
    <m/>
    <m/>
    <m/>
    <n v="10"/>
    <m/>
    <m/>
    <m/>
    <m/>
    <m/>
    <m/>
    <m/>
    <m/>
    <m/>
    <m/>
    <m/>
    <m/>
    <m/>
    <m/>
    <n v="2.7130000000000001E-2"/>
    <n v="3.0842299999999998"/>
    <n v="15760.986108679155"/>
    <n v="394.02465271697889"/>
    <n v="3940.2465271697888"/>
    <n v="3.9402465271697888"/>
    <n v="0.375"/>
    <n v="2.6"/>
    <x v="0"/>
    <x v="0"/>
    <x v="0"/>
    <x v="3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cat"/>
    <x v="2"/>
    <n v="1"/>
    <n v="1"/>
    <m/>
    <m/>
    <m/>
    <m/>
    <m/>
    <m/>
    <m/>
    <m/>
    <m/>
    <m/>
    <m/>
    <m/>
    <m/>
    <m/>
    <m/>
    <m/>
    <m/>
    <m/>
    <m/>
    <n v="5.2300000000000003E-3"/>
    <n v="3.41655"/>
    <n v="0.11969709916520686"/>
    <n v="2.9924274791301715E-3"/>
    <n v="2.9924274791301716E-2"/>
    <n v="2.9924274791301716E-5"/>
    <n v="2.5000000000000001E-2"/>
    <n v="3.4"/>
    <x v="1"/>
    <x v="1"/>
    <x v="0"/>
    <x v="2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ebi"/>
    <x v="64"/>
    <n v="30"/>
    <m/>
    <m/>
    <m/>
    <m/>
    <m/>
    <m/>
    <m/>
    <n v="30"/>
    <m/>
    <m/>
    <m/>
    <m/>
    <m/>
    <m/>
    <m/>
    <m/>
    <m/>
    <m/>
    <m/>
    <m/>
    <n v="1.35E-2"/>
    <n v="2.92"/>
    <n v="48900.587465647237"/>
    <n v="1222.514686641181"/>
    <n v="12225.146866411811"/>
    <n v="12.22514686641181"/>
    <n v="0.75"/>
    <n v="3.6"/>
    <x v="2"/>
    <x v="2"/>
    <x v="0"/>
    <x v="4"/>
    <s v="NE"/>
  </r>
  <r>
    <x v="0"/>
    <x v="0"/>
    <x v="8"/>
    <m/>
    <m/>
    <s v="A. Beita"/>
    <m/>
    <n v="2"/>
    <n v="40"/>
    <d v="2014-06-20T00:00:00"/>
    <x v="0"/>
    <s v="Andres Beita"/>
    <m/>
    <n v="8"/>
    <s v="Profundo"/>
    <s v="cse"/>
    <x v="65"/>
    <n v="3"/>
    <m/>
    <m/>
    <m/>
    <m/>
    <m/>
    <m/>
    <m/>
    <m/>
    <n v="3"/>
    <m/>
    <m/>
    <m/>
    <m/>
    <m/>
    <m/>
    <m/>
    <m/>
    <m/>
    <m/>
    <m/>
    <n v="2.6499999999999999E-2"/>
    <n v="3.0049999999999999"/>
    <n v="22293.166794374534"/>
    <n v="557.32916985936333"/>
    <n v="5573.2916985936336"/>
    <n v="5.5732916985936338"/>
    <n v="7.4999999999999997E-2"/>
    <n v="4.5"/>
    <x v="2"/>
    <x v="2"/>
    <x v="0"/>
    <x v="4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ost"/>
    <x v="15"/>
    <n v="3"/>
    <m/>
    <m/>
    <m/>
    <n v="3"/>
    <m/>
    <m/>
    <m/>
    <m/>
    <m/>
    <m/>
    <m/>
    <m/>
    <m/>
    <m/>
    <m/>
    <m/>
    <m/>
    <m/>
    <m/>
    <m/>
    <n v="3.2399999999999998E-2"/>
    <n v="2.379"/>
    <n v="88.07522934655583"/>
    <n v="2.2018807336638959"/>
    <n v="22.018807336638957"/>
    <n v="2.2018807336638958E-2"/>
    <n v="7.4999999999999997E-2"/>
    <n v="2.7"/>
    <x v="3"/>
    <x v="3"/>
    <x v="0"/>
    <x v="11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ame"/>
    <x v="28"/>
    <n v="3"/>
    <m/>
    <m/>
    <m/>
    <m/>
    <n v="3"/>
    <m/>
    <m/>
    <m/>
    <m/>
    <m/>
    <m/>
    <m/>
    <m/>
    <m/>
    <m/>
    <m/>
    <m/>
    <m/>
    <m/>
    <m/>
    <n v="3.0700000000000002E-2"/>
    <n v="2.8498999999999999"/>
    <n v="887.66451889335508"/>
    <n v="22.191612972333878"/>
    <n v="221.91612972333877"/>
    <n v="0.22191612972333877"/>
    <n v="7.4999999999999997E-2"/>
    <n v="3.4"/>
    <x v="0"/>
    <x v="0"/>
    <x v="1"/>
    <x v="5"/>
    <s v="NE"/>
  </r>
  <r>
    <x v="0"/>
    <x v="0"/>
    <x v="8"/>
    <m/>
    <m/>
    <s v="A. Beita"/>
    <m/>
    <n v="2"/>
    <n v="40"/>
    <d v="2014-06-20T00:00:00"/>
    <x v="0"/>
    <s v="Andres Beita"/>
    <m/>
    <n v="8"/>
    <s v="Profundo"/>
    <s v="ela"/>
    <x v="10"/>
    <n v="2"/>
    <m/>
    <m/>
    <m/>
    <m/>
    <m/>
    <n v="2"/>
    <m/>
    <m/>
    <m/>
    <m/>
    <m/>
    <m/>
    <m/>
    <m/>
    <m/>
    <m/>
    <m/>
    <m/>
    <m/>
    <m/>
    <n v="3.4299999999999997E-2"/>
    <n v="2.9"/>
    <n v="2061.2062199172833"/>
    <n v="51.530155497932085"/>
    <n v="515.30155497932083"/>
    <n v="0.51530155497932084"/>
    <n v="0.05"/>
    <n v="4"/>
    <x v="2"/>
    <x v="2"/>
    <x v="0"/>
    <x v="9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cpa"/>
    <x v="43"/>
    <n v="1"/>
    <m/>
    <m/>
    <m/>
    <m/>
    <m/>
    <n v="1"/>
    <m/>
    <m/>
    <m/>
    <m/>
    <m/>
    <m/>
    <m/>
    <m/>
    <m/>
    <m/>
    <m/>
    <m/>
    <m/>
    <m/>
    <n v="2.1700000000000001E-2"/>
    <n v="3.0350000000000001"/>
    <n v="1053.6739629512617"/>
    <n v="26.341849073781543"/>
    <n v="263.41849073781543"/>
    <n v="0.26341849073781543"/>
    <n v="2.5000000000000001E-2"/>
    <n v="4"/>
    <x v="2"/>
    <x v="2"/>
    <x v="0"/>
    <x v="9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hdi"/>
    <x v="18"/>
    <n v="10"/>
    <m/>
    <n v="10"/>
    <m/>
    <m/>
    <m/>
    <m/>
    <m/>
    <m/>
    <m/>
    <m/>
    <m/>
    <m/>
    <m/>
    <m/>
    <m/>
    <m/>
    <m/>
    <m/>
    <m/>
    <m/>
    <n v="1.26E-2"/>
    <n v="3.0672999999999999"/>
    <n v="60.87597896771554"/>
    <n v="1.5218994741928884"/>
    <n v="15.218994741928885"/>
    <n v="1.5218994741928884E-2"/>
    <n v="0.25"/>
    <n v="3.9"/>
    <x v="0"/>
    <x v="0"/>
    <x v="0"/>
    <x v="0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pco"/>
    <x v="66"/>
    <n v="2"/>
    <m/>
    <m/>
    <m/>
    <n v="2"/>
    <m/>
    <m/>
    <m/>
    <m/>
    <m/>
    <m/>
    <m/>
    <m/>
    <m/>
    <m/>
    <m/>
    <m/>
    <m/>
    <m/>
    <m/>
    <m/>
    <n v="1.485E-2"/>
    <n v="2.8633299999999999"/>
    <n v="107.64270065254453"/>
    <n v="2.6910675163136135"/>
    <n v="26.910675163136133"/>
    <n v="2.6910675163136135E-2"/>
    <n v="0.05"/>
    <n v="3.8"/>
    <x v="1"/>
    <x v="1"/>
    <x v="0"/>
    <x v="9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axa"/>
    <x v="36"/>
    <n v="3"/>
    <m/>
    <m/>
    <m/>
    <m/>
    <m/>
    <m/>
    <n v="3"/>
    <m/>
    <m/>
    <m/>
    <m/>
    <m/>
    <m/>
    <m/>
    <m/>
    <m/>
    <m/>
    <m/>
    <m/>
    <m/>
    <n v="2.673E-2"/>
    <n v="2.9844900000000001"/>
    <n v="6888.3693983556414"/>
    <n v="172.20923495889105"/>
    <n v="1722.0923495889106"/>
    <n v="1.7220923495889107"/>
    <n v="7.4999999999999997E-2"/>
    <n v="2.9"/>
    <x v="3"/>
    <x v="3"/>
    <x v="0"/>
    <x v="18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lar"/>
    <x v="41"/>
    <n v="4"/>
    <m/>
    <m/>
    <m/>
    <m/>
    <n v="4"/>
    <m/>
    <m/>
    <m/>
    <m/>
    <m/>
    <m/>
    <m/>
    <m/>
    <m/>
    <m/>
    <m/>
    <m/>
    <m/>
    <m/>
    <m/>
    <n v="1.7299999999999999E-2"/>
    <n v="3"/>
    <n v="1081.25"/>
    <n v="27.03125"/>
    <n v="270.3125"/>
    <n v="0.27031250000000001"/>
    <n v="0.1"/>
    <n v="4"/>
    <x v="2"/>
    <x v="2"/>
    <x v="0"/>
    <x v="22"/>
    <s v="LC"/>
  </r>
  <r>
    <x v="0"/>
    <x v="0"/>
    <x v="8"/>
    <m/>
    <m/>
    <s v="A. Beita"/>
    <m/>
    <n v="2"/>
    <n v="40"/>
    <d v="2014-06-20T00:00:00"/>
    <x v="0"/>
    <s v="Andres Beita"/>
    <m/>
    <n v="8"/>
    <s v="Profundo"/>
    <s v="eli"/>
    <x v="67"/>
    <n v="3"/>
    <m/>
    <m/>
    <m/>
    <m/>
    <m/>
    <m/>
    <m/>
    <m/>
    <m/>
    <n v="3"/>
    <m/>
    <m/>
    <m/>
    <m/>
    <m/>
    <m/>
    <m/>
    <m/>
    <m/>
    <m/>
    <n v="2.4199999999999999E-2"/>
    <n v="3.0179999999999998"/>
    <n v="33103.317055498221"/>
    <n v="827.58292638745547"/>
    <n v="8275.8292638745552"/>
    <n v="8.2758292638745559"/>
    <n v="7.4999999999999997E-2"/>
    <n v="0"/>
    <x v="2"/>
    <x v="2"/>
    <x v="0"/>
    <x v="25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tlu"/>
    <x v="0"/>
    <n v="77"/>
    <n v="70"/>
    <n v="7"/>
    <m/>
    <m/>
    <m/>
    <m/>
    <m/>
    <m/>
    <m/>
    <m/>
    <m/>
    <m/>
    <m/>
    <m/>
    <m/>
    <m/>
    <m/>
    <m/>
    <m/>
    <m/>
    <n v="1.261E-2"/>
    <n v="2.8782999999999999"/>
    <n v="41.477670692998089"/>
    <n v="1.0369417673249521"/>
    <n v="10.369417673249522"/>
    <n v="1.0369417673249523E-2"/>
    <n v="1.925"/>
    <n v="3.5"/>
    <x v="0"/>
    <x v="0"/>
    <x v="0"/>
    <x v="0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cpu"/>
    <x v="6"/>
    <n v="2"/>
    <n v="2"/>
    <m/>
    <m/>
    <m/>
    <m/>
    <m/>
    <m/>
    <m/>
    <m/>
    <m/>
    <m/>
    <m/>
    <m/>
    <m/>
    <m/>
    <m/>
    <m/>
    <m/>
    <m/>
    <m/>
    <n v="1.9699999999999999E-2"/>
    <n v="2.9174000000000002"/>
    <n v="0.57075063471067744"/>
    <n v="1.4268765867766936E-2"/>
    <n v="0.14268765867766936"/>
    <n v="1.4268765867766936E-4"/>
    <n v="0.05"/>
    <n v="3"/>
    <x v="0"/>
    <x v="0"/>
    <x v="1"/>
    <x v="5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mdo"/>
    <x v="26"/>
    <n v="8"/>
    <m/>
    <n v="4"/>
    <n v="4"/>
    <m/>
    <m/>
    <m/>
    <m/>
    <m/>
    <m/>
    <m/>
    <m/>
    <m/>
    <m/>
    <m/>
    <m/>
    <m/>
    <m/>
    <m/>
    <m/>
    <m/>
    <n v="2.3900000000000001E-2"/>
    <n v="3.0819999999999999"/>
    <n v="277.26297661405533"/>
    <n v="6.931574415351383"/>
    <n v="69.315744153513833"/>
    <n v="6.9315744153513839E-2"/>
    <n v="0.2"/>
    <n v="2.1"/>
    <x v="4"/>
    <x v="4"/>
    <x v="0"/>
    <x v="2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axa"/>
    <x v="36"/>
    <n v="2"/>
    <m/>
    <m/>
    <n v="2"/>
    <m/>
    <m/>
    <m/>
    <m/>
    <m/>
    <m/>
    <m/>
    <m/>
    <m/>
    <m/>
    <m/>
    <m/>
    <m/>
    <m/>
    <m/>
    <m/>
    <m/>
    <n v="2.673E-2"/>
    <n v="2.9844900000000001"/>
    <n v="100.40282189436036"/>
    <n v="2.510070547359009"/>
    <n v="25.100705473590089"/>
    <n v="2.5100705473590088E-2"/>
    <n v="0.05"/>
    <n v="2.9"/>
    <x v="3"/>
    <x v="3"/>
    <x v="0"/>
    <x v="18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dho"/>
    <x v="11"/>
    <n v="7"/>
    <m/>
    <m/>
    <n v="7"/>
    <m/>
    <m/>
    <m/>
    <m/>
    <m/>
    <m/>
    <m/>
    <m/>
    <m/>
    <m/>
    <m/>
    <m/>
    <m/>
    <m/>
    <m/>
    <m/>
    <m/>
    <n v="2.1899999999999999E-2"/>
    <n v="3"/>
    <n v="299.4140625"/>
    <n v="7.4853515625"/>
    <n v="74.853515625"/>
    <n v="7.4853515625000006E-2"/>
    <n v="0.17499999999999999"/>
    <n v="3.3"/>
    <x v="0"/>
    <x v="0"/>
    <x v="1"/>
    <x v="10"/>
    <s v="NE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sve"/>
    <x v="1"/>
    <n v="2"/>
    <m/>
    <m/>
    <n v="2"/>
    <m/>
    <m/>
    <m/>
    <m/>
    <m/>
    <m/>
    <m/>
    <m/>
    <m/>
    <m/>
    <m/>
    <m/>
    <m/>
    <m/>
    <m/>
    <m/>
    <m/>
    <n v="2.4899999999999999E-2"/>
    <n v="3.0129999999999999"/>
    <n v="100.5123002290896"/>
    <n v="2.5128075057272401"/>
    <n v="25.128075057272401"/>
    <n v="2.5128075057272402E-2"/>
    <n v="0.05"/>
    <n v="3.3"/>
    <x v="0"/>
    <x v="0"/>
    <x v="1"/>
    <x v="1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atr"/>
    <x v="13"/>
    <n v="20"/>
    <m/>
    <n v="20"/>
    <m/>
    <m/>
    <m/>
    <m/>
    <m/>
    <m/>
    <m/>
    <m/>
    <m/>
    <m/>
    <m/>
    <m/>
    <m/>
    <m/>
    <m/>
    <m/>
    <m/>
    <m/>
    <n v="1.6E-2"/>
    <n v="3.0516000000000001"/>
    <n v="149.79141718753669"/>
    <n v="3.7447854296884175"/>
    <n v="37.447854296884174"/>
    <n v="3.7447854296884173E-2"/>
    <n v="0.5"/>
    <n v="3"/>
    <x v="1"/>
    <x v="1"/>
    <x v="0"/>
    <x v="2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epu"/>
    <x v="68"/>
    <n v="1"/>
    <n v="1"/>
    <m/>
    <m/>
    <m/>
    <m/>
    <m/>
    <m/>
    <m/>
    <m/>
    <m/>
    <m/>
    <m/>
    <m/>
    <m/>
    <m/>
    <m/>
    <m/>
    <m/>
    <m/>
    <m/>
    <n v="8.0000000000000002E-3"/>
    <n v="3.137"/>
    <n v="0.14171890699888887"/>
    <n v="3.5429726749722215E-3"/>
    <n v="3.5429726749722217E-2"/>
    <n v="3.5429726749722219E-5"/>
    <n v="2.5000000000000001E-2"/>
    <n v="3.5"/>
    <x v="0"/>
    <x v="0"/>
    <x v="0"/>
    <x v="26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lar"/>
    <x v="41"/>
    <n v="1"/>
    <m/>
    <m/>
    <m/>
    <m/>
    <m/>
    <n v="1"/>
    <m/>
    <m/>
    <m/>
    <m/>
    <m/>
    <m/>
    <m/>
    <m/>
    <m/>
    <m/>
    <m/>
    <m/>
    <m/>
    <m/>
    <n v="1.7299999999999999E-2"/>
    <n v="3"/>
    <n v="741.73749999999995"/>
    <n v="18.5434375"/>
    <n v="185.43437499999999"/>
    <n v="0.18543437499999998"/>
    <n v="2.5000000000000001E-2"/>
    <n v="4"/>
    <x v="2"/>
    <x v="2"/>
    <x v="0"/>
    <x v="22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bdi"/>
    <x v="14"/>
    <n v="3"/>
    <m/>
    <n v="3"/>
    <m/>
    <m/>
    <m/>
    <m/>
    <m/>
    <m/>
    <m/>
    <m/>
    <m/>
    <m/>
    <m/>
    <m/>
    <m/>
    <m/>
    <m/>
    <m/>
    <m/>
    <m/>
    <n v="2.01E-2"/>
    <n v="2.9992000000000001"/>
    <n v="25.398089736232976"/>
    <n v="0.63495224340582435"/>
    <n v="6.3495224340582439"/>
    <n v="6.349522434058244E-3"/>
    <n v="7.4999999999999997E-2"/>
    <n v="3.4"/>
    <x v="0"/>
    <x v="0"/>
    <x v="0"/>
    <x v="0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cat"/>
    <x v="2"/>
    <n v="56"/>
    <m/>
    <n v="56"/>
    <m/>
    <m/>
    <m/>
    <m/>
    <m/>
    <m/>
    <m/>
    <m/>
    <m/>
    <m/>
    <m/>
    <m/>
    <m/>
    <m/>
    <m/>
    <m/>
    <m/>
    <m/>
    <n v="5.2300000000000003E-3"/>
    <n v="3.41655"/>
    <n v="286.00937919307739"/>
    <n v="7.1502344798269348"/>
    <n v="71.502344798269348"/>
    <n v="7.1502344798269349E-2"/>
    <n v="1.4"/>
    <n v="3.4"/>
    <x v="1"/>
    <x v="1"/>
    <x v="0"/>
    <x v="2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paz"/>
    <x v="20"/>
    <n v="2"/>
    <m/>
    <n v="2"/>
    <m/>
    <m/>
    <m/>
    <m/>
    <m/>
    <m/>
    <m/>
    <m/>
    <m/>
    <m/>
    <m/>
    <m/>
    <m/>
    <m/>
    <m/>
    <m/>
    <m/>
    <m/>
    <n v="4.5999999999999999E-3"/>
    <n v="3.1387999999999998"/>
    <n v="5.1336956834786083"/>
    <n v="0.12834239208696521"/>
    <n v="1.2834239208696521"/>
    <n v="1.2834239208696521E-3"/>
    <n v="0.05"/>
    <n v="4"/>
    <x v="2"/>
    <x v="2"/>
    <x v="0"/>
    <x v="11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ccab"/>
    <x v="4"/>
    <n v="3"/>
    <m/>
    <m/>
    <m/>
    <n v="3"/>
    <m/>
    <m/>
    <m/>
    <m/>
    <m/>
    <m/>
    <m/>
    <m/>
    <m/>
    <m/>
    <m/>
    <m/>
    <m/>
    <m/>
    <m/>
    <m/>
    <n v="2.5000000000000001E-2"/>
    <n v="3"/>
    <n v="401.953125"/>
    <n v="10.048828125"/>
    <n v="100.48828125"/>
    <n v="0.10048828125000001"/>
    <n v="7.4999999999999997E-2"/>
    <n v="4"/>
    <x v="2"/>
    <x v="2"/>
    <x v="0"/>
    <x v="4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ost"/>
    <x v="15"/>
    <n v="2"/>
    <m/>
    <n v="2"/>
    <m/>
    <m/>
    <m/>
    <m/>
    <m/>
    <m/>
    <m/>
    <m/>
    <m/>
    <m/>
    <m/>
    <m/>
    <m/>
    <m/>
    <m/>
    <m/>
    <m/>
    <m/>
    <n v="3.2399999999999998E-2"/>
    <n v="2.379"/>
    <n v="7.8225032360534517"/>
    <n v="0.1955625809013363"/>
    <n v="1.9556258090133629"/>
    <n v="1.9556258090133627E-3"/>
    <n v="0.05"/>
    <n v="2.7"/>
    <x v="3"/>
    <x v="3"/>
    <x v="0"/>
    <x v="11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sru"/>
    <x v="23"/>
    <n v="1"/>
    <m/>
    <n v="1"/>
    <m/>
    <m/>
    <m/>
    <m/>
    <m/>
    <m/>
    <m/>
    <m/>
    <m/>
    <m/>
    <m/>
    <m/>
    <m/>
    <m/>
    <m/>
    <m/>
    <m/>
    <m/>
    <n v="1.3599999999999999E-2"/>
    <n v="3.109"/>
    <n v="7.146680653359355"/>
    <n v="0.17866701633398388"/>
    <n v="1.7866701633398387"/>
    <n v="1.7866701633398388E-3"/>
    <n v="2.5000000000000001E-2"/>
    <n v="2"/>
    <x v="4"/>
    <x v="4"/>
    <x v="0"/>
    <x v="6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jni"/>
    <x v="17"/>
    <n v="2"/>
    <m/>
    <n v="2"/>
    <m/>
    <m/>
    <m/>
    <m/>
    <m/>
    <m/>
    <m/>
    <m/>
    <m/>
    <m/>
    <m/>
    <m/>
    <m/>
    <m/>
    <m/>
    <m/>
    <m/>
    <m/>
    <n v="2.5600000000000001E-2"/>
    <n v="3.0005999999999999"/>
    <n v="21.626128934144351"/>
    <n v="0.54065322335360877"/>
    <n v="5.4065322335360877"/>
    <n v="5.4065322335360875E-3"/>
    <n v="0.05"/>
    <n v="3"/>
    <x v="0"/>
    <x v="0"/>
    <x v="0"/>
    <x v="12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sco"/>
    <x v="69"/>
    <n v="2"/>
    <m/>
    <n v="1"/>
    <n v="1"/>
    <m/>
    <m/>
    <m/>
    <m/>
    <m/>
    <m/>
    <m/>
    <m/>
    <m/>
    <m/>
    <m/>
    <m/>
    <m/>
    <m/>
    <m/>
    <m/>
    <m/>
    <n v="1.8599999999999998E-2"/>
    <n v="3.0455000000000001"/>
    <n v="49.352593517201832"/>
    <n v="1.2338148379300458"/>
    <n v="12.338148379300458"/>
    <n v="1.2338148379300458E-2"/>
    <n v="0.05"/>
    <n v="2"/>
    <x v="4"/>
    <x v="4"/>
    <x v="0"/>
    <x v="6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sac"/>
    <x v="5"/>
    <n v="12"/>
    <m/>
    <n v="10"/>
    <m/>
    <n v="2"/>
    <m/>
    <m/>
    <m/>
    <m/>
    <m/>
    <m/>
    <m/>
    <m/>
    <m/>
    <m/>
    <m/>
    <m/>
    <m/>
    <m/>
    <m/>
    <m/>
    <n v="3.49E-2"/>
    <n v="2.9108999999999998"/>
    <n v="412.91631324240268"/>
    <n v="10.322907831060068"/>
    <n v="103.22907831060067"/>
    <n v="0.10322907831060067"/>
    <n v="0.3"/>
    <n v="2"/>
    <x v="3"/>
    <x v="3"/>
    <x v="0"/>
    <x v="2"/>
    <s v="LC"/>
  </r>
  <r>
    <x v="0"/>
    <x v="0"/>
    <x v="4"/>
    <s v="Arrecife rocoso"/>
    <s v="AMP"/>
    <s v="Sebastián Mena-González"/>
    <m/>
    <n v="1"/>
    <n v="40"/>
    <d v="2016-07-27T00:00:00"/>
    <x v="1"/>
    <s v="Gustavo Arias-Godínez"/>
    <d v="2016-09-16T00:00:00"/>
    <n v="12"/>
    <s v="Profundo"/>
    <s v="rbi"/>
    <x v="70"/>
    <n v="1"/>
    <m/>
    <n v="1"/>
    <m/>
    <m/>
    <m/>
    <m/>
    <m/>
    <m/>
    <m/>
    <m/>
    <m/>
    <m/>
    <m/>
    <m/>
    <m/>
    <m/>
    <m/>
    <m/>
    <m/>
    <m/>
    <n v="1.52E-2"/>
    <n v="3.0063"/>
    <n v="6.4944183949192285"/>
    <n v="0.1623604598729807"/>
    <n v="1.6236045987298069"/>
    <n v="1.6236045987298069E-3"/>
    <n v="2.5000000000000001E-2"/>
    <n v="4"/>
    <x v="2"/>
    <x v="2"/>
    <x v="0"/>
    <x v="9"/>
    <s v="LC"/>
  </r>
  <r>
    <x v="0"/>
    <x v="0"/>
    <x v="4"/>
    <s v="Arrecife rocoso"/>
    <s v="AMP"/>
    <s v="Sebastián Mena-González"/>
    <m/>
    <n v="2"/>
    <n v="40"/>
    <d v="2016-07-27T00:00:00"/>
    <x v="1"/>
    <s v="Gustavo Arias-Godínez"/>
    <d v="2016-09-16T00:00:00"/>
    <n v="12"/>
    <s v="Profundo"/>
    <s v="hdi"/>
    <x v="18"/>
    <n v="27"/>
    <n v="27"/>
    <m/>
    <m/>
    <m/>
    <m/>
    <m/>
    <m/>
    <m/>
    <m/>
    <m/>
    <m/>
    <m/>
    <m/>
    <m/>
    <m/>
    <m/>
    <m/>
    <m/>
    <m/>
    <m/>
    <n v="1.26E-2"/>
    <n v="3.0672999999999999"/>
    <n v="5.6537382461334138"/>
    <n v="0.14134345615333535"/>
    <n v="1.4134345615333535"/>
    <n v="1.4134345615333535E-3"/>
    <n v="0.67500000000000004"/>
    <n v="3.9"/>
    <x v="0"/>
    <x v="0"/>
    <x v="0"/>
    <x v="0"/>
    <s v="LC"/>
  </r>
  <r>
    <x v="0"/>
    <x v="0"/>
    <x v="4"/>
    <s v="Arrecife rocoso"/>
    <s v="AMP"/>
    <s v="Sebastián Mena-González"/>
    <m/>
    <n v="2"/>
    <n v="40"/>
    <d v="2016-07-27T00:00:00"/>
    <x v="1"/>
    <s v="Gustavo Arias-Godínez"/>
    <d v="2016-09-16T00:00:00"/>
    <n v="12"/>
    <s v="Profundo"/>
    <s v="tlu"/>
    <x v="0"/>
    <n v="12"/>
    <n v="10"/>
    <n v="2"/>
    <m/>
    <m/>
    <m/>
    <m/>
    <m/>
    <m/>
    <m/>
    <m/>
    <m/>
    <m/>
    <m/>
    <m/>
    <m/>
    <m/>
    <m/>
    <m/>
    <m/>
    <m/>
    <n v="1.261E-2"/>
    <n v="2.8782999999999999"/>
    <n v="10.088357660363995"/>
    <n v="0.25220894150909989"/>
    <n v="2.5220894150909992"/>
    <n v="2.5220894150909993E-3"/>
    <n v="0.3"/>
    <n v="3.5"/>
    <x v="0"/>
    <x v="0"/>
    <x v="0"/>
    <x v="0"/>
    <s v="LC"/>
  </r>
  <r>
    <x v="0"/>
    <x v="0"/>
    <x v="4"/>
    <s v="Arrecife rocoso"/>
    <s v="AMP"/>
    <s v="Sebastián Mena-González"/>
    <m/>
    <n v="2"/>
    <n v="40"/>
    <d v="2016-07-27T00:00:00"/>
    <x v="1"/>
    <s v="Gustavo Arias-Godínez"/>
    <d v="2016-09-16T00:00:00"/>
    <n v="12"/>
    <s v="Profundo"/>
    <s v="axa"/>
    <x v="36"/>
    <n v="2"/>
    <m/>
    <m/>
    <n v="2"/>
    <m/>
    <m/>
    <m/>
    <m/>
    <m/>
    <m/>
    <m/>
    <m/>
    <m/>
    <m/>
    <m/>
    <m/>
    <m/>
    <m/>
    <m/>
    <m/>
    <m/>
    <n v="2.673E-2"/>
    <n v="2.9844900000000001"/>
    <n v="100.40282189436036"/>
    <n v="2.510070547359009"/>
    <n v="25.100705473590089"/>
    <n v="2.5100705473590088E-2"/>
    <n v="0.05"/>
    <n v="2.9"/>
    <x v="3"/>
    <x v="3"/>
    <x v="0"/>
    <x v="18"/>
    <s v="LC"/>
  </r>
  <r>
    <x v="0"/>
    <x v="0"/>
    <x v="4"/>
    <s v="Arrecife rocoso"/>
    <s v="AMP"/>
    <s v="Sebastián Mena-González"/>
    <m/>
    <n v="2"/>
    <n v="40"/>
    <d v="2016-07-27T00:00:00"/>
    <x v="1"/>
    <s v="Gustavo Arias-Godínez"/>
    <d v="2016-09-16T00:00:00"/>
    <n v="12"/>
    <s v="Profundo"/>
    <s v="sac"/>
    <x v="5"/>
    <n v="1"/>
    <n v="1"/>
    <m/>
    <m/>
    <m/>
    <m/>
    <m/>
    <m/>
    <m/>
    <m/>
    <m/>
    <m/>
    <m/>
    <m/>
    <m/>
    <m/>
    <m/>
    <m/>
    <m/>
    <m/>
    <m/>
    <n v="3.49E-2"/>
    <n v="2.9108999999999998"/>
    <n v="0.50256124877797914"/>
    <n v="1.2564031219449479E-2"/>
    <n v="0.12564031219449479"/>
    <n v="1.2564031219449478E-4"/>
    <n v="2.5000000000000001E-2"/>
    <n v="2"/>
    <x v="3"/>
    <x v="3"/>
    <x v="0"/>
    <x v="2"/>
    <s v="LC"/>
  </r>
  <r>
    <x v="0"/>
    <x v="0"/>
    <x v="4"/>
    <s v="Arrecife rocoso"/>
    <s v="AMP"/>
    <s v="Sebastián Mena-González"/>
    <m/>
    <n v="2"/>
    <n v="40"/>
    <d v="2016-07-27T00:00:00"/>
    <x v="1"/>
    <s v="Gustavo Arias-Godínez"/>
    <d v="2016-09-16T00:00:00"/>
    <n v="12"/>
    <s v="Profundo"/>
    <s v="atr"/>
    <x v="13"/>
    <n v="16"/>
    <n v="6"/>
    <n v="10"/>
    <m/>
    <m/>
    <m/>
    <m/>
    <m/>
    <m/>
    <m/>
    <m/>
    <m/>
    <m/>
    <m/>
    <m/>
    <m/>
    <m/>
    <m/>
    <m/>
    <m/>
    <m/>
    <n v="1.6E-2"/>
    <n v="3.0516000000000001"/>
    <n v="76.468332826616447"/>
    <n v="1.9117083206654111"/>
    <n v="19.117083206654112"/>
    <n v="1.911708320665411E-2"/>
    <n v="0.4"/>
    <n v="3"/>
    <x v="1"/>
    <x v="1"/>
    <x v="0"/>
    <x v="2"/>
    <s v="LC"/>
  </r>
  <r>
    <x v="0"/>
    <x v="0"/>
    <x v="4"/>
    <s v="Arrecife rocoso"/>
    <s v="AMP"/>
    <s v="Sebastián Mena-González"/>
    <m/>
    <n v="2"/>
    <n v="40"/>
    <d v="2016-07-27T00:00:00"/>
    <x v="1"/>
    <s v="Gustavo Arias-Godínez"/>
    <d v="2016-09-16T00:00:00"/>
    <n v="12"/>
    <s v="Profundo"/>
    <s v="bdi"/>
    <x v="14"/>
    <n v="1"/>
    <m/>
    <n v="1"/>
    <m/>
    <m/>
    <m/>
    <m/>
    <m/>
    <m/>
    <m/>
    <m/>
    <m/>
    <m/>
    <m/>
    <m/>
    <m/>
    <m/>
    <m/>
    <m/>
    <m/>
    <m/>
    <n v="2.01E-2"/>
    <n v="2.9992000000000001"/>
    <n v="8.4660299120776585"/>
    <n v="0.21165074780194146"/>
    <n v="2.1165074780194146"/>
    <n v="2.1165074780194145E-3"/>
    <n v="2.5000000000000001E-2"/>
    <n v="3.4"/>
    <x v="0"/>
    <x v="0"/>
    <x v="0"/>
    <x v="0"/>
    <s v="LC"/>
  </r>
  <r>
    <x v="0"/>
    <x v="0"/>
    <x v="4"/>
    <s v="Arrecife rocoso"/>
    <s v="AMP"/>
    <s v="Sebastián Mena-González"/>
    <m/>
    <n v="2"/>
    <n v="40"/>
    <d v="2016-07-27T00:00:00"/>
    <x v="1"/>
    <s v="Gustavo Arias-Godínez"/>
    <d v="2016-09-16T00:00:00"/>
    <n v="12"/>
    <s v="Profundo"/>
    <s v="dho"/>
    <x v="11"/>
    <n v="1"/>
    <m/>
    <n v="1"/>
    <m/>
    <m/>
    <m/>
    <m/>
    <m/>
    <m/>
    <m/>
    <m/>
    <m/>
    <m/>
    <m/>
    <m/>
    <m/>
    <m/>
    <m/>
    <m/>
    <m/>
    <m/>
    <n v="2.1899999999999999E-2"/>
    <n v="3"/>
    <n v="9.2390624999999993"/>
    <n v="0.23097656249999998"/>
    <n v="2.3097656249999998"/>
    <n v="2.3097656249999998E-3"/>
    <n v="2.5000000000000001E-2"/>
    <n v="3.3"/>
    <x v="0"/>
    <x v="0"/>
    <x v="1"/>
    <x v="10"/>
    <s v="NE"/>
  </r>
  <r>
    <x v="0"/>
    <x v="0"/>
    <x v="4"/>
    <s v="Arrecife rocoso"/>
    <s v="AMP"/>
    <s v="Sebastián Mena-González"/>
    <m/>
    <n v="2"/>
    <n v="40"/>
    <d v="2016-07-27T00:00:00"/>
    <x v="1"/>
    <s v="Gustavo Arias-Godínez"/>
    <d v="2016-09-16T00:00:00"/>
    <n v="12"/>
    <s v="Profundo"/>
    <s v="hma"/>
    <x v="40"/>
    <n v="22"/>
    <m/>
    <m/>
    <n v="22"/>
    <m/>
    <m/>
    <m/>
    <m/>
    <m/>
    <m/>
    <m/>
    <m/>
    <m/>
    <m/>
    <m/>
    <m/>
    <m/>
    <m/>
    <m/>
    <m/>
    <m/>
    <n v="8.8999999999999999E-3"/>
    <n v="3.16"/>
    <n v="572.85977564763107"/>
    <n v="14.321494391190777"/>
    <n v="143.21494391190777"/>
    <n v="0.14321494391190775"/>
    <n v="0.55000000000000004"/>
    <n v="4.2"/>
    <x v="2"/>
    <x v="2"/>
    <x v="0"/>
    <x v="21"/>
    <s v="LC"/>
  </r>
  <r>
    <x v="0"/>
    <x v="0"/>
    <x v="4"/>
    <s v="Arrecife rocoso"/>
    <s v="AMP"/>
    <s v="Sebastián Mena-González"/>
    <m/>
    <n v="2"/>
    <n v="40"/>
    <d v="2016-07-27T00:00:00"/>
    <x v="1"/>
    <s v="Gustavo Arias-Godínez"/>
    <d v="2016-09-16T00:00:00"/>
    <n v="12"/>
    <s v="Profundo"/>
    <s v="jni"/>
    <x v="17"/>
    <n v="2"/>
    <m/>
    <n v="2"/>
    <m/>
    <m/>
    <m/>
    <m/>
    <m/>
    <m/>
    <m/>
    <m/>
    <m/>
    <m/>
    <m/>
    <m/>
    <m/>
    <m/>
    <m/>
    <m/>
    <m/>
    <m/>
    <n v="2.5600000000000001E-2"/>
    <n v="3.0005999999999999"/>
    <n v="21.626128934144351"/>
    <n v="0.54065322335360877"/>
    <n v="5.4065322335360877"/>
    <n v="5.4065322335360875E-3"/>
    <n v="0.05"/>
    <n v="3"/>
    <x v="0"/>
    <x v="0"/>
    <x v="0"/>
    <x v="12"/>
    <s v="LC"/>
  </r>
  <r>
    <x v="0"/>
    <x v="0"/>
    <x v="4"/>
    <s v="Arrecife rocoso"/>
    <s v="AMP"/>
    <s v="Sebastián Mena-González"/>
    <m/>
    <n v="2"/>
    <n v="40"/>
    <d v="2016-07-27T00:00:00"/>
    <x v="1"/>
    <s v="Gustavo Arias-Godínez"/>
    <d v="2016-09-16T00:00:00"/>
    <n v="12"/>
    <s v="Profundo"/>
    <s v="sve"/>
    <x v="1"/>
    <n v="1"/>
    <m/>
    <m/>
    <n v="1"/>
    <m/>
    <m/>
    <m/>
    <m/>
    <m/>
    <m/>
    <m/>
    <m/>
    <m/>
    <m/>
    <m/>
    <m/>
    <m/>
    <m/>
    <m/>
    <m/>
    <m/>
    <n v="2.4899999999999999E-2"/>
    <n v="3.0129999999999999"/>
    <n v="50.256150114544802"/>
    <n v="1.25640375286362"/>
    <n v="12.5640375286362"/>
    <n v="1.2564037528636201E-2"/>
    <n v="2.5000000000000001E-2"/>
    <n v="3.3"/>
    <x v="0"/>
    <x v="0"/>
    <x v="1"/>
    <x v="1"/>
    <s v="LC"/>
  </r>
  <r>
    <x v="0"/>
    <x v="0"/>
    <x v="4"/>
    <s v="Arrecife rocoso"/>
    <s v="AMP"/>
    <s v="Sebastián Mena-González"/>
    <m/>
    <n v="3"/>
    <n v="40"/>
    <d v="2016-07-27T00:00:00"/>
    <x v="1"/>
    <s v="Gustavo Arias-Godínez"/>
    <d v="2016-09-16T00:00:00"/>
    <n v="12"/>
    <s v="Profundo"/>
    <s v="hma"/>
    <x v="40"/>
    <n v="2"/>
    <m/>
    <m/>
    <m/>
    <n v="2"/>
    <m/>
    <m/>
    <m/>
    <m/>
    <m/>
    <m/>
    <m/>
    <m/>
    <m/>
    <m/>
    <m/>
    <m/>
    <m/>
    <m/>
    <m/>
    <m/>
    <n v="8.8999999999999999E-3"/>
    <n v="3.16"/>
    <n v="150.80656091977875"/>
    <n v="3.7701640229944688"/>
    <n v="37.701640229944687"/>
    <n v="3.770164022994469E-2"/>
    <n v="0.05"/>
    <n v="4.2"/>
    <x v="2"/>
    <x v="2"/>
    <x v="0"/>
    <x v="21"/>
    <s v="LC"/>
  </r>
  <r>
    <x v="0"/>
    <x v="0"/>
    <x v="4"/>
    <s v="Arrecife rocoso"/>
    <s v="AMP"/>
    <s v="Sebastián Mena-González"/>
    <m/>
    <n v="3"/>
    <n v="40"/>
    <d v="2016-07-27T00:00:00"/>
    <x v="1"/>
    <s v="Gustavo Arias-Godínez"/>
    <d v="2016-09-16T00:00:00"/>
    <n v="12"/>
    <s v="Profundo"/>
    <s v="hch"/>
    <x v="44"/>
    <n v="1"/>
    <m/>
    <n v="1"/>
    <m/>
    <m/>
    <m/>
    <m/>
    <m/>
    <m/>
    <m/>
    <m/>
    <m/>
    <m/>
    <m/>
    <m/>
    <m/>
    <m/>
    <m/>
    <m/>
    <m/>
    <m/>
    <n v="1.26E-2"/>
    <n v="3.0672999999999999"/>
    <n v="6.0875978967715536"/>
    <n v="0.15218994741928885"/>
    <n v="1.5218994741928884"/>
    <n v="1.5218994741928885E-3"/>
    <n v="2.5000000000000001E-2"/>
    <n v="3.5"/>
    <x v="0"/>
    <x v="0"/>
    <x v="0"/>
    <x v="0"/>
    <s v="LC"/>
  </r>
  <r>
    <x v="0"/>
    <x v="0"/>
    <x v="4"/>
    <s v="Arrecife rocoso"/>
    <s v="AMP"/>
    <s v="Sebastián Mena-González"/>
    <m/>
    <n v="3"/>
    <n v="40"/>
    <d v="2016-07-27T00:00:00"/>
    <x v="1"/>
    <s v="Gustavo Arias-Godínez"/>
    <d v="2016-09-16T00:00:00"/>
    <n v="12"/>
    <s v="Profundo"/>
    <s v="jni"/>
    <x v="17"/>
    <n v="2"/>
    <m/>
    <n v="2"/>
    <m/>
    <m/>
    <m/>
    <m/>
    <m/>
    <m/>
    <m/>
    <m/>
    <m/>
    <m/>
    <m/>
    <m/>
    <m/>
    <m/>
    <m/>
    <m/>
    <m/>
    <m/>
    <n v="2.5600000000000001E-2"/>
    <n v="3.0005999999999999"/>
    <n v="21.626128934144351"/>
    <n v="0.54065322335360877"/>
    <n v="5.4065322335360877"/>
    <n v="5.4065322335360875E-3"/>
    <n v="0.05"/>
    <n v="3"/>
    <x v="0"/>
    <x v="0"/>
    <x v="0"/>
    <x v="12"/>
    <s v="LC"/>
  </r>
  <r>
    <x v="0"/>
    <x v="0"/>
    <x v="4"/>
    <s v="Arrecife rocoso"/>
    <s v="AMP"/>
    <s v="Sebastián Mena-González"/>
    <m/>
    <n v="3"/>
    <n v="40"/>
    <d v="2016-07-27T00:00:00"/>
    <x v="1"/>
    <s v="Gustavo Arias-Godínez"/>
    <d v="2016-09-16T00:00:00"/>
    <n v="12"/>
    <s v="Profundo"/>
    <s v="atr"/>
    <x v="13"/>
    <n v="15"/>
    <m/>
    <n v="15"/>
    <m/>
    <m/>
    <m/>
    <m/>
    <m/>
    <m/>
    <m/>
    <m/>
    <m/>
    <m/>
    <m/>
    <m/>
    <m/>
    <m/>
    <m/>
    <m/>
    <m/>
    <m/>
    <n v="1.6E-2"/>
    <n v="3.0516000000000001"/>
    <n v="112.34356289065252"/>
    <n v="2.8085890722663129"/>
    <n v="28.08589072266313"/>
    <n v="2.8085890722663129E-2"/>
    <n v="0.375"/>
    <n v="3"/>
    <x v="1"/>
    <x v="1"/>
    <x v="0"/>
    <x v="2"/>
    <s v="LC"/>
  </r>
  <r>
    <x v="0"/>
    <x v="0"/>
    <x v="4"/>
    <s v="Arrecife rocoso"/>
    <s v="AMP"/>
    <s v="Sebastián Mena-González"/>
    <m/>
    <n v="3"/>
    <n v="40"/>
    <d v="2016-07-27T00:00:00"/>
    <x v="1"/>
    <s v="Gustavo Arias-Godínez"/>
    <d v="2016-09-16T00:00:00"/>
    <n v="12"/>
    <s v="Profundo"/>
    <s v="hni"/>
    <x v="57"/>
    <n v="1"/>
    <m/>
    <n v="1"/>
    <m/>
    <m/>
    <m/>
    <m/>
    <m/>
    <m/>
    <m/>
    <m/>
    <m/>
    <m/>
    <m/>
    <m/>
    <m/>
    <m/>
    <m/>
    <m/>
    <m/>
    <m/>
    <n v="1.26E-2"/>
    <n v="3.0672999999999999"/>
    <n v="6.0875978967715536"/>
    <n v="0.15218994741928885"/>
    <n v="1.5218994741928884"/>
    <n v="1.5218994741928885E-3"/>
    <n v="2.5000000000000001E-2"/>
    <n v="4"/>
    <x v="0"/>
    <x v="0"/>
    <x v="0"/>
    <x v="0"/>
    <s v="LC"/>
  </r>
  <r>
    <x v="0"/>
    <x v="0"/>
    <x v="4"/>
    <s v="Arrecife rocoso"/>
    <s v="AMP"/>
    <s v="Sebastián Mena-González"/>
    <m/>
    <n v="3"/>
    <n v="40"/>
    <d v="2016-07-27T00:00:00"/>
    <x v="1"/>
    <s v="Gustavo Arias-Godínez"/>
    <d v="2016-09-16T00:00:00"/>
    <n v="12"/>
    <s v="Profundo"/>
    <s v="fco"/>
    <x v="9"/>
    <n v="1"/>
    <m/>
    <m/>
    <m/>
    <m/>
    <m/>
    <m/>
    <m/>
    <m/>
    <m/>
    <m/>
    <m/>
    <m/>
    <m/>
    <m/>
    <m/>
    <n v="1"/>
    <m/>
    <m/>
    <m/>
    <m/>
    <n v="5.9999999999999995E-4"/>
    <n v="3"/>
    <n v="3955.0781249999995"/>
    <n v="98.876953124999986"/>
    <n v="988.76953124999989"/>
    <n v="0.98876953124999989"/>
    <n v="2.5000000000000001E-2"/>
    <n v="4.3"/>
    <x v="2"/>
    <x v="2"/>
    <x v="2"/>
    <x v="8"/>
    <s v="NE"/>
  </r>
  <r>
    <x v="0"/>
    <x v="0"/>
    <x v="4"/>
    <s v="Arrecife rocoso"/>
    <s v="AMP"/>
    <s v="Sebastián Mena-González"/>
    <m/>
    <n v="3"/>
    <n v="40"/>
    <d v="2016-07-27T00:00:00"/>
    <x v="1"/>
    <s v="Gustavo Arias-Godínez"/>
    <d v="2016-09-16T00:00:00"/>
    <n v="12"/>
    <s v="Profundo"/>
    <s v="sve"/>
    <x v="1"/>
    <n v="1"/>
    <m/>
    <m/>
    <m/>
    <n v="1"/>
    <m/>
    <m/>
    <m/>
    <m/>
    <m/>
    <m/>
    <m/>
    <m/>
    <m/>
    <m/>
    <m/>
    <m/>
    <m/>
    <m/>
    <m/>
    <m/>
    <n v="2.4899999999999999E-2"/>
    <n v="3.0129999999999999"/>
    <n v="138.50740345244131"/>
    <n v="3.4626850863110326"/>
    <n v="34.626850863110327"/>
    <n v="3.4626850863110327E-2"/>
    <n v="2.5000000000000001E-2"/>
    <n v="3.3"/>
    <x v="0"/>
    <x v="0"/>
    <x v="1"/>
    <x v="1"/>
    <s v="LC"/>
  </r>
  <r>
    <x v="0"/>
    <x v="0"/>
    <x v="4"/>
    <s v="Arrecife rocoso"/>
    <s v="AMP"/>
    <s v="Sebastián Mena-González"/>
    <m/>
    <n v="3"/>
    <n v="40"/>
    <d v="2016-07-27T00:00:00"/>
    <x v="1"/>
    <s v="Gustavo Arias-Godínez"/>
    <d v="2016-09-16T00:00:00"/>
    <n v="12"/>
    <s v="Profundo"/>
    <s v="cre"/>
    <x v="27"/>
    <n v="1"/>
    <m/>
    <m/>
    <n v="1"/>
    <m/>
    <m/>
    <m/>
    <m/>
    <m/>
    <m/>
    <m/>
    <m/>
    <m/>
    <m/>
    <m/>
    <m/>
    <m/>
    <m/>
    <m/>
    <m/>
    <m/>
    <n v="0.28499999999999998"/>
    <n v="2.3450000000000002"/>
    <n v="106.43852327018702"/>
    <n v="2.6609630817546757"/>
    <n v="26.609630817546758"/>
    <n v="2.6609630817546758E-2"/>
    <n v="2.5000000000000001E-2"/>
    <n v="3.5"/>
    <x v="0"/>
    <x v="0"/>
    <x v="1"/>
    <x v="10"/>
    <s v="NE"/>
  </r>
  <r>
    <x v="0"/>
    <x v="0"/>
    <x v="0"/>
    <s v="Arrecife rocoso"/>
    <s v="AMP"/>
    <s v="Sebastián Mena-González"/>
    <m/>
    <n v="1"/>
    <n v="40"/>
    <d v="2016-07-27T00:00:00"/>
    <x v="1"/>
    <s v="Gustavo Arias-Godínez"/>
    <d v="2016-09-16T00:00:00"/>
    <n v="5"/>
    <s v="Somero"/>
    <s v="tlu"/>
    <x v="0"/>
    <n v="62"/>
    <n v="59"/>
    <n v="3"/>
    <m/>
    <m/>
    <m/>
    <m/>
    <m/>
    <m/>
    <m/>
    <m/>
    <m/>
    <m/>
    <m/>
    <m/>
    <m/>
    <m/>
    <m/>
    <m/>
    <m/>
    <m/>
    <n v="1.261E-2"/>
    <n v="2.8782999999999999"/>
    <n v="22.887120227570588"/>
    <n v="0.57217800568926469"/>
    <n v="5.7217800568926469"/>
    <n v="5.7217800568926469E-3"/>
    <n v="1.55"/>
    <n v="3.5"/>
    <x v="0"/>
    <x v="0"/>
    <x v="0"/>
    <x v="0"/>
    <s v="LC"/>
  </r>
  <r>
    <x v="0"/>
    <x v="0"/>
    <x v="0"/>
    <s v="Arrecife rocoso"/>
    <s v="AMP"/>
    <s v="Sebastián Mena-González"/>
    <m/>
    <n v="1"/>
    <n v="40"/>
    <d v="2016-07-27T00:00:00"/>
    <x v="1"/>
    <s v="Gustavo Arias-Godínez"/>
    <d v="2016-09-16T00:00:00"/>
    <n v="5"/>
    <s v="Somero"/>
    <s v="hpa"/>
    <x v="3"/>
    <n v="4"/>
    <n v="3"/>
    <n v="1"/>
    <m/>
    <m/>
    <m/>
    <m/>
    <m/>
    <m/>
    <m/>
    <m/>
    <m/>
    <m/>
    <m/>
    <m/>
    <m/>
    <m/>
    <m/>
    <m/>
    <m/>
    <m/>
    <n v="2.7130000000000001E-2"/>
    <n v="3.0842299999999998"/>
    <n v="14.936263458196482"/>
    <n v="0.37340658645491204"/>
    <n v="3.7340658645491205"/>
    <n v="3.7340658645491206E-3"/>
    <n v="0.1"/>
    <n v="2.6"/>
    <x v="0"/>
    <x v="0"/>
    <x v="0"/>
    <x v="3"/>
    <s v="LC"/>
  </r>
  <r>
    <x v="0"/>
    <x v="0"/>
    <x v="0"/>
    <s v="Arrecife rocoso"/>
    <s v="AMP"/>
    <s v="Sebastián Mena-González"/>
    <m/>
    <n v="1"/>
    <n v="40"/>
    <d v="2016-07-27T00:00:00"/>
    <x v="1"/>
    <s v="Gustavo Arias-Godínez"/>
    <d v="2016-09-16T00:00:00"/>
    <n v="5"/>
    <s v="Somero"/>
    <s v="sve"/>
    <x v="1"/>
    <n v="3"/>
    <m/>
    <n v="1"/>
    <n v="2"/>
    <m/>
    <m/>
    <m/>
    <m/>
    <m/>
    <m/>
    <m/>
    <m/>
    <m/>
    <m/>
    <m/>
    <m/>
    <m/>
    <m/>
    <m/>
    <m/>
    <m/>
    <n v="2.4899999999999999E-2"/>
    <n v="3.0129999999999999"/>
    <n v="111.29578014238598"/>
    <n v="2.7823945035596496"/>
    <n v="27.823945035596495"/>
    <n v="2.7823945035596494E-2"/>
    <n v="7.4999999999999997E-2"/>
    <n v="3.3"/>
    <x v="0"/>
    <x v="0"/>
    <x v="1"/>
    <x v="1"/>
    <s v="LC"/>
  </r>
  <r>
    <x v="0"/>
    <x v="0"/>
    <x v="0"/>
    <s v="Arrecife rocoso"/>
    <s v="AMP"/>
    <s v="Sebastián Mena-González"/>
    <m/>
    <n v="1"/>
    <n v="40"/>
    <d v="2016-07-27T00:00:00"/>
    <x v="1"/>
    <s v="Gustavo Arias-Godínez"/>
    <d v="2016-09-16T00:00:00"/>
    <n v="5"/>
    <s v="Somero"/>
    <s v="hni"/>
    <x v="57"/>
    <n v="1"/>
    <m/>
    <n v="1"/>
    <m/>
    <m/>
    <m/>
    <m/>
    <m/>
    <m/>
    <m/>
    <m/>
    <m/>
    <m/>
    <m/>
    <m/>
    <m/>
    <m/>
    <m/>
    <m/>
    <m/>
    <m/>
    <n v="1.26E-2"/>
    <n v="3.0672999999999999"/>
    <n v="6.0875978967715536"/>
    <n v="0.15218994741928885"/>
    <n v="1.5218994741928884"/>
    <n v="1.5218994741928885E-3"/>
    <n v="2.5000000000000001E-2"/>
    <n v="4"/>
    <x v="0"/>
    <x v="0"/>
    <x v="0"/>
    <x v="0"/>
    <s v="LC"/>
  </r>
  <r>
    <x v="0"/>
    <x v="0"/>
    <x v="0"/>
    <s v="Arrecife rocoso"/>
    <s v="AMP"/>
    <s v="Sebastián Mena-González"/>
    <m/>
    <n v="2"/>
    <n v="40"/>
    <d v="2016-07-27T00:00:00"/>
    <x v="1"/>
    <s v="Gustavo Arias-Godínez"/>
    <d v="2016-09-16T00:00:00"/>
    <n v="5"/>
    <s v="Somero"/>
    <s v="hpa"/>
    <x v="3"/>
    <n v="1"/>
    <m/>
    <n v="1"/>
    <m/>
    <m/>
    <m/>
    <m/>
    <m/>
    <m/>
    <m/>
    <m/>
    <m/>
    <m/>
    <m/>
    <m/>
    <m/>
    <m/>
    <m/>
    <m/>
    <m/>
    <m/>
    <n v="2.7130000000000001E-2"/>
    <n v="3.0842299999999998"/>
    <n v="13.562507587340574"/>
    <n v="0.33906268968351438"/>
    <n v="3.3906268968351441"/>
    <n v="3.3906268968351442E-3"/>
    <n v="2.5000000000000001E-2"/>
    <n v="2.6"/>
    <x v="0"/>
    <x v="0"/>
    <x v="0"/>
    <x v="3"/>
    <s v="LC"/>
  </r>
  <r>
    <x v="0"/>
    <x v="0"/>
    <x v="0"/>
    <s v="Arrecife rocoso"/>
    <s v="AMP"/>
    <s v="Sebastián Mena-González"/>
    <m/>
    <n v="2"/>
    <n v="40"/>
    <d v="2016-07-27T00:00:00"/>
    <x v="1"/>
    <s v="Gustavo Arias-Godínez"/>
    <d v="2016-09-16T00:00:00"/>
    <n v="5"/>
    <s v="Somero"/>
    <s v="tlu"/>
    <x v="0"/>
    <n v="32"/>
    <n v="31"/>
    <n v="1"/>
    <m/>
    <m/>
    <m/>
    <m/>
    <m/>
    <m/>
    <m/>
    <m/>
    <m/>
    <m/>
    <m/>
    <m/>
    <m/>
    <m/>
    <m/>
    <m/>
    <m/>
    <m/>
    <n v="1.261E-2"/>
    <n v="2.8782999999999999"/>
    <n v="9.6264328566056214"/>
    <n v="0.24066082141514053"/>
    <n v="2.4066082141514054"/>
    <n v="2.4066082141514056E-3"/>
    <n v="0.8"/>
    <n v="3.5"/>
    <x v="0"/>
    <x v="0"/>
    <x v="0"/>
    <x v="0"/>
    <s v="LC"/>
  </r>
  <r>
    <x v="0"/>
    <x v="0"/>
    <x v="0"/>
    <s v="Arrecife rocoso"/>
    <s v="AMP"/>
    <s v="Sebastián Mena-González"/>
    <m/>
    <n v="2"/>
    <n v="40"/>
    <d v="2016-07-27T00:00:00"/>
    <x v="1"/>
    <s v="Gustavo Arias-Godínez"/>
    <d v="2016-09-16T00:00:00"/>
    <n v="5"/>
    <s v="Somero"/>
    <s v="axa"/>
    <x v="36"/>
    <n v="1"/>
    <m/>
    <n v="1"/>
    <m/>
    <m/>
    <m/>
    <m/>
    <m/>
    <m/>
    <m/>
    <m/>
    <m/>
    <m/>
    <m/>
    <m/>
    <m/>
    <m/>
    <m/>
    <m/>
    <m/>
    <m/>
    <n v="2.673E-2"/>
    <n v="2.9844900000000001"/>
    <n v="10.92975806448727"/>
    <n v="0.27324395161218173"/>
    <n v="2.7324395161218176"/>
    <n v="2.7324395161218177E-3"/>
    <n v="2.5000000000000001E-2"/>
    <n v="2.9"/>
    <x v="3"/>
    <x v="3"/>
    <x v="0"/>
    <x v="18"/>
    <s v="LC"/>
  </r>
  <r>
    <x v="0"/>
    <x v="0"/>
    <x v="0"/>
    <s v="Arrecife rocoso"/>
    <s v="AMP"/>
    <s v="Sebastián Mena-González"/>
    <m/>
    <n v="2"/>
    <n v="40"/>
    <d v="2016-07-27T00:00:00"/>
    <x v="1"/>
    <s v="Gustavo Arias-Godínez"/>
    <d v="2016-09-16T00:00:00"/>
    <n v="5"/>
    <s v="Somero"/>
    <s v="atri"/>
    <x v="71"/>
    <n v="22"/>
    <m/>
    <n v="22"/>
    <m/>
    <m/>
    <m/>
    <m/>
    <m/>
    <m/>
    <m/>
    <m/>
    <m/>
    <m/>
    <m/>
    <m/>
    <m/>
    <m/>
    <m/>
    <m/>
    <m/>
    <m/>
    <n v="8.3099999999999993E-2"/>
    <n v="2.57"/>
    <n v="324.28820403486037"/>
    <n v="8.1072051008715089"/>
    <n v="81.072051008715093"/>
    <n v="8.107205100871509E-2"/>
    <n v="0.55000000000000004"/>
    <n v="2.8"/>
    <x v="4"/>
    <x v="4"/>
    <x v="0"/>
    <x v="18"/>
    <s v="LC"/>
  </r>
  <r>
    <x v="0"/>
    <x v="0"/>
    <x v="0"/>
    <s v="Arrecife rocoso"/>
    <s v="AMP"/>
    <s v="Sebastián Mena-González"/>
    <m/>
    <n v="3"/>
    <n v="40"/>
    <d v="2016-07-27T00:00:00"/>
    <x v="1"/>
    <s v="Gustavo Arias-Godínez"/>
    <d v="2016-09-16T00:00:00"/>
    <n v="5"/>
    <s v="Somero"/>
    <s v="sgh"/>
    <x v="7"/>
    <n v="23"/>
    <m/>
    <m/>
    <n v="23"/>
    <m/>
    <m/>
    <m/>
    <m/>
    <m/>
    <m/>
    <m/>
    <m/>
    <m/>
    <m/>
    <m/>
    <m/>
    <m/>
    <m/>
    <m/>
    <m/>
    <m/>
    <n v="2.3300000000000001E-2"/>
    <n v="2.919"/>
    <n v="853.029567849106"/>
    <n v="21.325739196227651"/>
    <n v="213.25739196227653"/>
    <n v="0.21325739196227653"/>
    <n v="0.57499999999999996"/>
    <n v="2"/>
    <x v="4"/>
    <x v="4"/>
    <x v="0"/>
    <x v="6"/>
    <s v="LC"/>
  </r>
  <r>
    <x v="0"/>
    <x v="0"/>
    <x v="0"/>
    <s v="Arrecife rocoso"/>
    <s v="AMP"/>
    <s v="Sebastián Mena-González"/>
    <m/>
    <n v="3"/>
    <n v="40"/>
    <d v="2016-07-27T00:00:00"/>
    <x v="1"/>
    <s v="Gustavo Arias-Godínez"/>
    <d v="2016-09-16T00:00:00"/>
    <n v="5"/>
    <s v="Somero"/>
    <s v="sve"/>
    <x v="1"/>
    <n v="2"/>
    <m/>
    <n v="1"/>
    <m/>
    <m/>
    <n v="1"/>
    <m/>
    <m/>
    <m/>
    <m/>
    <m/>
    <m/>
    <m/>
    <m/>
    <m/>
    <m/>
    <m/>
    <m/>
    <m/>
    <m/>
    <m/>
    <n v="2.4899999999999999E-2"/>
    <n v="3.0129999999999999"/>
    <n v="416.47188298389591"/>
    <n v="10.411797074597398"/>
    <n v="104.11797074597399"/>
    <n v="0.104117970745974"/>
    <n v="0.05"/>
    <n v="3.3"/>
    <x v="0"/>
    <x v="0"/>
    <x v="1"/>
    <x v="1"/>
    <s v="LC"/>
  </r>
  <r>
    <x v="0"/>
    <x v="0"/>
    <x v="0"/>
    <s v="Arrecife rocoso"/>
    <s v="AMP"/>
    <s v="Sebastián Mena-González"/>
    <m/>
    <n v="3"/>
    <n v="40"/>
    <d v="2016-07-27T00:00:00"/>
    <x v="1"/>
    <s v="Gustavo Arias-Godínez"/>
    <d v="2016-09-16T00:00:00"/>
    <n v="5"/>
    <s v="Somero"/>
    <s v="nta"/>
    <x v="29"/>
    <n v="1"/>
    <m/>
    <m/>
    <n v="1"/>
    <m/>
    <m/>
    <m/>
    <m/>
    <m/>
    <m/>
    <m/>
    <m/>
    <m/>
    <m/>
    <m/>
    <m/>
    <m/>
    <m/>
    <m/>
    <m/>
    <m/>
    <n v="1.2999999999999999E-2"/>
    <n v="2.91"/>
    <n v="20.227932240332532"/>
    <n v="0.50569830600831334"/>
    <n v="5.0569830600831338"/>
    <n v="5.0569830600831339E-3"/>
    <n v="2.5000000000000001E-2"/>
    <n v="3.3"/>
    <x v="0"/>
    <x v="0"/>
    <x v="0"/>
    <x v="0"/>
    <s v="LC"/>
  </r>
  <r>
    <x v="0"/>
    <x v="0"/>
    <x v="0"/>
    <s v="Arrecife rocoso"/>
    <s v="AMP"/>
    <s v="Sebastián Mena-González"/>
    <m/>
    <n v="3"/>
    <n v="40"/>
    <d v="2016-07-27T00:00:00"/>
    <x v="1"/>
    <s v="Gustavo Arias-Godínez"/>
    <d v="2016-09-16T00:00:00"/>
    <n v="5"/>
    <s v="Somero"/>
    <s v="tlu"/>
    <x v="0"/>
    <n v="33"/>
    <n v="30"/>
    <n v="3"/>
    <m/>
    <m/>
    <m/>
    <m/>
    <m/>
    <m/>
    <m/>
    <m/>
    <m/>
    <m/>
    <m/>
    <m/>
    <m/>
    <m/>
    <m/>
    <m/>
    <m/>
    <m/>
    <n v="1.261E-2"/>
    <n v="2.8782999999999999"/>
    <n v="17.776144582713471"/>
    <n v="0.44440361456783678"/>
    <n v="4.4440361456783677"/>
    <n v="4.444036145678368E-3"/>
    <n v="0.82499999999999996"/>
    <n v="3.5"/>
    <x v="0"/>
    <x v="0"/>
    <x v="0"/>
    <x v="0"/>
    <s v="LC"/>
  </r>
  <r>
    <x v="0"/>
    <x v="0"/>
    <x v="0"/>
    <s v="Arrecife rocoso"/>
    <s v="AMP"/>
    <s v="Sebastián Mena-González"/>
    <m/>
    <n v="3"/>
    <n v="40"/>
    <d v="2016-07-27T00:00:00"/>
    <x v="1"/>
    <s v="Gustavo Arias-Godínez"/>
    <d v="2016-09-16T00:00:00"/>
    <n v="5"/>
    <s v="Somero"/>
    <s v="sac"/>
    <x v="5"/>
    <n v="1"/>
    <n v="1"/>
    <m/>
    <m/>
    <m/>
    <m/>
    <m/>
    <m/>
    <m/>
    <m/>
    <m/>
    <m/>
    <m/>
    <m/>
    <m/>
    <m/>
    <m/>
    <m/>
    <m/>
    <m/>
    <m/>
    <n v="3.49E-2"/>
    <n v="2.9108999999999998"/>
    <n v="0.50256124877797914"/>
    <n v="1.2564031219449479E-2"/>
    <n v="0.12564031219449479"/>
    <n v="1.2564031219449478E-4"/>
    <n v="2.5000000000000001E-2"/>
    <n v="2"/>
    <x v="3"/>
    <x v="3"/>
    <x v="0"/>
    <x v="2"/>
    <s v="LC"/>
  </r>
  <r>
    <x v="0"/>
    <x v="0"/>
    <x v="2"/>
    <s v="Arrecife coralino"/>
    <s v="AMP"/>
    <s v="Sebastián Mena-González"/>
    <m/>
    <n v="1"/>
    <n v="40"/>
    <d v="2016-07-27T00:00:00"/>
    <x v="1"/>
    <s v="Gustavo Arias-Godínez"/>
    <d v="2016-09-16T00:00:00"/>
    <n v="5"/>
    <s v="Somer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0"/>
    <x v="2"/>
    <s v="Arrecife coralino"/>
    <s v="AMP"/>
    <s v="Sebastián Mena-González"/>
    <m/>
    <n v="1"/>
    <n v="40"/>
    <d v="2016-07-27T00:00:00"/>
    <x v="1"/>
    <s v="Gustavo Arias-Godínez"/>
    <d v="2016-09-16T00:00:00"/>
    <n v="5"/>
    <s v="Somero"/>
    <s v="dho"/>
    <x v="11"/>
    <n v="1"/>
    <m/>
    <m/>
    <m/>
    <n v="1"/>
    <m/>
    <m/>
    <m/>
    <m/>
    <m/>
    <m/>
    <m/>
    <m/>
    <m/>
    <m/>
    <m/>
    <m/>
    <m/>
    <m/>
    <m/>
    <m/>
    <n v="2.1899999999999999E-2"/>
    <n v="3"/>
    <n v="117.3703125"/>
    <n v="2.9342578124999998"/>
    <n v="29.342578124999999"/>
    <n v="2.9342578124999998E-2"/>
    <n v="2.5000000000000001E-2"/>
    <n v="3.3"/>
    <x v="0"/>
    <x v="0"/>
    <x v="1"/>
    <x v="10"/>
    <s v="NE"/>
  </r>
  <r>
    <x v="0"/>
    <x v="0"/>
    <x v="2"/>
    <s v="Arrecife coralino"/>
    <s v="AMP"/>
    <s v="Sebastián Mena-González"/>
    <m/>
    <n v="1"/>
    <n v="40"/>
    <d v="2016-07-27T00:00:00"/>
    <x v="1"/>
    <s v="Gustavo Arias-Godínez"/>
    <d v="2016-09-16T00:00:00"/>
    <n v="5"/>
    <s v="Somero"/>
    <s v="sve"/>
    <x v="1"/>
    <n v="1"/>
    <m/>
    <m/>
    <n v="1"/>
    <m/>
    <m/>
    <m/>
    <m/>
    <m/>
    <m/>
    <m/>
    <m/>
    <m/>
    <m/>
    <m/>
    <m/>
    <m/>
    <m/>
    <m/>
    <m/>
    <m/>
    <n v="2.4899999999999999E-2"/>
    <n v="3.0129999999999999"/>
    <n v="50.256150114544802"/>
    <n v="1.25640375286362"/>
    <n v="12.5640375286362"/>
    <n v="1.2564037528636201E-2"/>
    <n v="2.5000000000000001E-2"/>
    <n v="3.3"/>
    <x v="0"/>
    <x v="0"/>
    <x v="1"/>
    <x v="1"/>
    <s v="LC"/>
  </r>
  <r>
    <x v="0"/>
    <x v="0"/>
    <x v="2"/>
    <s v="Arrecife coralino"/>
    <s v="AMP"/>
    <s v="Sebastián Mena-González"/>
    <m/>
    <n v="1"/>
    <n v="40"/>
    <d v="2016-07-27T00:00:00"/>
    <x v="1"/>
    <s v="Gustavo Arias-Godínez"/>
    <d v="2016-09-16T00:00:00"/>
    <n v="5"/>
    <s v="Somero"/>
    <s v="tlu"/>
    <x v="0"/>
    <n v="3"/>
    <n v="3"/>
    <m/>
    <m/>
    <m/>
    <m/>
    <m/>
    <m/>
    <m/>
    <m/>
    <m/>
    <m/>
    <m/>
    <m/>
    <m/>
    <m/>
    <m/>
    <m/>
    <m/>
    <m/>
    <m/>
    <n v="1.261E-2"/>
    <n v="2.8782999999999999"/>
    <n v="0.52872161843349497"/>
    <n v="1.3218040460837374E-2"/>
    <n v="0.13218040460837374"/>
    <n v="1.3218040460837374E-4"/>
    <n v="7.4999999999999997E-2"/>
    <n v="3.5"/>
    <x v="0"/>
    <x v="0"/>
    <x v="0"/>
    <x v="0"/>
    <s v="LC"/>
  </r>
  <r>
    <x v="0"/>
    <x v="0"/>
    <x v="2"/>
    <s v="Arrecife coralino"/>
    <s v="AMP"/>
    <s v="Sebastián Mena-González"/>
    <m/>
    <n v="2"/>
    <n v="40"/>
    <d v="2016-07-27T00:00:00"/>
    <x v="1"/>
    <s v="Gustavo Arias-Godínez"/>
    <d v="2016-09-16T00:00:00"/>
    <n v="5"/>
    <s v="Somero"/>
    <s v="sve"/>
    <x v="1"/>
    <n v="2"/>
    <m/>
    <m/>
    <n v="2"/>
    <m/>
    <m/>
    <m/>
    <m/>
    <m/>
    <m/>
    <m/>
    <m/>
    <m/>
    <m/>
    <m/>
    <m/>
    <m/>
    <m/>
    <m/>
    <m/>
    <m/>
    <n v="2.4899999999999999E-2"/>
    <n v="3.0129999999999999"/>
    <n v="100.5123002290896"/>
    <n v="2.5128075057272401"/>
    <n v="25.128075057272401"/>
    <n v="2.5128075057272402E-2"/>
    <n v="0.05"/>
    <n v="3.3"/>
    <x v="0"/>
    <x v="0"/>
    <x v="1"/>
    <x v="1"/>
    <s v="LC"/>
  </r>
  <r>
    <x v="0"/>
    <x v="0"/>
    <x v="2"/>
    <s v="Arrecife coralino"/>
    <s v="AMP"/>
    <s v="Sebastián Mena-González"/>
    <m/>
    <n v="3"/>
    <n v="40"/>
    <d v="2016-07-27T00:00:00"/>
    <x v="1"/>
    <s v="Gustavo Arias-Godínez"/>
    <d v="2016-09-16T00:00:00"/>
    <n v="5"/>
    <s v="Somero"/>
    <s v="sve"/>
    <x v="1"/>
    <n v="5"/>
    <m/>
    <m/>
    <n v="5"/>
    <m/>
    <m/>
    <m/>
    <m/>
    <m/>
    <m/>
    <m/>
    <m/>
    <m/>
    <m/>
    <m/>
    <m/>
    <m/>
    <m/>
    <m/>
    <m/>
    <m/>
    <n v="2.4899999999999999E-2"/>
    <n v="3.0129999999999999"/>
    <n v="251.280750572724"/>
    <n v="6.2820187643181002"/>
    <n v="62.820187643181001"/>
    <n v="6.2820187643180994E-2"/>
    <n v="0.125"/>
    <n v="3.3"/>
    <x v="0"/>
    <x v="0"/>
    <x v="1"/>
    <x v="1"/>
    <s v="LC"/>
  </r>
  <r>
    <x v="0"/>
    <x v="0"/>
    <x v="2"/>
    <s v="Arrecife coralino"/>
    <s v="AMP"/>
    <s v="Sebastián Mena-González"/>
    <m/>
    <n v="3"/>
    <n v="40"/>
    <d v="2016-07-27T00:00:00"/>
    <x v="1"/>
    <s v="Gustavo Arias-Godínez"/>
    <d v="2016-09-16T00:00:00"/>
    <n v="5"/>
    <s v="Somero"/>
    <s v="ame"/>
    <x v="28"/>
    <n v="1"/>
    <m/>
    <m/>
    <n v="1"/>
    <m/>
    <m/>
    <m/>
    <m/>
    <m/>
    <m/>
    <m/>
    <m/>
    <m/>
    <m/>
    <m/>
    <m/>
    <m/>
    <m/>
    <m/>
    <m/>
    <m/>
    <n v="3.0700000000000002E-2"/>
    <n v="2.8498999999999999"/>
    <n v="41.041405158247883"/>
    <n v="1.0260351289561971"/>
    <n v="10.260351289561971"/>
    <n v="1.0260351289561971E-2"/>
    <n v="2.5000000000000001E-2"/>
    <n v="3.4"/>
    <x v="0"/>
    <x v="0"/>
    <x v="1"/>
    <x v="5"/>
    <s v="NE"/>
  </r>
  <r>
    <x v="0"/>
    <x v="0"/>
    <x v="2"/>
    <s v="Arrecife coralino"/>
    <s v="AMP"/>
    <s v="Sebastián Mena-González"/>
    <m/>
    <n v="3"/>
    <n v="40"/>
    <d v="2016-07-27T00:00:00"/>
    <x v="1"/>
    <s v="Gustavo Arias-Godínez"/>
    <d v="2016-09-16T00:00:00"/>
    <n v="5"/>
    <s v="Somero"/>
    <s v="sru"/>
    <x v="23"/>
    <n v="1"/>
    <m/>
    <m/>
    <m/>
    <m/>
    <n v="1"/>
    <m/>
    <m/>
    <m/>
    <m/>
    <m/>
    <m/>
    <m/>
    <m/>
    <m/>
    <m/>
    <m/>
    <m/>
    <m/>
    <m/>
    <m/>
    <n v="1.3599999999999999E-2"/>
    <n v="3.109"/>
    <n v="301.81053509877415"/>
    <n v="7.5452633774693538"/>
    <n v="75.452633774693538"/>
    <n v="7.5452633774693537E-2"/>
    <n v="2.5000000000000001E-2"/>
    <n v="2"/>
    <x v="4"/>
    <x v="4"/>
    <x v="0"/>
    <x v="6"/>
    <s v="LC"/>
  </r>
  <r>
    <x v="0"/>
    <x v="0"/>
    <x v="2"/>
    <s v="Arrecife coralino"/>
    <s v="AMP"/>
    <s v="Sebastián Mena-González"/>
    <m/>
    <n v="3"/>
    <n v="40"/>
    <d v="2016-07-27T00:00:00"/>
    <x v="1"/>
    <s v="Gustavo Arias-Godínez"/>
    <d v="2016-09-16T00:00:00"/>
    <n v="5"/>
    <s v="Somero"/>
    <s v="sgh"/>
    <x v="7"/>
    <n v="1"/>
    <m/>
    <m/>
    <m/>
    <m/>
    <n v="1"/>
    <m/>
    <m/>
    <m/>
    <m/>
    <m/>
    <m/>
    <m/>
    <m/>
    <m/>
    <m/>
    <m/>
    <m/>
    <m/>
    <m/>
    <m/>
    <n v="2.3300000000000001E-2"/>
    <n v="2.919"/>
    <n v="280.50642055496235"/>
    <n v="7.0126605138740583"/>
    <n v="70.126605138740587"/>
    <n v="7.0126605138740583E-2"/>
    <n v="2.5000000000000001E-2"/>
    <n v="2"/>
    <x v="4"/>
    <x v="4"/>
    <x v="0"/>
    <x v="6"/>
    <s v="LC"/>
  </r>
  <r>
    <x v="0"/>
    <x v="0"/>
    <x v="2"/>
    <s v="Arrecife coralino"/>
    <s v="AMP"/>
    <s v="Sebastián Mena-González"/>
    <m/>
    <n v="3"/>
    <n v="40"/>
    <d v="2016-07-27T00:00:00"/>
    <x v="1"/>
    <s v="Gustavo Arias-Godínez"/>
    <d v="2016-09-16T00:00:00"/>
    <n v="5"/>
    <s v="Somero"/>
    <s v="axa"/>
    <x v="36"/>
    <n v="4"/>
    <m/>
    <m/>
    <m/>
    <m/>
    <n v="4"/>
    <m/>
    <m/>
    <m/>
    <m/>
    <m/>
    <m/>
    <m/>
    <m/>
    <m/>
    <m/>
    <m/>
    <m/>
    <m/>
    <m/>
    <m/>
    <n v="2.673E-2"/>
    <n v="2.9844900000000001"/>
    <n v="1589.2672228479519"/>
    <n v="39.731680571198794"/>
    <n v="397.31680571198797"/>
    <n v="0.39731680571198796"/>
    <n v="0.1"/>
    <n v="2.9"/>
    <x v="3"/>
    <x v="3"/>
    <x v="0"/>
    <x v="18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cox"/>
    <x v="8"/>
    <n v="2"/>
    <m/>
    <n v="2"/>
    <m/>
    <m/>
    <m/>
    <m/>
    <m/>
    <m/>
    <m/>
    <m/>
    <m/>
    <m/>
    <m/>
    <m/>
    <m/>
    <m/>
    <m/>
    <m/>
    <m/>
    <m/>
    <n v="3.32E-2"/>
    <n v="3"/>
    <n v="28.012499999999999"/>
    <n v="0.7003125"/>
    <n v="7.0031249999999998"/>
    <n v="7.0031249999999998E-3"/>
    <n v="0.05"/>
    <n v="3.9"/>
    <x v="0"/>
    <x v="0"/>
    <x v="0"/>
    <x v="7"/>
    <s v="NE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sac"/>
    <x v="5"/>
    <n v="42"/>
    <m/>
    <m/>
    <n v="42"/>
    <m/>
    <m/>
    <m/>
    <m/>
    <m/>
    <m/>
    <m/>
    <m/>
    <m/>
    <m/>
    <m/>
    <m/>
    <m/>
    <m/>
    <m/>
    <m/>
    <m/>
    <n v="3.49E-2"/>
    <n v="2.9108999999999998"/>
    <n v="2285.9676187461805"/>
    <n v="57.14919046865451"/>
    <n v="571.49190468654513"/>
    <n v="0.57149190468654509"/>
    <n v="1.05"/>
    <n v="2"/>
    <x v="3"/>
    <x v="3"/>
    <x v="0"/>
    <x v="2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cpu"/>
    <x v="6"/>
    <n v="6"/>
    <n v="6"/>
    <m/>
    <m/>
    <m/>
    <m/>
    <m/>
    <m/>
    <m/>
    <m/>
    <m/>
    <m/>
    <m/>
    <m/>
    <m/>
    <m/>
    <m/>
    <m/>
    <m/>
    <m/>
    <m/>
    <n v="1.9699999999999999E-2"/>
    <n v="2.9174000000000002"/>
    <n v="1.7122519041320323"/>
    <n v="4.2806297603300805E-2"/>
    <n v="0.42806297603300802"/>
    <n v="4.2806297603300805E-4"/>
    <n v="0.15"/>
    <n v="3"/>
    <x v="0"/>
    <x v="0"/>
    <x v="1"/>
    <x v="5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tlu"/>
    <x v="0"/>
    <n v="229"/>
    <n v="205"/>
    <n v="24"/>
    <m/>
    <m/>
    <m/>
    <m/>
    <m/>
    <m/>
    <m/>
    <m/>
    <m/>
    <m/>
    <m/>
    <m/>
    <m/>
    <m/>
    <m/>
    <m/>
    <m/>
    <m/>
    <n v="1.261E-2"/>
    <n v="2.8782999999999999"/>
    <n v="136.04073777998366"/>
    <n v="3.4010184444995915"/>
    <n v="34.010184444995915"/>
    <n v="3.4010184444995914E-2"/>
    <n v="5.7249999999999996"/>
    <n v="3.5"/>
    <x v="0"/>
    <x v="0"/>
    <x v="0"/>
    <x v="0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hpa"/>
    <x v="3"/>
    <n v="6"/>
    <n v="1"/>
    <n v="3"/>
    <m/>
    <n v="2"/>
    <m/>
    <m/>
    <m/>
    <m/>
    <m/>
    <m/>
    <m/>
    <m/>
    <m/>
    <m/>
    <m/>
    <m/>
    <m/>
    <m/>
    <m/>
    <m/>
    <n v="2.7130000000000001E-2"/>
    <n v="3.0842299999999998"/>
    <n v="411.2249427974038"/>
    <n v="10.280623569935095"/>
    <n v="102.80623569935095"/>
    <n v="0.10280623569935095"/>
    <n v="0.15"/>
    <n v="2.6"/>
    <x v="0"/>
    <x v="0"/>
    <x v="0"/>
    <x v="3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jni"/>
    <x v="17"/>
    <n v="5"/>
    <m/>
    <n v="5"/>
    <m/>
    <m/>
    <m/>
    <m/>
    <m/>
    <m/>
    <m/>
    <m/>
    <m/>
    <m/>
    <m/>
    <m/>
    <m/>
    <m/>
    <m/>
    <m/>
    <m/>
    <m/>
    <n v="2.5600000000000001E-2"/>
    <n v="3.0005999999999999"/>
    <n v="54.065322335360875"/>
    <n v="1.3516330583840219"/>
    <n v="13.516330583840219"/>
    <n v="1.3516330583840219E-2"/>
    <n v="0.125"/>
    <n v="3"/>
    <x v="0"/>
    <x v="0"/>
    <x v="0"/>
    <x v="12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cat"/>
    <x v="2"/>
    <n v="330"/>
    <n v="330"/>
    <m/>
    <m/>
    <m/>
    <m/>
    <m/>
    <m/>
    <m/>
    <m/>
    <m/>
    <m/>
    <m/>
    <m/>
    <m/>
    <m/>
    <m/>
    <m/>
    <m/>
    <m/>
    <m/>
    <n v="5.2300000000000003E-3"/>
    <n v="3.41655"/>
    <n v="39.500042724518266"/>
    <n v="0.98750106811295668"/>
    <n v="9.8750106811295666"/>
    <n v="9.875010681129566E-3"/>
    <n v="8.25"/>
    <n v="3.4"/>
    <x v="1"/>
    <x v="1"/>
    <x v="0"/>
    <x v="2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atr"/>
    <x v="13"/>
    <n v="3"/>
    <m/>
    <n v="3"/>
    <m/>
    <m/>
    <m/>
    <m/>
    <m/>
    <m/>
    <m/>
    <m/>
    <m/>
    <m/>
    <m/>
    <m/>
    <m/>
    <m/>
    <m/>
    <m/>
    <m/>
    <m/>
    <n v="1.6E-2"/>
    <n v="3.0516000000000001"/>
    <n v="22.468712578130507"/>
    <n v="0.56171781445326263"/>
    <n v="5.6171781445326268"/>
    <n v="5.6171781445326268E-3"/>
    <n v="7.4999999999999997E-2"/>
    <n v="3"/>
    <x v="1"/>
    <x v="1"/>
    <x v="0"/>
    <x v="2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ssu"/>
    <x v="24"/>
    <n v="1"/>
    <m/>
    <m/>
    <n v="1"/>
    <m/>
    <m/>
    <m/>
    <m/>
    <m/>
    <m/>
    <m/>
    <m/>
    <m/>
    <m/>
    <m/>
    <m/>
    <m/>
    <m/>
    <m/>
    <m/>
    <m/>
    <n v="2.3199999999999998E-2"/>
    <n v="2.9554"/>
    <n v="40.485157889405826"/>
    <n v="1.0121289472351456"/>
    <n v="10.121289472351457"/>
    <n v="1.0121289472351457E-2"/>
    <n v="2.5000000000000001E-2"/>
    <n v="3.5"/>
    <x v="0"/>
    <x v="0"/>
    <x v="3"/>
    <x v="15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sgh"/>
    <x v="7"/>
    <n v="6"/>
    <m/>
    <m/>
    <m/>
    <n v="6"/>
    <m/>
    <m/>
    <m/>
    <m/>
    <m/>
    <m/>
    <m/>
    <m/>
    <m/>
    <m/>
    <m/>
    <m/>
    <m/>
    <m/>
    <m/>
    <m/>
    <n v="2.3300000000000001E-2"/>
    <n v="2.919"/>
    <n v="594.2035409803724"/>
    <n v="14.855088524509309"/>
    <n v="148.5508852450931"/>
    <n v="0.14855088524509311"/>
    <n v="0.15"/>
    <n v="2"/>
    <x v="4"/>
    <x v="4"/>
    <x v="0"/>
    <x v="6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ame"/>
    <x v="28"/>
    <n v="2"/>
    <m/>
    <m/>
    <m/>
    <n v="2"/>
    <m/>
    <m/>
    <m/>
    <m/>
    <m/>
    <m/>
    <m/>
    <m/>
    <m/>
    <m/>
    <m/>
    <m/>
    <m/>
    <m/>
    <m/>
    <m/>
    <n v="3.0700000000000002E-2"/>
    <n v="2.8498999999999999"/>
    <n v="214.14232129055148"/>
    <n v="5.3535580322637868"/>
    <n v="53.53558032263787"/>
    <n v="5.3535580322637867E-2"/>
    <n v="0.05"/>
    <n v="3.4"/>
    <x v="0"/>
    <x v="0"/>
    <x v="1"/>
    <x v="5"/>
    <s v="NE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sve"/>
    <x v="1"/>
    <n v="6"/>
    <m/>
    <m/>
    <n v="2"/>
    <n v="4"/>
    <m/>
    <m/>
    <m/>
    <m/>
    <m/>
    <m/>
    <m/>
    <m/>
    <m/>
    <m/>
    <m/>
    <m/>
    <m/>
    <m/>
    <m/>
    <m/>
    <n v="2.4899999999999999E-2"/>
    <n v="3.0129999999999999"/>
    <n v="654.54191403885488"/>
    <n v="16.363547850971372"/>
    <n v="163.63547850971372"/>
    <n v="0.16363547850971372"/>
    <n v="0.15"/>
    <n v="3.3"/>
    <x v="0"/>
    <x v="0"/>
    <x v="1"/>
    <x v="1"/>
    <s v="LC"/>
  </r>
  <r>
    <x v="0"/>
    <x v="0"/>
    <x v="9"/>
    <m/>
    <s v="AMP"/>
    <s v="Sebastián Mena-González"/>
    <m/>
    <n v="1"/>
    <n v="40"/>
    <d v="2016-07-28T00:00:00"/>
    <x v="1"/>
    <s v="Gustavo Arias-Godínez"/>
    <d v="2016-09-16T00:00:00"/>
    <n v="6"/>
    <s v="Somero"/>
    <s v="hch"/>
    <x v="44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3.5"/>
    <x v="0"/>
    <x v="0"/>
    <x v="0"/>
    <x v="0"/>
    <s v="LC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hpa"/>
    <x v="3"/>
    <n v="16"/>
    <m/>
    <n v="1"/>
    <n v="15"/>
    <m/>
    <m/>
    <m/>
    <m/>
    <m/>
    <m/>
    <m/>
    <m/>
    <m/>
    <m/>
    <m/>
    <m/>
    <m/>
    <m/>
    <m/>
    <m/>
    <m/>
    <n v="2.7130000000000001E-2"/>
    <n v="3.0842299999999998"/>
    <n v="996.81220682482456"/>
    <n v="24.920305170620615"/>
    <n v="249.20305170620617"/>
    <n v="0.24920305170620616"/>
    <n v="0.4"/>
    <n v="2.6"/>
    <x v="0"/>
    <x v="0"/>
    <x v="0"/>
    <x v="3"/>
    <s v="LC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hni"/>
    <x v="57"/>
    <n v="1"/>
    <n v="1"/>
    <m/>
    <m/>
    <m/>
    <m/>
    <m/>
    <m/>
    <m/>
    <m/>
    <m/>
    <m/>
    <m/>
    <m/>
    <m/>
    <m/>
    <m/>
    <m/>
    <m/>
    <m/>
    <m/>
    <n v="1.26E-2"/>
    <n v="3.0672999999999999"/>
    <n v="0.20939771281975608"/>
    <n v="5.2349428204939022E-3"/>
    <n v="5.2349428204939021E-2"/>
    <n v="5.2349428204939019E-5"/>
    <n v="2.5000000000000001E-2"/>
    <n v="4"/>
    <x v="0"/>
    <x v="0"/>
    <x v="0"/>
    <x v="0"/>
    <s v="LC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cox"/>
    <x v="8"/>
    <n v="2"/>
    <n v="2"/>
    <m/>
    <m/>
    <m/>
    <m/>
    <m/>
    <m/>
    <m/>
    <m/>
    <m/>
    <m/>
    <m/>
    <m/>
    <m/>
    <m/>
    <m/>
    <m/>
    <m/>
    <m/>
    <m/>
    <n v="3.32E-2"/>
    <n v="3"/>
    <n v="1.0375000000000001"/>
    <n v="2.5937500000000002E-2"/>
    <n v="0.25937500000000002"/>
    <n v="2.59375E-4"/>
    <n v="0.05"/>
    <n v="3.9"/>
    <x v="0"/>
    <x v="0"/>
    <x v="0"/>
    <x v="7"/>
    <s v="NE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cat"/>
    <x v="2"/>
    <n v="315"/>
    <m/>
    <n v="315"/>
    <m/>
    <m/>
    <m/>
    <m/>
    <m/>
    <m/>
    <m/>
    <m/>
    <m/>
    <m/>
    <m/>
    <m/>
    <m/>
    <m/>
    <m/>
    <m/>
    <m/>
    <m/>
    <n v="5.2300000000000003E-3"/>
    <n v="3.41655"/>
    <n v="1608.8027579610605"/>
    <n v="40.220068949026512"/>
    <n v="402.20068949026512"/>
    <n v="0.40220068949026511"/>
    <n v="7.875"/>
    <n v="3.4"/>
    <x v="1"/>
    <x v="1"/>
    <x v="0"/>
    <x v="2"/>
    <s v="LC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tlu"/>
    <x v="0"/>
    <n v="332"/>
    <n v="300"/>
    <n v="30"/>
    <n v="2"/>
    <m/>
    <m/>
    <m/>
    <m/>
    <m/>
    <m/>
    <m/>
    <m/>
    <m/>
    <m/>
    <m/>
    <m/>
    <m/>
    <m/>
    <m/>
    <m/>
    <m/>
    <n v="1.261E-2"/>
    <n v="2.8782999999999999"/>
    <n v="213.98417532472357"/>
    <n v="5.3496043831180895"/>
    <n v="53.496043831180899"/>
    <n v="5.3496043831180902E-2"/>
    <n v="8.3000000000000007"/>
    <n v="3.5"/>
    <x v="0"/>
    <x v="0"/>
    <x v="0"/>
    <x v="0"/>
    <s v="LC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dho"/>
    <x v="11"/>
    <n v="6"/>
    <m/>
    <m/>
    <n v="6"/>
    <m/>
    <m/>
    <m/>
    <m/>
    <m/>
    <m/>
    <m/>
    <m/>
    <m/>
    <m/>
    <m/>
    <m/>
    <m/>
    <m/>
    <m/>
    <m/>
    <m/>
    <n v="2.1899999999999999E-2"/>
    <n v="3"/>
    <n v="256.640625"/>
    <n v="6.416015625"/>
    <n v="64.16015625"/>
    <n v="6.4160156250000003E-2"/>
    <n v="0.15"/>
    <n v="3.3"/>
    <x v="0"/>
    <x v="0"/>
    <x v="1"/>
    <x v="10"/>
    <s v="NE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cre"/>
    <x v="27"/>
    <n v="1"/>
    <m/>
    <m/>
    <m/>
    <m/>
    <m/>
    <n v="1"/>
    <m/>
    <m/>
    <m/>
    <m/>
    <m/>
    <m/>
    <m/>
    <m/>
    <m/>
    <m/>
    <m/>
    <m/>
    <m/>
    <m/>
    <n v="0.28499999999999998"/>
    <n v="2.3450000000000002"/>
    <n v="1190.376717670676"/>
    <n v="29.759417941766902"/>
    <n v="297.59417941766901"/>
    <n v="0.29759417941766902"/>
    <n v="2.5000000000000001E-2"/>
    <n v="3.5"/>
    <x v="0"/>
    <x v="0"/>
    <x v="1"/>
    <x v="10"/>
    <s v="NE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sgh"/>
    <x v="7"/>
    <n v="7"/>
    <m/>
    <m/>
    <n v="1"/>
    <n v="6"/>
    <m/>
    <m/>
    <m/>
    <m/>
    <m/>
    <m/>
    <m/>
    <m/>
    <m/>
    <m/>
    <m/>
    <m/>
    <m/>
    <m/>
    <m/>
    <m/>
    <n v="2.3300000000000001E-2"/>
    <n v="2.919"/>
    <n v="631.29178306076835"/>
    <n v="15.78229457651921"/>
    <n v="157.82294576519209"/>
    <n v="0.1578229457651921"/>
    <n v="0.17499999999999999"/>
    <n v="2"/>
    <x v="4"/>
    <x v="4"/>
    <x v="0"/>
    <x v="6"/>
    <s v="LC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cpu"/>
    <x v="6"/>
    <n v="6"/>
    <n v="6"/>
    <m/>
    <m/>
    <m/>
    <m/>
    <m/>
    <m/>
    <m/>
    <m/>
    <m/>
    <m/>
    <m/>
    <m/>
    <m/>
    <m/>
    <m/>
    <m/>
    <m/>
    <m/>
    <m/>
    <n v="1.9699999999999999E-2"/>
    <n v="2.9174000000000002"/>
    <n v="1.7122519041320323"/>
    <n v="4.2806297603300805E-2"/>
    <n v="0.42806297603300802"/>
    <n v="4.2806297603300805E-4"/>
    <n v="0.15"/>
    <n v="3"/>
    <x v="0"/>
    <x v="0"/>
    <x v="1"/>
    <x v="5"/>
    <s v="LC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atr"/>
    <x v="13"/>
    <n v="6"/>
    <n v="6"/>
    <m/>
    <m/>
    <m/>
    <m/>
    <m/>
    <m/>
    <m/>
    <m/>
    <m/>
    <m/>
    <m/>
    <m/>
    <m/>
    <m/>
    <m/>
    <m/>
    <m/>
    <m/>
    <m/>
    <n v="1.6E-2"/>
    <n v="3.0516000000000001"/>
    <n v="1.5726242328480984"/>
    <n v="3.9315605821202457E-2"/>
    <n v="0.3931560582120246"/>
    <n v="3.9315605821202458E-4"/>
    <n v="0.15"/>
    <n v="3"/>
    <x v="1"/>
    <x v="1"/>
    <x v="0"/>
    <x v="2"/>
    <s v="LC"/>
  </r>
  <r>
    <x v="0"/>
    <x v="0"/>
    <x v="9"/>
    <m/>
    <s v="AMP"/>
    <s v="Sebastián Mena-González"/>
    <m/>
    <n v="2"/>
    <n v="40"/>
    <d v="2016-07-28T00:00:00"/>
    <x v="1"/>
    <s v="Gustavo Arias-Godínez"/>
    <d v="2016-09-16T00:00:00"/>
    <n v="6"/>
    <s v="Somero"/>
    <s v="sac"/>
    <x v="5"/>
    <n v="46"/>
    <m/>
    <n v="30"/>
    <n v="16"/>
    <m/>
    <m/>
    <m/>
    <m/>
    <m/>
    <m/>
    <m/>
    <m/>
    <m/>
    <m/>
    <m/>
    <m/>
    <m/>
    <m/>
    <m/>
    <m/>
    <m/>
    <n v="3.49E-2"/>
    <n v="2.9108999999999998"/>
    <n v="1239.9605032123204"/>
    <n v="30.999012580308012"/>
    <n v="309.9901258030801"/>
    <n v="0.30999012580308011"/>
    <n v="1.1499999999999999"/>
    <n v="2"/>
    <x v="3"/>
    <x v="3"/>
    <x v="0"/>
    <x v="2"/>
    <s v="LC"/>
  </r>
  <r>
    <x v="0"/>
    <x v="0"/>
    <x v="9"/>
    <m/>
    <s v="AMP"/>
    <s v="Sebastián Mena-González"/>
    <m/>
    <n v="3"/>
    <n v="40"/>
    <d v="2016-07-28T00:00:00"/>
    <x v="1"/>
    <s v="Gustavo Arias-Godínez"/>
    <d v="2016-09-16T00:00:00"/>
    <n v="6"/>
    <s v="Somero"/>
    <s v="jni"/>
    <x v="17"/>
    <n v="24"/>
    <m/>
    <n v="24"/>
    <m/>
    <m/>
    <m/>
    <m/>
    <m/>
    <m/>
    <m/>
    <m/>
    <m/>
    <m/>
    <m/>
    <m/>
    <m/>
    <m/>
    <m/>
    <m/>
    <m/>
    <m/>
    <n v="2.5600000000000001E-2"/>
    <n v="3.0005999999999999"/>
    <n v="259.51354720973222"/>
    <n v="6.4878386802433052"/>
    <n v="64.878386802433056"/>
    <n v="6.4878386802433061E-2"/>
    <n v="0.6"/>
    <n v="3"/>
    <x v="0"/>
    <x v="0"/>
    <x v="0"/>
    <x v="12"/>
    <s v="LC"/>
  </r>
  <r>
    <x v="0"/>
    <x v="0"/>
    <x v="9"/>
    <m/>
    <s v="AMP"/>
    <s v="Sebastián Mena-González"/>
    <m/>
    <n v="3"/>
    <n v="40"/>
    <d v="2016-07-28T00:00:00"/>
    <x v="1"/>
    <s v="Gustavo Arias-Godínez"/>
    <d v="2016-09-16T00:00:00"/>
    <n v="6"/>
    <s v="Somero"/>
    <s v="sgh"/>
    <x v="7"/>
    <n v="25"/>
    <n v="2"/>
    <n v="7"/>
    <n v="16"/>
    <m/>
    <m/>
    <m/>
    <m/>
    <m/>
    <m/>
    <m/>
    <m/>
    <m/>
    <m/>
    <m/>
    <m/>
    <m/>
    <m/>
    <m/>
    <m/>
    <m/>
    <n v="2.3300000000000001E-2"/>
    <n v="2.919"/>
    <n v="652.5343170024197"/>
    <n v="16.313357925060494"/>
    <n v="163.13357925060495"/>
    <n v="0.16313357925060495"/>
    <n v="0.625"/>
    <n v="2"/>
    <x v="4"/>
    <x v="4"/>
    <x v="0"/>
    <x v="6"/>
    <s v="LC"/>
  </r>
  <r>
    <x v="0"/>
    <x v="0"/>
    <x v="9"/>
    <m/>
    <s v="AMP"/>
    <s v="Sebastián Mena-González"/>
    <m/>
    <n v="3"/>
    <n v="40"/>
    <d v="2016-07-28T00:00:00"/>
    <x v="1"/>
    <s v="Gustavo Arias-Godínez"/>
    <d v="2016-09-16T00:00:00"/>
    <n v="6"/>
    <s v="Somero"/>
    <s v="sac"/>
    <x v="5"/>
    <n v="22"/>
    <m/>
    <n v="16"/>
    <n v="6"/>
    <m/>
    <m/>
    <m/>
    <m/>
    <m/>
    <m/>
    <m/>
    <m/>
    <m/>
    <m/>
    <m/>
    <m/>
    <m/>
    <m/>
    <m/>
    <m/>
    <m/>
    <n v="3.49E-2"/>
    <n v="2.9108999999999998"/>
    <n v="523.42850724918219"/>
    <n v="13.085712681229555"/>
    <n v="130.85712681229555"/>
    <n v="0.13085712681229555"/>
    <n v="0.55000000000000004"/>
    <n v="2"/>
    <x v="3"/>
    <x v="3"/>
    <x v="0"/>
    <x v="2"/>
    <s v="LC"/>
  </r>
  <r>
    <x v="0"/>
    <x v="0"/>
    <x v="9"/>
    <m/>
    <s v="AMP"/>
    <s v="Sebastián Mena-González"/>
    <m/>
    <n v="3"/>
    <n v="40"/>
    <d v="2016-07-28T00:00:00"/>
    <x v="1"/>
    <s v="Gustavo Arias-Godínez"/>
    <d v="2016-09-16T00:00:00"/>
    <n v="6"/>
    <s v="Somero"/>
    <s v="cox"/>
    <x v="8"/>
    <n v="3"/>
    <n v="2"/>
    <n v="1"/>
    <m/>
    <m/>
    <m/>
    <m/>
    <m/>
    <m/>
    <m/>
    <m/>
    <m/>
    <m/>
    <m/>
    <m/>
    <m/>
    <m/>
    <m/>
    <m/>
    <m/>
    <m/>
    <n v="3.32E-2"/>
    <n v="3"/>
    <n v="15.043749999999999"/>
    <n v="0.37609375"/>
    <n v="3.7609374999999998"/>
    <n v="3.7609375E-3"/>
    <n v="7.4999999999999997E-2"/>
    <n v="3.9"/>
    <x v="0"/>
    <x v="0"/>
    <x v="0"/>
    <x v="7"/>
    <s v="NE"/>
  </r>
  <r>
    <x v="0"/>
    <x v="0"/>
    <x v="9"/>
    <m/>
    <s v="AMP"/>
    <s v="Sebastián Mena-González"/>
    <m/>
    <n v="3"/>
    <n v="40"/>
    <d v="2016-07-28T00:00:00"/>
    <x v="1"/>
    <s v="Gustavo Arias-Godínez"/>
    <d v="2016-09-16T00:00:00"/>
    <n v="6"/>
    <s v="Somero"/>
    <s v="cat"/>
    <x v="2"/>
    <n v="100"/>
    <m/>
    <n v="100"/>
    <m/>
    <m/>
    <m/>
    <m/>
    <m/>
    <m/>
    <m/>
    <m/>
    <m/>
    <m/>
    <m/>
    <m/>
    <m/>
    <m/>
    <m/>
    <m/>
    <m/>
    <m/>
    <n v="5.2300000000000003E-3"/>
    <n v="3.41655"/>
    <n v="510.73103427335252"/>
    <n v="12.768275856833814"/>
    <n v="127.68275856833813"/>
    <n v="0.12768275856833813"/>
    <n v="2.5"/>
    <n v="3.4"/>
    <x v="1"/>
    <x v="1"/>
    <x v="0"/>
    <x v="2"/>
    <s v="LC"/>
  </r>
  <r>
    <x v="0"/>
    <x v="0"/>
    <x v="9"/>
    <m/>
    <s v="AMP"/>
    <s v="Sebastián Mena-González"/>
    <m/>
    <n v="3"/>
    <n v="40"/>
    <d v="2016-07-28T00:00:00"/>
    <x v="1"/>
    <s v="Gustavo Arias-Godínez"/>
    <d v="2016-09-16T00:00:00"/>
    <n v="6"/>
    <s v="Somero"/>
    <s v="tlu"/>
    <x v="0"/>
    <n v="170"/>
    <n v="70"/>
    <n v="100"/>
    <m/>
    <m/>
    <m/>
    <m/>
    <m/>
    <m/>
    <m/>
    <m/>
    <m/>
    <m/>
    <m/>
    <m/>
    <m/>
    <m/>
    <m/>
    <m/>
    <m/>
    <m/>
    <n v="1.261E-2"/>
    <n v="2.8782999999999999"/>
    <n v="428.63445104273217"/>
    <n v="10.715861276068305"/>
    <n v="107.15861276068304"/>
    <n v="0.10715861276068304"/>
    <n v="4.25"/>
    <n v="3.5"/>
    <x v="0"/>
    <x v="0"/>
    <x v="0"/>
    <x v="0"/>
    <s v="LC"/>
  </r>
  <r>
    <x v="0"/>
    <x v="0"/>
    <x v="9"/>
    <m/>
    <s v="AMP"/>
    <s v="Sebastián Mena-González"/>
    <m/>
    <n v="3"/>
    <n v="40"/>
    <d v="2016-07-28T00:00:00"/>
    <x v="1"/>
    <s v="Gustavo Arias-Godínez"/>
    <d v="2016-09-16T00:00:00"/>
    <n v="6"/>
    <s v="Somero"/>
    <s v="sve"/>
    <x v="1"/>
    <n v="1"/>
    <m/>
    <n v="1"/>
    <m/>
    <m/>
    <m/>
    <m/>
    <m/>
    <m/>
    <m/>
    <m/>
    <m/>
    <m/>
    <m/>
    <m/>
    <m/>
    <m/>
    <m/>
    <m/>
    <m/>
    <m/>
    <n v="2.4899999999999999E-2"/>
    <n v="3.0129999999999999"/>
    <n v="10.783479913296377"/>
    <n v="0.26958699783240941"/>
    <n v="2.6958699783240943"/>
    <n v="2.6958699783240941E-3"/>
    <n v="2.5000000000000001E-2"/>
    <n v="3.3"/>
    <x v="0"/>
    <x v="0"/>
    <x v="1"/>
    <x v="1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sgh"/>
    <x v="7"/>
    <n v="2"/>
    <m/>
    <m/>
    <m/>
    <n v="2"/>
    <m/>
    <m/>
    <m/>
    <m/>
    <m/>
    <m/>
    <m/>
    <m/>
    <m/>
    <m/>
    <m/>
    <m/>
    <m/>
    <m/>
    <m/>
    <m/>
    <n v="2.3300000000000001E-2"/>
    <n v="2.919"/>
    <n v="198.06784699345747"/>
    <n v="4.951696174836437"/>
    <n v="49.516961748364366"/>
    <n v="4.9516961748364369E-2"/>
    <n v="0.05"/>
    <n v="2"/>
    <x v="4"/>
    <x v="4"/>
    <x v="0"/>
    <x v="6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tlu"/>
    <x v="0"/>
    <n v="1"/>
    <m/>
    <n v="1"/>
    <m/>
    <m/>
    <m/>
    <m/>
    <m/>
    <m/>
    <m/>
    <m/>
    <m/>
    <m/>
    <m/>
    <m/>
    <m/>
    <m/>
    <m/>
    <m/>
    <m/>
    <m/>
    <n v="1.261E-2"/>
    <n v="2.8782999999999999"/>
    <n v="4.1629761327928394"/>
    <n v="0.10407440331982099"/>
    <n v="1.0407440331982099"/>
    <n v="1.0407440331982099E-3"/>
    <n v="2.5000000000000001E-2"/>
    <n v="3.5"/>
    <x v="0"/>
    <x v="0"/>
    <x v="0"/>
    <x v="0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sve"/>
    <x v="1"/>
    <n v="1"/>
    <m/>
    <m/>
    <n v="1"/>
    <m/>
    <m/>
    <m/>
    <m/>
    <m/>
    <m/>
    <m/>
    <m/>
    <m/>
    <m/>
    <m/>
    <m/>
    <m/>
    <m/>
    <m/>
    <m/>
    <m/>
    <n v="2.4899999999999999E-2"/>
    <n v="3.0129999999999999"/>
    <n v="50.256150114544802"/>
    <n v="1.25640375286362"/>
    <n v="12.5640375286362"/>
    <n v="1.2564037528636201E-2"/>
    <n v="2.5000000000000001E-2"/>
    <n v="3.3"/>
    <x v="0"/>
    <x v="0"/>
    <x v="1"/>
    <x v="1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hdi"/>
    <x v="18"/>
    <n v="4"/>
    <n v="3"/>
    <m/>
    <n v="1"/>
    <m/>
    <m/>
    <m/>
    <m/>
    <m/>
    <m/>
    <m/>
    <m/>
    <m/>
    <m/>
    <m/>
    <m/>
    <m/>
    <m/>
    <m/>
    <m/>
    <m/>
    <n v="1.26E-2"/>
    <n v="3.0672999999999999"/>
    <n v="29.79726618257979"/>
    <n v="0.74493165456449473"/>
    <n v="7.4493165456449475"/>
    <n v="7.4493165456449477E-3"/>
    <n v="0.1"/>
    <n v="3.9"/>
    <x v="0"/>
    <x v="0"/>
    <x v="0"/>
    <x v="0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sps"/>
    <x v="30"/>
    <n v="2"/>
    <m/>
    <m/>
    <n v="2"/>
    <m/>
    <m/>
    <m/>
    <m/>
    <m/>
    <m/>
    <m/>
    <m/>
    <m/>
    <m/>
    <m/>
    <m/>
    <m/>
    <m/>
    <m/>
    <m/>
    <m/>
    <n v="1.9300000000000001E-2"/>
    <n v="2.8511000000000002"/>
    <n v="51.759186602301376"/>
    <n v="1.2939796650575344"/>
    <n v="12.939796650575344"/>
    <n v="1.2939796650575344E-2"/>
    <n v="0.05"/>
    <n v="3.6"/>
    <x v="2"/>
    <x v="2"/>
    <x v="0"/>
    <x v="9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paz"/>
    <x v="20"/>
    <n v="1"/>
    <n v="1"/>
    <m/>
    <m/>
    <m/>
    <m/>
    <m/>
    <m/>
    <m/>
    <m/>
    <m/>
    <m/>
    <m/>
    <m/>
    <m/>
    <m/>
    <m/>
    <m/>
    <m/>
    <m/>
    <m/>
    <n v="4.5999999999999999E-3"/>
    <n v="3.1387999999999998"/>
    <n v="8.1622883091650902E-2"/>
    <n v="2.0405720772912724E-3"/>
    <n v="2.0405720772912722E-2"/>
    <n v="2.0405720772912721E-5"/>
    <n v="2.5000000000000001E-2"/>
    <n v="4"/>
    <x v="2"/>
    <x v="2"/>
    <x v="0"/>
    <x v="11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cpu"/>
    <x v="6"/>
    <n v="10"/>
    <n v="10"/>
    <m/>
    <m/>
    <m/>
    <m/>
    <m/>
    <m/>
    <m/>
    <m/>
    <m/>
    <m/>
    <m/>
    <m/>
    <m/>
    <m/>
    <m/>
    <m/>
    <m/>
    <m/>
    <m/>
    <n v="1.9699999999999999E-2"/>
    <n v="2.9174000000000002"/>
    <n v="2.853753173553387"/>
    <n v="7.134382933883468E-2"/>
    <n v="0.71343829338834674"/>
    <n v="7.1343829338834676E-4"/>
    <n v="0.25"/>
    <n v="3"/>
    <x v="0"/>
    <x v="0"/>
    <x v="1"/>
    <x v="5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hni"/>
    <x v="57"/>
    <n v="3"/>
    <n v="3"/>
    <m/>
    <m/>
    <m/>
    <m/>
    <m/>
    <m/>
    <m/>
    <m/>
    <m/>
    <m/>
    <m/>
    <m/>
    <m/>
    <m/>
    <m/>
    <m/>
    <m/>
    <m/>
    <m/>
    <n v="1.26E-2"/>
    <n v="3.0672999999999999"/>
    <n v="0.62819313845926827"/>
    <n v="1.5704828461481708E-2"/>
    <n v="0.15704828461481707"/>
    <n v="1.5704828461481706E-4"/>
    <n v="7.4999999999999997E-2"/>
    <n v="4"/>
    <x v="0"/>
    <x v="0"/>
    <x v="0"/>
    <x v="0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pna"/>
    <x v="16"/>
    <n v="1"/>
    <m/>
    <m/>
    <m/>
    <n v="1"/>
    <m/>
    <m/>
    <m/>
    <m/>
    <m/>
    <m/>
    <m/>
    <m/>
    <m/>
    <m/>
    <m/>
    <m/>
    <m/>
    <m/>
    <m/>
    <m/>
    <n v="0.12970000000000001"/>
    <n v="2.6061000000000001"/>
    <n v="225.1238123864585"/>
    <n v="5.6280953096614628"/>
    <n v="56.280953096614624"/>
    <n v="5.6280953096614621E-2"/>
    <n v="2.5000000000000001E-2"/>
    <n v="3.8"/>
    <x v="0"/>
    <x v="0"/>
    <x v="1"/>
    <x v="1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ado"/>
    <x v="22"/>
    <n v="1"/>
    <n v="1"/>
    <m/>
    <m/>
    <m/>
    <m/>
    <m/>
    <m/>
    <m/>
    <m/>
    <m/>
    <m/>
    <m/>
    <m/>
    <m/>
    <m/>
    <m/>
    <m/>
    <m/>
    <m/>
    <m/>
    <n v="1.41E-2"/>
    <n v="3.1286"/>
    <n v="0.24786443933352806"/>
    <n v="6.1966109833382016E-3"/>
    <n v="6.1966109833382015E-2"/>
    <n v="6.1966109833382009E-5"/>
    <n v="2.5000000000000001E-2"/>
    <n v="3.4"/>
    <x v="1"/>
    <x v="1"/>
    <x v="0"/>
    <x v="14"/>
    <s v="LC"/>
  </r>
  <r>
    <x v="0"/>
    <x v="0"/>
    <x v="5"/>
    <s v="Arrecife coralino"/>
    <s v="NoAMP"/>
    <s v="Sebastián Mena-González"/>
    <m/>
    <n v="1"/>
    <n v="40"/>
    <d v="2016-07-28T00:00:00"/>
    <x v="1"/>
    <s v="Gustavo Arias-Godínez"/>
    <d v="2016-09-17T00:00:00"/>
    <n v="8"/>
    <s v="Profundo"/>
    <s v="sco"/>
    <x v="69"/>
    <n v="3"/>
    <m/>
    <m/>
    <n v="3"/>
    <m/>
    <m/>
    <m/>
    <m/>
    <m/>
    <m/>
    <m/>
    <m/>
    <m/>
    <m/>
    <m/>
    <m/>
    <m/>
    <m/>
    <m/>
    <m/>
    <m/>
    <n v="1.8599999999999998E-2"/>
    <n v="3.0455000000000001"/>
    <n v="122.25697435250288"/>
    <n v="3.0564243588125719"/>
    <n v="30.56424358812572"/>
    <n v="3.056424358812572E-2"/>
    <n v="7.4999999999999997E-2"/>
    <n v="2"/>
    <x v="4"/>
    <x v="4"/>
    <x v="0"/>
    <x v="6"/>
    <s v="LC"/>
  </r>
  <r>
    <x v="0"/>
    <x v="0"/>
    <x v="5"/>
    <s v="Arrecife coralino"/>
    <s v="NoAMP"/>
    <s v="Sebastián Mena-González"/>
    <m/>
    <n v="2"/>
    <n v="40"/>
    <d v="2016-07-28T00:00:00"/>
    <x v="1"/>
    <s v="Gustavo Arias-Godínez"/>
    <d v="2016-09-17T00:00:00"/>
    <n v="8"/>
    <s v="Profundo"/>
    <s v="hdi"/>
    <x v="18"/>
    <n v="8"/>
    <n v="8"/>
    <m/>
    <m/>
    <m/>
    <m/>
    <m/>
    <m/>
    <m/>
    <m/>
    <m/>
    <m/>
    <m/>
    <m/>
    <m/>
    <m/>
    <m/>
    <m/>
    <m/>
    <m/>
    <m/>
    <n v="1.26E-2"/>
    <n v="3.0672999999999999"/>
    <n v="1.6751817025580487"/>
    <n v="4.1879542563951218E-2"/>
    <n v="0.41879542563951216"/>
    <n v="4.1879542563951215E-4"/>
    <n v="0.2"/>
    <n v="3.9"/>
    <x v="0"/>
    <x v="0"/>
    <x v="0"/>
    <x v="0"/>
    <s v="LC"/>
  </r>
  <r>
    <x v="0"/>
    <x v="0"/>
    <x v="5"/>
    <s v="Arrecife coralino"/>
    <s v="NoAMP"/>
    <s v="Sebastián Mena-González"/>
    <m/>
    <n v="2"/>
    <n v="40"/>
    <d v="2016-07-28T00:00:00"/>
    <x v="1"/>
    <s v="Gustavo Arias-Godínez"/>
    <d v="2016-09-17T00:00:00"/>
    <n v="8"/>
    <s v="Profundo"/>
    <s v="spe"/>
    <x v="35"/>
    <n v="3"/>
    <n v="1"/>
    <m/>
    <n v="1"/>
    <n v="1"/>
    <m/>
    <m/>
    <m/>
    <m/>
    <m/>
    <m/>
    <m/>
    <m/>
    <m/>
    <m/>
    <m/>
    <m/>
    <m/>
    <m/>
    <m/>
    <m/>
    <n v="1.8599999999999998E-2"/>
    <n v="3.0455000000000001"/>
    <n v="154.60484733468343"/>
    <n v="3.8651211833670858"/>
    <n v="38.651211833670857"/>
    <n v="3.8651211833670859E-2"/>
    <n v="7.4999999999999997E-2"/>
    <n v="2"/>
    <x v="4"/>
    <x v="4"/>
    <x v="0"/>
    <x v="6"/>
    <s v="LC"/>
  </r>
  <r>
    <x v="0"/>
    <x v="0"/>
    <x v="5"/>
    <s v="Arrecife coralino"/>
    <s v="NoAMP"/>
    <s v="Sebastián Mena-González"/>
    <m/>
    <n v="2"/>
    <n v="40"/>
    <d v="2016-07-28T00:00:00"/>
    <x v="1"/>
    <s v="Gustavo Arias-Godínez"/>
    <d v="2016-09-17T00:00:00"/>
    <n v="8"/>
    <s v="Profundo"/>
    <s v="tlu"/>
    <x v="0"/>
    <n v="4"/>
    <m/>
    <n v="3"/>
    <n v="1"/>
    <m/>
    <m/>
    <m/>
    <m/>
    <m/>
    <m/>
    <m/>
    <m/>
    <m/>
    <m/>
    <m/>
    <m/>
    <m/>
    <m/>
    <m/>
    <m/>
    <m/>
    <n v="1.261E-2"/>
    <n v="2.8782999999999999"/>
    <n v="30.600293147172959"/>
    <n v="0.76500732867932397"/>
    <n v="7.6500732867932397"/>
    <n v="7.6500732867932396E-3"/>
    <n v="0.1"/>
    <n v="3.5"/>
    <x v="0"/>
    <x v="0"/>
    <x v="0"/>
    <x v="0"/>
    <s v="LC"/>
  </r>
  <r>
    <x v="0"/>
    <x v="0"/>
    <x v="5"/>
    <s v="Arrecife coralino"/>
    <s v="NoAMP"/>
    <s v="Sebastián Mena-González"/>
    <m/>
    <n v="2"/>
    <n v="40"/>
    <d v="2016-07-28T00:00:00"/>
    <x v="1"/>
    <s v="Gustavo Arias-Godínez"/>
    <d v="2016-09-17T00:00:00"/>
    <n v="8"/>
    <s v="Profundo"/>
    <s v="sve"/>
    <x v="1"/>
    <n v="3"/>
    <m/>
    <n v="2"/>
    <n v="1"/>
    <m/>
    <m/>
    <m/>
    <m/>
    <m/>
    <m/>
    <m/>
    <m/>
    <m/>
    <m/>
    <m/>
    <m/>
    <m/>
    <m/>
    <m/>
    <m/>
    <m/>
    <n v="2.4899999999999999E-2"/>
    <n v="3.0129999999999999"/>
    <n v="71.82310994113756"/>
    <n v="1.795577748528439"/>
    <n v="17.95577748528439"/>
    <n v="1.7955777485284388E-2"/>
    <n v="7.4999999999999997E-2"/>
    <n v="3.3"/>
    <x v="0"/>
    <x v="0"/>
    <x v="1"/>
    <x v="1"/>
    <s v="LC"/>
  </r>
  <r>
    <x v="0"/>
    <x v="0"/>
    <x v="5"/>
    <s v="Arrecife coralino"/>
    <s v="NoAMP"/>
    <s v="Sebastián Mena-González"/>
    <m/>
    <n v="2"/>
    <n v="40"/>
    <d v="2016-07-28T00:00:00"/>
    <x v="1"/>
    <s v="Gustavo Arias-Godínez"/>
    <d v="2016-09-17T00:00:00"/>
    <n v="8"/>
    <s v="Profundo"/>
    <s v="hch"/>
    <x v="44"/>
    <n v="2"/>
    <m/>
    <n v="2"/>
    <m/>
    <m/>
    <m/>
    <m/>
    <m/>
    <m/>
    <m/>
    <m/>
    <m/>
    <m/>
    <m/>
    <m/>
    <m/>
    <m/>
    <m/>
    <m/>
    <m/>
    <m/>
    <n v="1.26E-2"/>
    <n v="3.0672999999999999"/>
    <n v="12.175195793543107"/>
    <n v="0.30437989483857769"/>
    <n v="3.0437989483857768"/>
    <n v="3.0437989483857769E-3"/>
    <n v="0.05"/>
    <n v="3.5"/>
    <x v="0"/>
    <x v="0"/>
    <x v="0"/>
    <x v="0"/>
    <s v="LC"/>
  </r>
  <r>
    <x v="0"/>
    <x v="0"/>
    <x v="5"/>
    <s v="Arrecife coralino"/>
    <s v="NoAMP"/>
    <s v="Sebastián Mena-González"/>
    <m/>
    <n v="2"/>
    <n v="40"/>
    <d v="2016-07-28T00:00:00"/>
    <x v="1"/>
    <s v="Gustavo Arias-Godínez"/>
    <d v="2016-09-17T00:00:00"/>
    <n v="8"/>
    <s v="Profundo"/>
    <s v="sgh"/>
    <x v="7"/>
    <n v="9"/>
    <m/>
    <m/>
    <n v="9"/>
    <m/>
    <m/>
    <m/>
    <m/>
    <m/>
    <m/>
    <m/>
    <m/>
    <m/>
    <m/>
    <m/>
    <m/>
    <m/>
    <m/>
    <m/>
    <m/>
    <m/>
    <n v="2.3300000000000001E-2"/>
    <n v="2.919"/>
    <n v="333.79417872356322"/>
    <n v="8.3448544680890802"/>
    <n v="83.448544680890805"/>
    <n v="8.3448544680890802E-2"/>
    <n v="0.22500000000000001"/>
    <n v="2"/>
    <x v="4"/>
    <x v="4"/>
    <x v="0"/>
    <x v="6"/>
    <s v="LC"/>
  </r>
  <r>
    <x v="0"/>
    <x v="0"/>
    <x v="5"/>
    <s v="Arrecife coralino"/>
    <s v="NoAMP"/>
    <s v="Sebastián Mena-González"/>
    <m/>
    <n v="2"/>
    <n v="40"/>
    <d v="2016-07-28T00:00:00"/>
    <x v="1"/>
    <s v="Gustavo Arias-Godínez"/>
    <d v="2016-09-17T00:00:00"/>
    <n v="8"/>
    <s v="Profundo"/>
    <s v="cpu"/>
    <x v="6"/>
    <n v="3"/>
    <n v="3"/>
    <m/>
    <m/>
    <m/>
    <m/>
    <m/>
    <m/>
    <m/>
    <m/>
    <m/>
    <m/>
    <m/>
    <m/>
    <m/>
    <m/>
    <m/>
    <m/>
    <m/>
    <m/>
    <m/>
    <n v="1.9699999999999999E-2"/>
    <n v="2.9174000000000002"/>
    <n v="0.85612595206601616"/>
    <n v="2.1403148801650403E-2"/>
    <n v="0.21403148801650401"/>
    <n v="2.1403148801650402E-4"/>
    <n v="7.4999999999999997E-2"/>
    <n v="3"/>
    <x v="0"/>
    <x v="0"/>
    <x v="1"/>
    <x v="5"/>
    <s v="LC"/>
  </r>
  <r>
    <x v="0"/>
    <x v="0"/>
    <x v="5"/>
    <s v="Arrecife coralino"/>
    <s v="NoAMP"/>
    <s v="Sebastián Mena-González"/>
    <m/>
    <n v="2"/>
    <n v="40"/>
    <d v="2016-07-28T00:00:00"/>
    <x v="1"/>
    <s v="Gustavo Arias-Godínez"/>
    <d v="2016-09-17T00:00:00"/>
    <n v="8"/>
    <s v="Profundo"/>
    <s v="axa"/>
    <x v="36"/>
    <n v="2"/>
    <m/>
    <n v="2"/>
    <m/>
    <m/>
    <m/>
    <m/>
    <m/>
    <m/>
    <m/>
    <m/>
    <m/>
    <m/>
    <m/>
    <m/>
    <m/>
    <m/>
    <m/>
    <m/>
    <m/>
    <m/>
    <n v="2.673E-2"/>
    <n v="2.9844900000000001"/>
    <n v="21.859516128974541"/>
    <n v="0.54648790322436347"/>
    <n v="5.4648790322436351"/>
    <n v="5.4648790322436355E-3"/>
    <n v="0.05"/>
    <n v="2.9"/>
    <x v="3"/>
    <x v="3"/>
    <x v="0"/>
    <x v="18"/>
    <s v="LC"/>
  </r>
  <r>
    <x v="0"/>
    <x v="0"/>
    <x v="5"/>
    <s v="Arrecife coralino"/>
    <s v="NoAMP"/>
    <s v="Sebastián Mena-González"/>
    <m/>
    <n v="2"/>
    <n v="40"/>
    <d v="2016-07-28T00:00:00"/>
    <x v="1"/>
    <s v="Gustavo Arias-Godínez"/>
    <d v="2016-09-17T00:00:00"/>
    <n v="8"/>
    <s v="Profundo"/>
    <s v="bdi"/>
    <x v="14"/>
    <n v="2"/>
    <m/>
    <n v="2"/>
    <m/>
    <m/>
    <m/>
    <m/>
    <m/>
    <m/>
    <m/>
    <m/>
    <m/>
    <m/>
    <m/>
    <m/>
    <m/>
    <m/>
    <m/>
    <m/>
    <m/>
    <m/>
    <n v="2.01E-2"/>
    <n v="2.9992000000000001"/>
    <n v="16.932059824155317"/>
    <n v="0.42330149560388292"/>
    <n v="4.2330149560388293"/>
    <n v="4.2330149560388291E-3"/>
    <n v="0.05"/>
    <n v="3.4"/>
    <x v="0"/>
    <x v="0"/>
    <x v="0"/>
    <x v="0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sru"/>
    <x v="23"/>
    <n v="5"/>
    <m/>
    <m/>
    <n v="4"/>
    <n v="1"/>
    <m/>
    <m/>
    <m/>
    <m/>
    <m/>
    <m/>
    <m/>
    <m/>
    <m/>
    <m/>
    <m/>
    <m/>
    <m/>
    <m/>
    <m/>
    <m/>
    <n v="1.3599999999999999E-2"/>
    <n v="3.109"/>
    <n v="239.49757203237294"/>
    <n v="5.9874393008093234"/>
    <n v="59.874393008093236"/>
    <n v="5.9874393008093232E-2"/>
    <n v="0.125"/>
    <n v="2"/>
    <x v="4"/>
    <x v="4"/>
    <x v="0"/>
    <x v="6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sgh"/>
    <x v="7"/>
    <n v="25"/>
    <m/>
    <n v="20"/>
    <n v="5"/>
    <m/>
    <m/>
    <m/>
    <m/>
    <m/>
    <m/>
    <m/>
    <m/>
    <m/>
    <m/>
    <m/>
    <m/>
    <m/>
    <m/>
    <m/>
    <m/>
    <m/>
    <n v="2.3300000000000001E-2"/>
    <n v="2.919"/>
    <n v="352.43093348637245"/>
    <n v="8.8107733371593113"/>
    <n v="88.107733371593113"/>
    <n v="8.8107733371593111E-2"/>
    <n v="0.625"/>
    <n v="2"/>
    <x v="4"/>
    <x v="4"/>
    <x v="0"/>
    <x v="6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axa"/>
    <x v="36"/>
    <n v="33"/>
    <m/>
    <n v="30"/>
    <n v="3"/>
    <m/>
    <m/>
    <m/>
    <m/>
    <m/>
    <m/>
    <m/>
    <m/>
    <m/>
    <m/>
    <m/>
    <m/>
    <m/>
    <m/>
    <m/>
    <m/>
    <m/>
    <n v="2.673E-2"/>
    <n v="2.9844900000000001"/>
    <n v="478.49697477615865"/>
    <n v="11.962424369403966"/>
    <n v="119.62424369403965"/>
    <n v="0.11962424369403965"/>
    <n v="0.82499999999999996"/>
    <n v="2.9"/>
    <x v="3"/>
    <x v="3"/>
    <x v="0"/>
    <x v="18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hpa"/>
    <x v="3"/>
    <n v="2"/>
    <n v="1"/>
    <n v="1"/>
    <m/>
    <m/>
    <m/>
    <m/>
    <m/>
    <m/>
    <m/>
    <m/>
    <m/>
    <m/>
    <m/>
    <m/>
    <m/>
    <m/>
    <m/>
    <m/>
    <m/>
    <m/>
    <n v="2.7130000000000001E-2"/>
    <n v="3.0842299999999998"/>
    <n v="14.02042621095921"/>
    <n v="0.35051065527398023"/>
    <n v="3.5051065527398024"/>
    <n v="3.5051065527398023E-3"/>
    <n v="0.05"/>
    <n v="2.6"/>
    <x v="0"/>
    <x v="0"/>
    <x v="0"/>
    <x v="3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tlu"/>
    <x v="0"/>
    <n v="100"/>
    <n v="100"/>
    <m/>
    <m/>
    <m/>
    <m/>
    <m/>
    <m/>
    <m/>
    <m/>
    <m/>
    <m/>
    <m/>
    <m/>
    <m/>
    <m/>
    <m/>
    <m/>
    <m/>
    <m/>
    <m/>
    <n v="1.261E-2"/>
    <n v="2.8782999999999999"/>
    <n v="17.624053947783167"/>
    <n v="0.44060134869457918"/>
    <n v="4.4060134869457919"/>
    <n v="4.4060134869457921E-3"/>
    <n v="2.5"/>
    <n v="3.5"/>
    <x v="0"/>
    <x v="0"/>
    <x v="0"/>
    <x v="0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cat"/>
    <x v="2"/>
    <n v="41"/>
    <n v="41"/>
    <m/>
    <m/>
    <m/>
    <m/>
    <m/>
    <m/>
    <m/>
    <m/>
    <m/>
    <m/>
    <m/>
    <m/>
    <m/>
    <m/>
    <m/>
    <m/>
    <m/>
    <m/>
    <m/>
    <n v="5.2300000000000003E-3"/>
    <n v="3.41655"/>
    <n v="4.9075810657734813"/>
    <n v="0.12268952664433704"/>
    <n v="1.2268952664433703"/>
    <n v="1.2268952664433704E-3"/>
    <n v="1.0249999999999999"/>
    <n v="3.4"/>
    <x v="1"/>
    <x v="1"/>
    <x v="0"/>
    <x v="2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sba"/>
    <x v="72"/>
    <n v="1"/>
    <m/>
    <n v="1"/>
    <m/>
    <m/>
    <m/>
    <m/>
    <m/>
    <m/>
    <m/>
    <m/>
    <m/>
    <m/>
    <m/>
    <m/>
    <m/>
    <m/>
    <m/>
    <m/>
    <m/>
    <m/>
    <n v="3.49E-2"/>
    <n v="2.9108999999999998"/>
    <n v="12.30385653569728"/>
    <n v="0.30759641339243199"/>
    <n v="3.07596413392432"/>
    <n v="3.07596413392432E-3"/>
    <n v="2.5000000000000001E-2"/>
    <n v="2"/>
    <x v="3"/>
    <x v="3"/>
    <x v="0"/>
    <x v="2"/>
    <s v="NT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hdi"/>
    <x v="18"/>
    <n v="5"/>
    <n v="3"/>
    <n v="2"/>
    <m/>
    <m/>
    <m/>
    <m/>
    <m/>
    <m/>
    <m/>
    <m/>
    <m/>
    <m/>
    <m/>
    <m/>
    <m/>
    <m/>
    <m/>
    <m/>
    <m/>
    <m/>
    <n v="1.26E-2"/>
    <n v="3.0672999999999999"/>
    <n v="12.803388932002376"/>
    <n v="0.32008472330005938"/>
    <n v="3.2008472330005939"/>
    <n v="3.2008472330005938E-3"/>
    <n v="0.125"/>
    <n v="3.9"/>
    <x v="0"/>
    <x v="0"/>
    <x v="0"/>
    <x v="0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sve"/>
    <x v="1"/>
    <n v="1"/>
    <m/>
    <n v="1"/>
    <m/>
    <m/>
    <m/>
    <m/>
    <m/>
    <m/>
    <m/>
    <m/>
    <m/>
    <m/>
    <m/>
    <m/>
    <m/>
    <m/>
    <m/>
    <m/>
    <m/>
    <m/>
    <n v="2.4899999999999999E-2"/>
    <n v="3.0129999999999999"/>
    <n v="10.783479913296377"/>
    <n v="0.26958699783240941"/>
    <n v="2.6958699783240943"/>
    <n v="2.6958699783240941E-3"/>
    <n v="2.5000000000000001E-2"/>
    <n v="3.3"/>
    <x v="0"/>
    <x v="0"/>
    <x v="1"/>
    <x v="1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jni"/>
    <x v="17"/>
    <n v="10"/>
    <m/>
    <n v="10"/>
    <m/>
    <m/>
    <m/>
    <m/>
    <m/>
    <m/>
    <m/>
    <m/>
    <m/>
    <m/>
    <m/>
    <m/>
    <m/>
    <m/>
    <m/>
    <m/>
    <m/>
    <m/>
    <n v="2.5600000000000001E-2"/>
    <n v="3.0005999999999999"/>
    <n v="108.13064467072175"/>
    <n v="2.7032661167680438"/>
    <n v="27.032661167680438"/>
    <n v="2.7032661167680438E-2"/>
    <n v="0.25"/>
    <n v="3"/>
    <x v="0"/>
    <x v="0"/>
    <x v="0"/>
    <x v="12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paz"/>
    <x v="20"/>
    <n v="3"/>
    <n v="3"/>
    <m/>
    <m/>
    <m/>
    <m/>
    <m/>
    <m/>
    <m/>
    <m/>
    <m/>
    <m/>
    <m/>
    <m/>
    <m/>
    <m/>
    <m/>
    <m/>
    <m/>
    <m/>
    <m/>
    <n v="4.5999999999999999E-3"/>
    <n v="3.1387999999999998"/>
    <n v="0.24486864927495272"/>
    <n v="6.121716231873818E-3"/>
    <n v="6.121716231873818E-2"/>
    <n v="6.1217162318738183E-5"/>
    <n v="7.4999999999999997E-2"/>
    <n v="4"/>
    <x v="2"/>
    <x v="2"/>
    <x v="0"/>
    <x v="11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bdi"/>
    <x v="14"/>
    <n v="3"/>
    <n v="1"/>
    <m/>
    <n v="2"/>
    <m/>
    <m/>
    <m/>
    <m/>
    <m/>
    <m/>
    <m/>
    <m/>
    <m/>
    <m/>
    <m/>
    <m/>
    <m/>
    <m/>
    <m/>
    <m/>
    <m/>
    <n v="2.01E-2"/>
    <n v="2.9992000000000001"/>
    <n v="78.670970207985349"/>
    <n v="1.9667742551996337"/>
    <n v="19.667742551996337"/>
    <n v="1.9667742551996336E-2"/>
    <n v="7.4999999999999997E-2"/>
    <n v="3.4"/>
    <x v="0"/>
    <x v="0"/>
    <x v="0"/>
    <x v="0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pna"/>
    <x v="16"/>
    <n v="1"/>
    <m/>
    <m/>
    <m/>
    <m/>
    <n v="1"/>
    <m/>
    <m/>
    <m/>
    <m/>
    <m/>
    <m/>
    <m/>
    <m/>
    <m/>
    <m/>
    <m/>
    <m/>
    <m/>
    <m/>
    <m/>
    <n v="0.12970000000000001"/>
    <n v="2.6061000000000001"/>
    <n v="570.31058564571947"/>
    <n v="14.257764641142987"/>
    <n v="142.57764641142987"/>
    <n v="0.14257764641142986"/>
    <n v="2.5000000000000001E-2"/>
    <n v="3.8"/>
    <x v="0"/>
    <x v="0"/>
    <x v="1"/>
    <x v="1"/>
    <s v="LC"/>
  </r>
  <r>
    <x v="0"/>
    <x v="0"/>
    <x v="5"/>
    <s v="Arrecife coralino"/>
    <s v="NoAMP"/>
    <s v="Sebastián Mena-González"/>
    <m/>
    <n v="3"/>
    <n v="40"/>
    <d v="2016-07-28T00:00:00"/>
    <x v="1"/>
    <s v="Gustavo Arias-Godínez"/>
    <d v="2016-09-17T00:00:00"/>
    <n v="8"/>
    <s v="Profundo"/>
    <s v="hma"/>
    <x v="40"/>
    <n v="200"/>
    <n v="200"/>
    <m/>
    <m/>
    <m/>
    <m/>
    <m/>
    <m/>
    <m/>
    <m/>
    <m/>
    <m/>
    <m/>
    <m/>
    <m/>
    <m/>
    <m/>
    <m/>
    <m/>
    <m/>
    <m/>
    <n v="8.8999999999999999E-3"/>
    <n v="3.16"/>
    <n v="32.204045362218892"/>
    <n v="0.80510113405547234"/>
    <n v="8.051011340554723"/>
    <n v="8.0510113405547236E-3"/>
    <n v="5"/>
    <n v="4.2"/>
    <x v="2"/>
    <x v="2"/>
    <x v="0"/>
    <x v="21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Sve"/>
    <x v="1"/>
    <n v="1"/>
    <m/>
    <m/>
    <n v="1"/>
    <m/>
    <m/>
    <m/>
    <m/>
    <m/>
    <m/>
    <m/>
    <m/>
    <m/>
    <m/>
    <m/>
    <m/>
    <m/>
    <m/>
    <m/>
    <m/>
    <m/>
    <n v="2.4899999999999999E-2"/>
    <n v="3.0129999999999999"/>
    <n v="50.256150114544802"/>
    <n v="1.25640375286362"/>
    <n v="12.5640375286362"/>
    <n v="1.2564037528636201E-2"/>
    <n v="2.5000000000000001E-2"/>
    <n v="3.3"/>
    <x v="0"/>
    <x v="0"/>
    <x v="1"/>
    <x v="1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Tlu"/>
    <x v="0"/>
    <n v="4"/>
    <n v="1"/>
    <n v="3"/>
    <m/>
    <m/>
    <m/>
    <m/>
    <m/>
    <m/>
    <m/>
    <m/>
    <m/>
    <m/>
    <m/>
    <m/>
    <m/>
    <m/>
    <m/>
    <m/>
    <m/>
    <m/>
    <n v="1.261E-2"/>
    <n v="2.8782999999999999"/>
    <n v="12.66516893785635"/>
    <n v="0.31662922344640876"/>
    <n v="3.1662922344640876"/>
    <n v="3.1662922344640877E-3"/>
    <n v="0.1"/>
    <n v="3.5"/>
    <x v="0"/>
    <x v="0"/>
    <x v="0"/>
    <x v="0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Hdi"/>
    <x v="18"/>
    <n v="28"/>
    <n v="24"/>
    <n v="4"/>
    <m/>
    <m/>
    <m/>
    <m/>
    <m/>
    <m/>
    <m/>
    <m/>
    <m/>
    <m/>
    <m/>
    <m/>
    <m/>
    <m/>
    <m/>
    <m/>
    <m/>
    <m/>
    <n v="1.26E-2"/>
    <n v="3.0672999999999999"/>
    <n v="29.375936694760362"/>
    <n v="0.73439841736900902"/>
    <n v="7.3439841736900906"/>
    <n v="7.3439841736900905E-3"/>
    <n v="0.7"/>
    <n v="3.9"/>
    <x v="0"/>
    <x v="0"/>
    <x v="0"/>
    <x v="0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Hni"/>
    <x v="57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4"/>
    <x v="0"/>
    <x v="0"/>
    <x v="0"/>
    <x v="0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Sps"/>
    <x v="30"/>
    <n v="1"/>
    <m/>
    <m/>
    <n v="1"/>
    <m/>
    <m/>
    <m/>
    <m/>
    <m/>
    <m/>
    <m/>
    <m/>
    <m/>
    <m/>
    <m/>
    <m/>
    <m/>
    <m/>
    <m/>
    <m/>
    <m/>
    <n v="1.9300000000000001E-2"/>
    <n v="2.8511000000000002"/>
    <n v="25.879593301150688"/>
    <n v="0.64698983252876718"/>
    <n v="6.4698983252876721"/>
    <n v="6.4698983252876718E-3"/>
    <n v="2.5000000000000001E-2"/>
    <n v="3.6"/>
    <x v="2"/>
    <x v="2"/>
    <x v="0"/>
    <x v="9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Smy"/>
    <x v="48"/>
    <n v="1"/>
    <m/>
    <m/>
    <m/>
    <m/>
    <n v="1"/>
    <m/>
    <m/>
    <m/>
    <m/>
    <m/>
    <m/>
    <m/>
    <m/>
    <m/>
    <m/>
    <m/>
    <m/>
    <m/>
    <m/>
    <m/>
    <n v="1.95E-2"/>
    <n v="3.0055999999999998"/>
    <n v="310.22950609761546"/>
    <n v="7.755737652440386"/>
    <n v="77.557376524403864"/>
    <n v="7.7557376524403865E-2"/>
    <n v="2.5000000000000001E-2"/>
    <n v="3.8"/>
    <x v="2"/>
    <x v="2"/>
    <x v="7"/>
    <x v="23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Chu"/>
    <x v="54"/>
    <n v="1"/>
    <m/>
    <n v="1"/>
    <m/>
    <m/>
    <m/>
    <m/>
    <m/>
    <m/>
    <m/>
    <m/>
    <m/>
    <m/>
    <m/>
    <m/>
    <m/>
    <m/>
    <m/>
    <m/>
    <m/>
    <m/>
    <n v="2.9600000000000001E-2"/>
    <n v="2.9895"/>
    <n v="12.226083511842001"/>
    <n v="0.30565208779605002"/>
    <n v="3.0565208779605002"/>
    <n v="3.0565208779605004E-3"/>
    <n v="2.5000000000000001E-2"/>
    <n v="2.7"/>
    <x v="5"/>
    <x v="5"/>
    <x v="0"/>
    <x v="12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Sfl"/>
    <x v="47"/>
    <n v="50"/>
    <n v="10"/>
    <m/>
    <n v="40"/>
    <m/>
    <m/>
    <m/>
    <m/>
    <m/>
    <m/>
    <m/>
    <m/>
    <m/>
    <m/>
    <m/>
    <m/>
    <m/>
    <m/>
    <m/>
    <m/>
    <m/>
    <n v="3.49E-2"/>
    <n v="2.9108999999999998"/>
    <n v="2182.1376303412849"/>
    <n v="54.553440758532119"/>
    <n v="545.53440758532122"/>
    <n v="0.54553440758532123"/>
    <n v="1.25"/>
    <n v="2"/>
    <x v="3"/>
    <x v="3"/>
    <x v="0"/>
    <x v="2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Jni"/>
    <x v="17"/>
    <n v="1"/>
    <m/>
    <m/>
    <n v="1"/>
    <m/>
    <m/>
    <m/>
    <m/>
    <m/>
    <m/>
    <m/>
    <m/>
    <m/>
    <m/>
    <m/>
    <m/>
    <m/>
    <m/>
    <m/>
    <m/>
    <m/>
    <n v="2.5600000000000001E-2"/>
    <n v="3.0005999999999999"/>
    <n v="50.075829302089247"/>
    <n v="1.2518957325522311"/>
    <n v="12.518957325522312"/>
    <n v="1.2518957325522311E-2"/>
    <n v="2.5000000000000001E-2"/>
    <n v="3"/>
    <x v="0"/>
    <x v="0"/>
    <x v="0"/>
    <x v="12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Cri"/>
    <x v="12"/>
    <n v="1"/>
    <m/>
    <m/>
    <m/>
    <n v="1"/>
    <m/>
    <m/>
    <m/>
    <m/>
    <m/>
    <m/>
    <m/>
    <m/>
    <m/>
    <m/>
    <m/>
    <m/>
    <m/>
    <m/>
    <m/>
    <m/>
    <n v="2.76E-2"/>
    <n v="3"/>
    <n v="147.91874999999999"/>
    <n v="3.6979687499999998"/>
    <n v="36.979687499999997"/>
    <n v="3.6979687499999997E-2"/>
    <n v="2.5000000000000001E-2"/>
    <n v="4"/>
    <x v="0"/>
    <x v="0"/>
    <x v="0"/>
    <x v="7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Cpu"/>
    <x v="6"/>
    <n v="1"/>
    <m/>
    <n v="1"/>
    <m/>
    <m/>
    <m/>
    <m/>
    <m/>
    <m/>
    <m/>
    <m/>
    <m/>
    <m/>
    <m/>
    <m/>
    <m/>
    <m/>
    <m/>
    <m/>
    <m/>
    <m/>
    <n v="1.9699999999999999E-2"/>
    <n v="2.9174000000000002"/>
    <n v="7.0367149081055116"/>
    <n v="0.17591787270263778"/>
    <n v="1.7591787270263779"/>
    <n v="1.7591787270263778E-3"/>
    <n v="2.5000000000000001E-2"/>
    <n v="3"/>
    <x v="0"/>
    <x v="0"/>
    <x v="1"/>
    <x v="5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Epu"/>
    <x v="68"/>
    <n v="2"/>
    <n v="2"/>
    <m/>
    <m/>
    <m/>
    <m/>
    <m/>
    <m/>
    <m/>
    <m/>
    <m/>
    <m/>
    <m/>
    <m/>
    <m/>
    <m/>
    <m/>
    <m/>
    <m/>
    <m/>
    <m/>
    <n v="8.0000000000000002E-3"/>
    <n v="3.137"/>
    <n v="0.28343781399777773"/>
    <n v="7.085945349944443E-3"/>
    <n v="7.0859453499444433E-2"/>
    <n v="7.0859453499444439E-5"/>
    <n v="0.05"/>
    <n v="3.5"/>
    <x v="0"/>
    <x v="0"/>
    <x v="0"/>
    <x v="26"/>
    <s v="LC"/>
  </r>
  <r>
    <x v="0"/>
    <x v="0"/>
    <x v="10"/>
    <s v="Arrecife rocoso"/>
    <s v="AMP"/>
    <s v="J Azofeifa"/>
    <m/>
    <n v="1"/>
    <n v="40"/>
    <d v="2018-04-22T00:00:00"/>
    <x v="2"/>
    <s v="S. Mena"/>
    <d v="2018-04-22T00:00:00"/>
    <n v="5.6"/>
    <s v="Somero"/>
    <s v="Ost"/>
    <x v="15"/>
    <n v="1"/>
    <m/>
    <n v="1"/>
    <m/>
    <m/>
    <m/>
    <m/>
    <m/>
    <m/>
    <m/>
    <m/>
    <m/>
    <m/>
    <m/>
    <m/>
    <m/>
    <m/>
    <m/>
    <m/>
    <m/>
    <m/>
    <n v="3.2399999999999998E-2"/>
    <n v="2.379"/>
    <n v="3.9112516180267258"/>
    <n v="9.7781290450668149E-2"/>
    <n v="0.97781290450668146"/>
    <n v="9.7781290450668135E-4"/>
    <n v="2.5000000000000001E-2"/>
    <n v="2.7"/>
    <x v="3"/>
    <x v="3"/>
    <x v="0"/>
    <x v="11"/>
    <s v="LC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Sfl"/>
    <x v="47"/>
    <n v="15"/>
    <m/>
    <n v="15"/>
    <m/>
    <m/>
    <m/>
    <m/>
    <m/>
    <m/>
    <m/>
    <m/>
    <m/>
    <m/>
    <m/>
    <m/>
    <m/>
    <m/>
    <m/>
    <m/>
    <m/>
    <m/>
    <n v="3.49E-2"/>
    <n v="2.9108999999999998"/>
    <n v="184.55784803545919"/>
    <n v="4.6139462008864793"/>
    <n v="46.139462008864797"/>
    <n v="4.6139462008864797E-2"/>
    <n v="0.375"/>
    <n v="2"/>
    <x v="3"/>
    <x v="3"/>
    <x v="0"/>
    <x v="2"/>
    <s v="LC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Ost"/>
    <x v="15"/>
    <n v="1"/>
    <m/>
    <m/>
    <n v="1"/>
    <m/>
    <m/>
    <m/>
    <m/>
    <m/>
    <m/>
    <m/>
    <m/>
    <m/>
    <m/>
    <m/>
    <m/>
    <m/>
    <m/>
    <m/>
    <m/>
    <m/>
    <n v="3.2399999999999998E-2"/>
    <n v="2.379"/>
    <n v="13.185418878548424"/>
    <n v="0.32963547196371057"/>
    <n v="3.2963547196371055"/>
    <n v="3.2963547196371056E-3"/>
    <n v="2.5000000000000001E-2"/>
    <n v="2.7"/>
    <x v="3"/>
    <x v="3"/>
    <x v="0"/>
    <x v="11"/>
    <s v="LC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Dho"/>
    <x v="11"/>
    <n v="2"/>
    <m/>
    <m/>
    <n v="2"/>
    <m/>
    <m/>
    <m/>
    <m/>
    <m/>
    <m/>
    <m/>
    <m/>
    <m/>
    <m/>
    <m/>
    <m/>
    <m/>
    <m/>
    <m/>
    <m/>
    <m/>
    <n v="2.1899999999999999E-2"/>
    <n v="3"/>
    <n v="85.546875"/>
    <n v="2.138671875"/>
    <n v="21.38671875"/>
    <n v="2.1386718749999999E-2"/>
    <n v="0.05"/>
    <n v="3.3"/>
    <x v="0"/>
    <x v="0"/>
    <x v="1"/>
    <x v="10"/>
    <s v="NE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Hdi"/>
    <x v="18"/>
    <n v="70"/>
    <n v="30"/>
    <n v="40"/>
    <m/>
    <m/>
    <m/>
    <m/>
    <m/>
    <m/>
    <m/>
    <m/>
    <m/>
    <m/>
    <m/>
    <m/>
    <m/>
    <m/>
    <m/>
    <m/>
    <m/>
    <m/>
    <n v="1.26E-2"/>
    <n v="3.0672999999999999"/>
    <n v="249.78584725545485"/>
    <n v="6.2446461813863712"/>
    <n v="62.446461813863714"/>
    <n v="6.2446461813863714E-2"/>
    <n v="1.75"/>
    <n v="3.9"/>
    <x v="0"/>
    <x v="0"/>
    <x v="0"/>
    <x v="0"/>
    <s v="LC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Hni"/>
    <x v="57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4"/>
    <x v="0"/>
    <x v="0"/>
    <x v="0"/>
    <x v="0"/>
    <s v="LC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Tlu"/>
    <x v="0"/>
    <n v="2"/>
    <m/>
    <m/>
    <n v="2"/>
    <m/>
    <m/>
    <m/>
    <m/>
    <m/>
    <m/>
    <m/>
    <m/>
    <m/>
    <m/>
    <m/>
    <m/>
    <m/>
    <m/>
    <m/>
    <m/>
    <m/>
    <n v="1.261E-2"/>
    <n v="2.8782999999999999"/>
    <n v="36.22272949758888"/>
    <n v="0.90556823743972203"/>
    <n v="9.0556823743972199"/>
    <n v="9.0556823743972205E-3"/>
    <n v="0.05"/>
    <n v="3.5"/>
    <x v="0"/>
    <x v="0"/>
    <x v="0"/>
    <x v="0"/>
    <s v="LC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Sve"/>
    <x v="1"/>
    <n v="1"/>
    <m/>
    <m/>
    <m/>
    <m/>
    <m/>
    <n v="1"/>
    <m/>
    <m/>
    <m/>
    <m/>
    <m/>
    <m/>
    <m/>
    <m/>
    <m/>
    <m/>
    <m/>
    <m/>
    <m/>
    <m/>
    <n v="2.4899999999999999E-2"/>
    <n v="3.0129999999999999"/>
    <n v="1118.0889740261625"/>
    <n v="27.952224350654063"/>
    <n v="279.52224350654063"/>
    <n v="0.27952224350654065"/>
    <n v="2.5000000000000001E-2"/>
    <n v="3.3"/>
    <x v="0"/>
    <x v="0"/>
    <x v="1"/>
    <x v="1"/>
    <s v="LC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Pco"/>
    <x v="66"/>
    <n v="3"/>
    <m/>
    <n v="3"/>
    <m/>
    <m/>
    <m/>
    <m/>
    <m/>
    <m/>
    <m/>
    <m/>
    <m/>
    <m/>
    <m/>
    <m/>
    <m/>
    <m/>
    <m/>
    <m/>
    <m/>
    <m/>
    <n v="1.485E-2"/>
    <n v="2.8633299999999999"/>
    <n v="14.270423957369669"/>
    <n v="0.35676059893424172"/>
    <n v="3.5676059893424172"/>
    <n v="3.5676059893424172E-3"/>
    <n v="7.4999999999999997E-2"/>
    <n v="3.8"/>
    <x v="1"/>
    <x v="1"/>
    <x v="0"/>
    <x v="9"/>
    <s v="LC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Ado"/>
    <x v="22"/>
    <n v="7"/>
    <m/>
    <n v="7"/>
    <m/>
    <m/>
    <m/>
    <m/>
    <m/>
    <m/>
    <m/>
    <m/>
    <m/>
    <m/>
    <m/>
    <m/>
    <m/>
    <m/>
    <m/>
    <m/>
    <m/>
    <m/>
    <n v="1.41E-2"/>
    <n v="3.1286"/>
    <n v="53.955263932865648"/>
    <n v="1.3488815983216411"/>
    <n v="13.488815983216412"/>
    <n v="1.3488815983216412E-2"/>
    <n v="0.17499999999999999"/>
    <n v="3.4"/>
    <x v="1"/>
    <x v="1"/>
    <x v="0"/>
    <x v="14"/>
    <s v="LC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Epu"/>
    <x v="68"/>
    <n v="1"/>
    <n v="1"/>
    <m/>
    <m/>
    <m/>
    <m/>
    <m/>
    <m/>
    <m/>
    <m/>
    <m/>
    <m/>
    <m/>
    <m/>
    <m/>
    <m/>
    <m/>
    <m/>
    <m/>
    <m/>
    <m/>
    <n v="8.0000000000000002E-3"/>
    <n v="3.137"/>
    <n v="0.14171890699888887"/>
    <n v="3.5429726749722215E-3"/>
    <n v="3.5429726749722217E-2"/>
    <n v="3.5429726749722219E-5"/>
    <n v="2.5000000000000001E-2"/>
    <n v="3.5"/>
    <x v="0"/>
    <x v="0"/>
    <x v="0"/>
    <x v="26"/>
    <s v="LC"/>
  </r>
  <r>
    <x v="0"/>
    <x v="0"/>
    <x v="10"/>
    <s v="Arrecife rocoso"/>
    <s v="AMP"/>
    <s v="J Azofeifa"/>
    <m/>
    <n v="2"/>
    <n v="40"/>
    <d v="2018-04-22T00:00:00"/>
    <x v="2"/>
    <s v="S. Mena"/>
    <d v="2018-04-22T00:00:00"/>
    <n v="5.6"/>
    <s v="Somero"/>
    <s v="Hpa"/>
    <x v="3"/>
    <n v="12"/>
    <m/>
    <m/>
    <n v="12"/>
    <m/>
    <m/>
    <m/>
    <m/>
    <m/>
    <m/>
    <m/>
    <m/>
    <m/>
    <m/>
    <m/>
    <m/>
    <m/>
    <m/>
    <m/>
    <m/>
    <m/>
    <n v="2.7130000000000001E-2"/>
    <n v="3.0842299999999998"/>
    <n v="786.59975938998718"/>
    <n v="19.664993984749678"/>
    <n v="196.6499398474968"/>
    <n v="0.19664993984749679"/>
    <n v="0.3"/>
    <n v="2.6"/>
    <x v="0"/>
    <x v="0"/>
    <x v="0"/>
    <x v="3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5.6"/>
    <s v="Somero"/>
    <s v="pna"/>
    <x v="16"/>
    <n v="2"/>
    <m/>
    <m/>
    <m/>
    <m/>
    <m/>
    <n v="2"/>
    <m/>
    <m/>
    <m/>
    <m/>
    <m/>
    <m/>
    <m/>
    <m/>
    <m/>
    <m/>
    <m/>
    <m/>
    <m/>
    <m/>
    <n v="0.12970000000000001"/>
    <n v="2.6061000000000001"/>
    <n v="2741.3576680405849"/>
    <n v="68.533941701014626"/>
    <n v="685.33941701014624"/>
    <n v="0.68533941701014622"/>
    <n v="0.05"/>
    <n v="3.8"/>
    <x v="0"/>
    <x v="0"/>
    <x v="1"/>
    <x v="1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5.6"/>
    <s v="Somero"/>
    <s v="hse"/>
    <x v="73"/>
    <n v="6"/>
    <m/>
    <m/>
    <m/>
    <m/>
    <n v="6"/>
    <m/>
    <m/>
    <m/>
    <m/>
    <m/>
    <m/>
    <m/>
    <m/>
    <m/>
    <m/>
    <m/>
    <m/>
    <m/>
    <m/>
    <m/>
    <n v="8.1000000000000003E-2"/>
    <n v="2.71"/>
    <n v="2985.7517310268136"/>
    <n v="74.643793275670333"/>
    <n v="746.43793275670328"/>
    <n v="0.74643793275670323"/>
    <n v="0.15"/>
    <n v="4.2"/>
    <x v="2"/>
    <x v="2"/>
    <x v="0"/>
    <x v="21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5.6"/>
    <s v="Somero"/>
    <s v="sgh"/>
    <x v="7"/>
    <n v="8"/>
    <m/>
    <m/>
    <m/>
    <n v="8"/>
    <m/>
    <m/>
    <m/>
    <m/>
    <m/>
    <m/>
    <m/>
    <m/>
    <m/>
    <m/>
    <m/>
    <m/>
    <m/>
    <m/>
    <m/>
    <m/>
    <n v="2.3300000000000001E-2"/>
    <n v="2.919"/>
    <n v="792.27138797382986"/>
    <n v="19.806784699345748"/>
    <n v="198.06784699345747"/>
    <n v="0.19806784699345747"/>
    <n v="0.2"/>
    <n v="2"/>
    <x v="4"/>
    <x v="4"/>
    <x v="0"/>
    <x v="6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5.6"/>
    <s v="Somero"/>
    <s v="mde"/>
    <x v="19"/>
    <n v="3"/>
    <m/>
    <m/>
    <m/>
    <m/>
    <n v="3"/>
    <m/>
    <m/>
    <m/>
    <m/>
    <m/>
    <m/>
    <m/>
    <m/>
    <m/>
    <m/>
    <m/>
    <m/>
    <m/>
    <m/>
    <m/>
    <n v="1.26E-2"/>
    <n v="3.0493999999999999"/>
    <n v="692.42073124718354"/>
    <n v="17.31051828117959"/>
    <n v="173.10518281179588"/>
    <n v="0.17310518281179588"/>
    <n v="7.4999999999999997E-2"/>
    <n v="3.7"/>
    <x v="0"/>
    <x v="0"/>
    <x v="0"/>
    <x v="13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5.6"/>
    <s v="Somero"/>
    <s v="jni"/>
    <x v="17"/>
    <n v="2"/>
    <m/>
    <n v="2"/>
    <m/>
    <m/>
    <m/>
    <m/>
    <m/>
    <m/>
    <m/>
    <m/>
    <m/>
    <m/>
    <m/>
    <m/>
    <m/>
    <m/>
    <m/>
    <m/>
    <m/>
    <m/>
    <n v="2.5600000000000001E-2"/>
    <n v="3.0005999999999999"/>
    <n v="21.626128934144351"/>
    <n v="0.54065322335360877"/>
    <n v="5.4065322335360877"/>
    <n v="5.4065322335360875E-3"/>
    <n v="0.05"/>
    <n v="3"/>
    <x v="0"/>
    <x v="0"/>
    <x v="0"/>
    <x v="12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5.6"/>
    <s v="Somero"/>
    <s v="hni"/>
    <x v="57"/>
    <n v="3"/>
    <m/>
    <m/>
    <n v="3"/>
    <m/>
    <m/>
    <m/>
    <m/>
    <m/>
    <m/>
    <m/>
    <m/>
    <m/>
    <m/>
    <m/>
    <m/>
    <m/>
    <m/>
    <m/>
    <m/>
    <m/>
    <n v="1.26E-2"/>
    <n v="3.0672999999999999"/>
    <n v="87.50721913236157"/>
    <n v="2.1876804783090393"/>
    <n v="21.876804783090392"/>
    <n v="2.1876804783090391E-2"/>
    <n v="7.4999999999999997E-2"/>
    <n v="4"/>
    <x v="0"/>
    <x v="0"/>
    <x v="0"/>
    <x v="0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5.6"/>
    <s v="Somero"/>
    <s v="cpa"/>
    <x v="43"/>
    <n v="1"/>
    <m/>
    <m/>
    <m/>
    <n v="1"/>
    <m/>
    <m/>
    <m/>
    <m/>
    <m/>
    <m/>
    <m/>
    <m/>
    <m/>
    <m/>
    <m/>
    <m/>
    <m/>
    <m/>
    <m/>
    <m/>
    <n v="2.1700000000000001E-2"/>
    <n v="3.0350000000000001"/>
    <n v="128.55240666792295"/>
    <n v="3.2138101666980736"/>
    <n v="32.138101666980738"/>
    <n v="3.2138101666980737E-2"/>
    <n v="2.5000000000000001E-2"/>
    <n v="4"/>
    <x v="2"/>
    <x v="2"/>
    <x v="0"/>
    <x v="9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5.6"/>
    <s v="Somero"/>
    <s v="nta"/>
    <x v="29"/>
    <n v="1"/>
    <m/>
    <m/>
    <m/>
    <n v="1"/>
    <m/>
    <m/>
    <m/>
    <m/>
    <m/>
    <m/>
    <m/>
    <m/>
    <m/>
    <m/>
    <m/>
    <m/>
    <m/>
    <m/>
    <m/>
    <m/>
    <n v="1.2999999999999999E-2"/>
    <n v="2.91"/>
    <n v="53.849797437238507"/>
    <n v="1.3462449359309627"/>
    <n v="13.462449359309627"/>
    <n v="1.3462449359309627E-2"/>
    <n v="2.5000000000000001E-2"/>
    <n v="3.3"/>
    <x v="0"/>
    <x v="0"/>
    <x v="0"/>
    <x v="0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5.6"/>
    <s v="Somero"/>
    <s v="hfl"/>
    <x v="45"/>
    <n v="70"/>
    <m/>
    <m/>
    <n v="70"/>
    <m/>
    <m/>
    <m/>
    <m/>
    <m/>
    <m/>
    <m/>
    <m/>
    <m/>
    <m/>
    <m/>
    <m/>
    <m/>
    <m/>
    <m/>
    <m/>
    <m/>
    <n v="0.10299999999999999"/>
    <n v="2.6"/>
    <n v="5127.4483999289223"/>
    <n v="128.18620999822306"/>
    <n v="1281.8620999822306"/>
    <n v="1.2818620999822306"/>
    <n v="1.75"/>
    <n v="4.2"/>
    <x v="2"/>
    <x v="2"/>
    <x v="0"/>
    <x v="21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5.6"/>
    <s v="Somero"/>
    <s v="hni"/>
    <x v="57"/>
    <n v="1"/>
    <m/>
    <m/>
    <m/>
    <m/>
    <n v="1"/>
    <m/>
    <m/>
    <m/>
    <m/>
    <m/>
    <m/>
    <m/>
    <m/>
    <m/>
    <m/>
    <m/>
    <m/>
    <m/>
    <m/>
    <m/>
    <n v="1.26E-2"/>
    <n v="3.0672999999999999"/>
    <n v="244.49609871054292"/>
    <n v="6.1124024677635731"/>
    <n v="61.124024677635731"/>
    <n v="6.1124024677635731E-2"/>
    <n v="2.5000000000000001E-2"/>
    <n v="4"/>
    <x v="0"/>
    <x v="0"/>
    <x v="0"/>
    <x v="0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5.6"/>
    <s v="Somero"/>
    <s v="atr"/>
    <x v="13"/>
    <n v="3"/>
    <m/>
    <m/>
    <n v="3"/>
    <m/>
    <m/>
    <m/>
    <m/>
    <m/>
    <m/>
    <m/>
    <m/>
    <m/>
    <m/>
    <m/>
    <m/>
    <m/>
    <m/>
    <m/>
    <m/>
    <m/>
    <n v="1.6E-2"/>
    <n v="3.0516000000000001"/>
    <n v="106.8001427244896"/>
    <n v="2.6700035681122403"/>
    <n v="26.700035681122401"/>
    <n v="2.6700035681122402E-2"/>
    <n v="7.4999999999999997E-2"/>
    <n v="3"/>
    <x v="1"/>
    <x v="1"/>
    <x v="0"/>
    <x v="2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5.6"/>
    <s v="Somero"/>
    <s v="hse"/>
    <x v="73"/>
    <n v="7"/>
    <m/>
    <m/>
    <m/>
    <m/>
    <n v="7"/>
    <m/>
    <m/>
    <m/>
    <m/>
    <m/>
    <m/>
    <m/>
    <m/>
    <m/>
    <m/>
    <m/>
    <m/>
    <m/>
    <m/>
    <m/>
    <n v="8.1000000000000003E-2"/>
    <n v="2.71"/>
    <n v="3483.3770195312827"/>
    <n v="87.084425488282065"/>
    <n v="870.84425488282068"/>
    <n v="0.87084425488282069"/>
    <n v="0.17499999999999999"/>
    <n v="4.2"/>
    <x v="2"/>
    <x v="2"/>
    <x v="0"/>
    <x v="21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5.6"/>
    <s v="Somero"/>
    <s v="mde"/>
    <x v="19"/>
    <n v="9"/>
    <m/>
    <m/>
    <m/>
    <m/>
    <n v="9"/>
    <m/>
    <m/>
    <m/>
    <m/>
    <m/>
    <m/>
    <m/>
    <m/>
    <m/>
    <m/>
    <m/>
    <m/>
    <m/>
    <m/>
    <m/>
    <n v="1.26E-2"/>
    <n v="3.0493999999999999"/>
    <n v="2077.2621937415506"/>
    <n v="51.931554843538763"/>
    <n v="519.31554843538765"/>
    <n v="0.51931554843538763"/>
    <n v="0.22500000000000001"/>
    <n v="3.7"/>
    <x v="0"/>
    <x v="0"/>
    <x v="0"/>
    <x v="13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5.6"/>
    <s v="Somero"/>
    <s v="hdi"/>
    <x v="18"/>
    <n v="3"/>
    <m/>
    <n v="3"/>
    <m/>
    <m/>
    <m/>
    <m/>
    <m/>
    <m/>
    <m/>
    <m/>
    <m/>
    <m/>
    <m/>
    <m/>
    <m/>
    <m/>
    <m/>
    <m/>
    <m/>
    <m/>
    <n v="1.26E-2"/>
    <n v="3.0672999999999999"/>
    <n v="18.262793690314659"/>
    <n v="0.45656984225786645"/>
    <n v="4.5656984225786648"/>
    <n v="4.5656984225786647E-3"/>
    <n v="7.4999999999999997E-2"/>
    <n v="3.9"/>
    <x v="0"/>
    <x v="0"/>
    <x v="0"/>
    <x v="0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5.6"/>
    <s v="Somero"/>
    <s v="jni"/>
    <x v="17"/>
    <n v="3"/>
    <m/>
    <n v="3"/>
    <m/>
    <m/>
    <m/>
    <m/>
    <m/>
    <m/>
    <m/>
    <m/>
    <m/>
    <m/>
    <m/>
    <m/>
    <m/>
    <m/>
    <m/>
    <m/>
    <m/>
    <m/>
    <n v="2.5600000000000001E-2"/>
    <n v="3.0005999999999999"/>
    <n v="32.439193401216528"/>
    <n v="0.81097983503041315"/>
    <n v="8.109798350304132"/>
    <n v="8.1097983503041326E-3"/>
    <n v="7.4999999999999997E-2"/>
    <n v="3"/>
    <x v="0"/>
    <x v="0"/>
    <x v="0"/>
    <x v="12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5.6"/>
    <s v="Somero"/>
    <s v="sfl"/>
    <x v="47"/>
    <n v="3"/>
    <m/>
    <n v="3"/>
    <m/>
    <m/>
    <m/>
    <m/>
    <m/>
    <m/>
    <m/>
    <m/>
    <m/>
    <m/>
    <m/>
    <m/>
    <m/>
    <m/>
    <m/>
    <m/>
    <m/>
    <m/>
    <n v="3.49E-2"/>
    <n v="2.9108999999999998"/>
    <n v="36.911569607091842"/>
    <n v="0.92278924017729602"/>
    <n v="9.2278924017729604"/>
    <n v="9.2278924017729601E-3"/>
    <n v="7.4999999999999997E-2"/>
    <n v="2"/>
    <x v="3"/>
    <x v="3"/>
    <x v="0"/>
    <x v="2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5.6"/>
    <s v="Somero"/>
    <s v="hpa"/>
    <x v="3"/>
    <n v="1"/>
    <m/>
    <m/>
    <n v="1"/>
    <m/>
    <m/>
    <m/>
    <m/>
    <m/>
    <m/>
    <m/>
    <m/>
    <m/>
    <m/>
    <m/>
    <m/>
    <m/>
    <m/>
    <m/>
    <m/>
    <m/>
    <n v="2.7130000000000001E-2"/>
    <n v="3.0842299999999998"/>
    <n v="65.549979949165603"/>
    <n v="1.63874949872914"/>
    <n v="16.387494987291401"/>
    <n v="1.63874949872914E-2"/>
    <n v="2.5000000000000001E-2"/>
    <n v="2.6"/>
    <x v="0"/>
    <x v="0"/>
    <x v="0"/>
    <x v="3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5.6"/>
    <s v="Somero"/>
    <s v="sgh"/>
    <x v="7"/>
    <n v="1"/>
    <m/>
    <m/>
    <m/>
    <m/>
    <n v="1"/>
    <m/>
    <m/>
    <m/>
    <m/>
    <m/>
    <m/>
    <m/>
    <m/>
    <m/>
    <m/>
    <m/>
    <m/>
    <m/>
    <m/>
    <m/>
    <n v="2.3300000000000001E-2"/>
    <n v="2.919"/>
    <n v="280.50642055496235"/>
    <n v="7.0126605138740583"/>
    <n v="70.126605138740587"/>
    <n v="7.0126605138740583E-2"/>
    <n v="2.5000000000000001E-2"/>
    <n v="2"/>
    <x v="4"/>
    <x v="4"/>
    <x v="0"/>
    <x v="6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6.6"/>
    <s v="Profundo"/>
    <s v="sac"/>
    <x v="5"/>
    <n v="22"/>
    <m/>
    <n v="9"/>
    <n v="13"/>
    <m/>
    <m/>
    <m/>
    <m/>
    <m/>
    <m/>
    <m/>
    <m/>
    <m/>
    <m/>
    <m/>
    <m/>
    <m/>
    <m/>
    <m/>
    <m/>
    <m/>
    <n v="3.49E-2"/>
    <n v="2.9108999999999998"/>
    <n v="818.29611462366461"/>
    <n v="20.457402865591614"/>
    <n v="204.57402865591615"/>
    <n v="0.20457402865591615"/>
    <n v="0.55000000000000004"/>
    <n v="2"/>
    <x v="3"/>
    <x v="3"/>
    <x v="0"/>
    <x v="2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6.6"/>
    <s v="Profundo"/>
    <s v="hfl"/>
    <x v="45"/>
    <n v="130"/>
    <m/>
    <m/>
    <n v="130"/>
    <m/>
    <m/>
    <m/>
    <m/>
    <m/>
    <m/>
    <m/>
    <m/>
    <m/>
    <m/>
    <m/>
    <m/>
    <m/>
    <m/>
    <m/>
    <m/>
    <m/>
    <n v="0.10299999999999999"/>
    <n v="2.6"/>
    <n v="9522.40417129657"/>
    <n v="238.06010428241424"/>
    <n v="2380.6010428241425"/>
    <n v="2.3806010428241424"/>
    <n v="3.25"/>
    <n v="4.2"/>
    <x v="2"/>
    <x v="2"/>
    <x v="0"/>
    <x v="21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6.6"/>
    <s v="Profundo"/>
    <s v="jni"/>
    <x v="17"/>
    <n v="3"/>
    <m/>
    <m/>
    <n v="3"/>
    <m/>
    <m/>
    <m/>
    <m/>
    <m/>
    <m/>
    <m/>
    <m/>
    <m/>
    <m/>
    <m/>
    <m/>
    <m/>
    <m/>
    <m/>
    <m/>
    <m/>
    <n v="2.5600000000000001E-2"/>
    <n v="3.0005999999999999"/>
    <n v="150.22748790626775"/>
    <n v="3.7556871976566937"/>
    <n v="37.556871976566939"/>
    <n v="3.7556871976566937E-2"/>
    <n v="7.4999999999999997E-2"/>
    <n v="3"/>
    <x v="0"/>
    <x v="0"/>
    <x v="0"/>
    <x v="12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6.6"/>
    <s v="Profundo"/>
    <s v="hpa"/>
    <x v="3"/>
    <n v="2"/>
    <m/>
    <m/>
    <m/>
    <n v="1"/>
    <n v="1"/>
    <m/>
    <m/>
    <m/>
    <m/>
    <m/>
    <m/>
    <m/>
    <m/>
    <m/>
    <m/>
    <m/>
    <m/>
    <m/>
    <m/>
    <m/>
    <n v="2.7130000000000001E-2"/>
    <n v="3.0842299999999998"/>
    <n v="740.96744136518623"/>
    <n v="18.524186034129656"/>
    <n v="185.24186034129656"/>
    <n v="0.18524186034129655"/>
    <n v="0.05"/>
    <n v="2.6"/>
    <x v="0"/>
    <x v="0"/>
    <x v="0"/>
    <x v="3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6.6"/>
    <s v="Profundo"/>
    <s v="hdi"/>
    <x v="18"/>
    <n v="3"/>
    <m/>
    <m/>
    <n v="3"/>
    <m/>
    <m/>
    <m/>
    <m/>
    <m/>
    <m/>
    <m/>
    <m/>
    <m/>
    <m/>
    <m/>
    <m/>
    <m/>
    <m/>
    <m/>
    <m/>
    <m/>
    <n v="1.26E-2"/>
    <n v="3.0672999999999999"/>
    <n v="87.50721913236157"/>
    <n v="2.1876804783090393"/>
    <n v="21.876804783090392"/>
    <n v="2.1876804783090391E-2"/>
    <n v="7.4999999999999997E-2"/>
    <n v="3.9"/>
    <x v="0"/>
    <x v="0"/>
    <x v="0"/>
    <x v="0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6.6"/>
    <s v="Profundo"/>
    <s v="slac"/>
    <x v="25"/>
    <n v="1"/>
    <m/>
    <m/>
    <n v="1"/>
    <m/>
    <m/>
    <m/>
    <m/>
    <m/>
    <m/>
    <m/>
    <m/>
    <m/>
    <m/>
    <m/>
    <m/>
    <m/>
    <m/>
    <m/>
    <m/>
    <m/>
    <n v="6.4999999999999997E-3"/>
    <n v="2.99"/>
    <n v="12.378678841551402"/>
    <n v="0.30946697103878507"/>
    <n v="3.0946697103878504"/>
    <n v="3.0946697103878505E-3"/>
    <n v="2.5000000000000001E-2"/>
    <n v="4.2"/>
    <x v="2"/>
    <x v="2"/>
    <x v="4"/>
    <x v="16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6.6"/>
    <s v="Profundo"/>
    <s v="Ccab"/>
    <x v="4"/>
    <n v="1"/>
    <m/>
    <m/>
    <m/>
    <m/>
    <n v="1"/>
    <m/>
    <m/>
    <m/>
    <m/>
    <m/>
    <m/>
    <m/>
    <m/>
    <m/>
    <m/>
    <m/>
    <m/>
    <m/>
    <m/>
    <m/>
    <n v="2.5000000000000001E-2"/>
    <n v="3"/>
    <n v="390.625"/>
    <n v="9.765625"/>
    <n v="97.65625"/>
    <n v="9.765625E-2"/>
    <n v="2.5000000000000001E-2"/>
    <n v="4"/>
    <x v="2"/>
    <x v="2"/>
    <x v="0"/>
    <x v="4"/>
    <s v="LC"/>
  </r>
  <r>
    <x v="0"/>
    <x v="0"/>
    <x v="11"/>
    <s v="Arrecife rocoso"/>
    <s v="AMP"/>
    <s v="J Azofeifa"/>
    <m/>
    <n v="1"/>
    <n v="40"/>
    <d v="2018-04-22T00:00:00"/>
    <x v="2"/>
    <s v="J Azofeifa"/>
    <d v="2018-04-22T00:00:00"/>
    <n v="6.6"/>
    <s v="Profundo"/>
    <s v="atr"/>
    <x v="13"/>
    <n v="3"/>
    <m/>
    <m/>
    <n v="3"/>
    <m/>
    <m/>
    <m/>
    <m/>
    <m/>
    <m/>
    <m/>
    <m/>
    <m/>
    <m/>
    <m/>
    <m/>
    <m/>
    <m/>
    <m/>
    <m/>
    <m/>
    <n v="1.6E-2"/>
    <n v="3.0516000000000001"/>
    <n v="106.8001427244896"/>
    <n v="2.6700035681122403"/>
    <n v="26.700035681122401"/>
    <n v="2.6700035681122402E-2"/>
    <n v="7.4999999999999997E-2"/>
    <n v="3"/>
    <x v="1"/>
    <x v="1"/>
    <x v="0"/>
    <x v="2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6.6"/>
    <s v="Profundo"/>
    <s v="gdo"/>
    <x v="74"/>
    <n v="1"/>
    <m/>
    <m/>
    <m/>
    <m/>
    <m/>
    <m/>
    <m/>
    <m/>
    <m/>
    <m/>
    <m/>
    <n v="1"/>
    <m/>
    <m/>
    <m/>
    <m/>
    <m/>
    <m/>
    <m/>
    <m/>
    <n v="1.4E-3"/>
    <n v="3.0122"/>
    <n v="1268.8990713119147"/>
    <n v="31.722476782797866"/>
    <n v="317.22476782797867"/>
    <n v="0.31722476782797865"/>
    <n v="2.5000000000000001E-2"/>
    <n v="4.3"/>
    <x v="2"/>
    <x v="2"/>
    <x v="6"/>
    <x v="20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6.6"/>
    <s v="Profundo"/>
    <s v="jni"/>
    <x v="17"/>
    <n v="1"/>
    <m/>
    <m/>
    <n v="1"/>
    <m/>
    <m/>
    <m/>
    <m/>
    <m/>
    <m/>
    <m/>
    <m/>
    <m/>
    <m/>
    <m/>
    <m/>
    <m/>
    <m/>
    <m/>
    <m/>
    <m/>
    <n v="2.5600000000000001E-2"/>
    <n v="3.0005999999999999"/>
    <n v="50.075829302089247"/>
    <n v="1.2518957325522311"/>
    <n v="12.518957325522312"/>
    <n v="1.2518957325522311E-2"/>
    <n v="2.5000000000000001E-2"/>
    <n v="3"/>
    <x v="0"/>
    <x v="0"/>
    <x v="0"/>
    <x v="12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6.6"/>
    <s v="Profundo"/>
    <s v="cpa"/>
    <x v="43"/>
    <n v="3"/>
    <m/>
    <m/>
    <m/>
    <m/>
    <n v="3"/>
    <m/>
    <m/>
    <m/>
    <m/>
    <m/>
    <m/>
    <m/>
    <m/>
    <m/>
    <m/>
    <m/>
    <m/>
    <m/>
    <m/>
    <m/>
    <n v="2.1700000000000001E-2"/>
    <n v="3.0350000000000001"/>
    <n v="1138.4891993335086"/>
    <n v="28.462229983337714"/>
    <n v="284.62229983337716"/>
    <n v="0.28462229983337717"/>
    <n v="7.4999999999999997E-2"/>
    <n v="4"/>
    <x v="2"/>
    <x v="2"/>
    <x v="0"/>
    <x v="9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6.6"/>
    <s v="Profundo"/>
    <s v="cri"/>
    <x v="12"/>
    <n v="1"/>
    <m/>
    <m/>
    <m/>
    <m/>
    <n v="1"/>
    <m/>
    <m/>
    <m/>
    <m/>
    <m/>
    <m/>
    <m/>
    <m/>
    <m/>
    <m/>
    <m/>
    <m/>
    <m/>
    <m/>
    <m/>
    <n v="2.76E-2"/>
    <n v="3"/>
    <n v="431.25"/>
    <n v="10.78125"/>
    <n v="107.8125"/>
    <n v="0.10781250000000001"/>
    <n v="2.5000000000000001E-2"/>
    <n v="4"/>
    <x v="0"/>
    <x v="0"/>
    <x v="0"/>
    <x v="7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6.6"/>
    <s v="Profundo"/>
    <s v="atr"/>
    <x v="13"/>
    <n v="15"/>
    <m/>
    <m/>
    <m/>
    <m/>
    <n v="15"/>
    <m/>
    <m/>
    <m/>
    <m/>
    <m/>
    <m/>
    <m/>
    <m/>
    <m/>
    <m/>
    <m/>
    <m/>
    <m/>
    <m/>
    <m/>
    <n v="1.6E-2"/>
    <n v="3.0516000000000001"/>
    <n v="4427.5652701134768"/>
    <n v="110.68913175283691"/>
    <n v="1106.8913175283692"/>
    <n v="1.1068913175283692"/>
    <n v="0.375"/>
    <n v="3"/>
    <x v="1"/>
    <x v="1"/>
    <x v="0"/>
    <x v="2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6.6"/>
    <s v="Profundo"/>
    <s v="cat"/>
    <x v="2"/>
    <n v="6"/>
    <m/>
    <n v="6"/>
    <m/>
    <m/>
    <m/>
    <m/>
    <m/>
    <m/>
    <m/>
    <m/>
    <m/>
    <m/>
    <m/>
    <m/>
    <m/>
    <m/>
    <m/>
    <m/>
    <m/>
    <m/>
    <n v="5.2300000000000003E-3"/>
    <n v="3.41655"/>
    <n v="30.643862056401151"/>
    <n v="0.76609655141002875"/>
    <n v="7.6609655141002877"/>
    <n v="7.660965514100288E-3"/>
    <n v="0.15"/>
    <n v="3.4"/>
    <x v="1"/>
    <x v="1"/>
    <x v="0"/>
    <x v="2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6.6"/>
    <s v="Profundo"/>
    <s v="hpa"/>
    <x v="3"/>
    <n v="1"/>
    <m/>
    <m/>
    <m/>
    <m/>
    <n v="1"/>
    <m/>
    <m/>
    <m/>
    <m/>
    <m/>
    <m/>
    <m/>
    <m/>
    <m/>
    <m/>
    <m/>
    <m/>
    <m/>
    <m/>
    <m/>
    <n v="2.7130000000000001E-2"/>
    <n v="3.0842299999999998"/>
    <n v="555.92769065930452"/>
    <n v="13.898192266482614"/>
    <n v="138.98192266482613"/>
    <n v="0.13898192266482612"/>
    <n v="2.5000000000000001E-2"/>
    <n v="2.6"/>
    <x v="0"/>
    <x v="0"/>
    <x v="0"/>
    <x v="3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6.6"/>
    <s v="Profundo"/>
    <s v="sac"/>
    <x v="5"/>
    <n v="7"/>
    <m/>
    <m/>
    <n v="7"/>
    <m/>
    <m/>
    <m/>
    <m/>
    <m/>
    <m/>
    <m/>
    <m/>
    <m/>
    <m/>
    <m/>
    <m/>
    <m/>
    <m/>
    <m/>
    <m/>
    <m/>
    <n v="3.49E-2"/>
    <n v="2.9108999999999998"/>
    <n v="380.99460312436338"/>
    <n v="9.5248650781090838"/>
    <n v="95.248650781090845"/>
    <n v="9.5248650781090849E-2"/>
    <n v="0.17499999999999999"/>
    <n v="2"/>
    <x v="3"/>
    <x v="3"/>
    <x v="0"/>
    <x v="2"/>
    <s v="LC"/>
  </r>
  <r>
    <x v="0"/>
    <x v="0"/>
    <x v="11"/>
    <s v="Arrecife rocoso"/>
    <s v="AMP"/>
    <s v="J Azofeifa"/>
    <m/>
    <n v="2"/>
    <n v="40"/>
    <d v="2018-04-22T00:00:00"/>
    <x v="2"/>
    <s v="J Azofeifa"/>
    <d v="2018-04-22T00:00:00"/>
    <n v="6.6"/>
    <s v="Profundo"/>
    <s v="bdi"/>
    <x v="14"/>
    <n v="1"/>
    <m/>
    <m/>
    <m/>
    <n v="1"/>
    <m/>
    <m/>
    <m/>
    <m/>
    <m/>
    <m/>
    <m/>
    <m/>
    <m/>
    <m/>
    <m/>
    <m/>
    <m/>
    <m/>
    <m/>
    <m/>
    <n v="2.01E-2"/>
    <n v="2.9992000000000001"/>
    <n v="107.47705878762672"/>
    <n v="2.6869264696906678"/>
    <n v="26.869264696906679"/>
    <n v="2.6869264696906679E-2"/>
    <n v="2.5000000000000001E-2"/>
    <n v="3.4"/>
    <x v="0"/>
    <x v="0"/>
    <x v="0"/>
    <x v="0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atr"/>
    <x v="13"/>
    <n v="90"/>
    <m/>
    <m/>
    <m/>
    <n v="90"/>
    <m/>
    <m/>
    <m/>
    <m/>
    <m/>
    <m/>
    <m/>
    <m/>
    <m/>
    <m/>
    <m/>
    <m/>
    <m/>
    <m/>
    <m/>
    <m/>
    <n v="1.6E-2"/>
    <n v="3.0516000000000001"/>
    <n v="8945.7632726441752"/>
    <n v="223.64408181610438"/>
    <n v="2236.4408181610438"/>
    <n v="2.2364408181610438"/>
    <n v="2.25"/>
    <n v="3"/>
    <x v="1"/>
    <x v="1"/>
    <x v="0"/>
    <x v="2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hpa"/>
    <x v="3"/>
    <n v="3"/>
    <m/>
    <m/>
    <m/>
    <m/>
    <m/>
    <n v="3"/>
    <m/>
    <m/>
    <m/>
    <m/>
    <m/>
    <m/>
    <m/>
    <m/>
    <m/>
    <m/>
    <m/>
    <m/>
    <m/>
    <m/>
    <n v="2.7130000000000001E-2"/>
    <n v="3.0842299999999998"/>
    <n v="4707.952071222735"/>
    <n v="117.69880178056837"/>
    <n v="1176.9880178056837"/>
    <n v="1.1769880178056837"/>
    <n v="7.4999999999999997E-2"/>
    <n v="2.6"/>
    <x v="0"/>
    <x v="0"/>
    <x v="0"/>
    <x v="3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cpa"/>
    <x v="43"/>
    <n v="1"/>
    <m/>
    <m/>
    <m/>
    <m/>
    <m/>
    <n v="1"/>
    <m/>
    <m/>
    <m/>
    <m/>
    <m/>
    <m/>
    <m/>
    <m/>
    <m/>
    <m/>
    <m/>
    <m/>
    <m/>
    <m/>
    <n v="2.1700000000000001E-2"/>
    <n v="3.0350000000000001"/>
    <n v="1053.6739629512617"/>
    <n v="26.341849073781543"/>
    <n v="263.41849073781543"/>
    <n v="0.26341849073781543"/>
    <n v="2.5000000000000001E-2"/>
    <n v="4"/>
    <x v="2"/>
    <x v="2"/>
    <x v="0"/>
    <x v="9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pco"/>
    <x v="66"/>
    <n v="6"/>
    <m/>
    <m/>
    <m/>
    <m/>
    <n v="6"/>
    <m/>
    <m/>
    <m/>
    <m/>
    <m/>
    <m/>
    <m/>
    <m/>
    <m/>
    <m/>
    <m/>
    <m/>
    <m/>
    <m/>
    <m/>
    <n v="1.485E-2"/>
    <n v="2.8633299999999999"/>
    <n v="896.68781676018989"/>
    <n v="22.417195419004749"/>
    <n v="224.17195419004747"/>
    <n v="0.22417195419004748"/>
    <n v="0.15"/>
    <n v="3.8"/>
    <x v="1"/>
    <x v="1"/>
    <x v="0"/>
    <x v="9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sve"/>
    <x v="1"/>
    <n v="2"/>
    <m/>
    <m/>
    <m/>
    <m/>
    <m/>
    <n v="2"/>
    <m/>
    <m/>
    <m/>
    <m/>
    <m/>
    <m/>
    <m/>
    <m/>
    <m/>
    <m/>
    <m/>
    <m/>
    <m/>
    <m/>
    <n v="2.4899999999999999E-2"/>
    <n v="3.0129999999999999"/>
    <n v="2236.1779480523251"/>
    <n v="55.904448701308127"/>
    <n v="559.04448701308127"/>
    <n v="0.55904448701308129"/>
    <n v="0.05"/>
    <n v="3.3"/>
    <x v="0"/>
    <x v="0"/>
    <x v="1"/>
    <x v="1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mdo"/>
    <x v="26"/>
    <n v="3"/>
    <m/>
    <m/>
    <m/>
    <m/>
    <n v="3"/>
    <m/>
    <m/>
    <m/>
    <m/>
    <m/>
    <m/>
    <m/>
    <m/>
    <m/>
    <m/>
    <m/>
    <m/>
    <m/>
    <m/>
    <m/>
    <n v="2.3900000000000001E-2"/>
    <n v="3.0819999999999999"/>
    <n v="1458.7143737725028"/>
    <n v="36.467859344312572"/>
    <n v="364.67859344312569"/>
    <n v="0.3646785934431257"/>
    <n v="7.4999999999999997E-2"/>
    <n v="2.1"/>
    <x v="4"/>
    <x v="4"/>
    <x v="0"/>
    <x v="2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bdi"/>
    <x v="14"/>
    <n v="6"/>
    <m/>
    <m/>
    <m/>
    <n v="4"/>
    <n v="1"/>
    <n v="1"/>
    <m/>
    <m/>
    <m/>
    <m/>
    <m/>
    <m/>
    <m/>
    <m/>
    <m/>
    <m/>
    <m/>
    <m/>
    <m/>
    <m/>
    <n v="2.01E-2"/>
    <n v="2.9992000000000001"/>
    <n v="1602.5028519822918"/>
    <n v="40.062571299557291"/>
    <n v="400.62571299557294"/>
    <n v="0.40062571299557292"/>
    <n v="0.15"/>
    <n v="3.4"/>
    <x v="0"/>
    <x v="0"/>
    <x v="0"/>
    <x v="0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sru"/>
    <x v="23"/>
    <n v="1"/>
    <m/>
    <m/>
    <m/>
    <m/>
    <m/>
    <n v="1"/>
    <m/>
    <m/>
    <m/>
    <m/>
    <m/>
    <m/>
    <m/>
    <m/>
    <m/>
    <m/>
    <m/>
    <m/>
    <m/>
    <m/>
    <n v="1.3599999999999999E-2"/>
    <n v="3.109"/>
    <n v="859.10541860687385"/>
    <n v="21.477635465171847"/>
    <n v="214.77635465171846"/>
    <n v="0.21477635465171846"/>
    <n v="2.5000000000000001E-2"/>
    <n v="2"/>
    <x v="4"/>
    <x v="4"/>
    <x v="0"/>
    <x v="6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sgh"/>
    <x v="7"/>
    <n v="1"/>
    <m/>
    <m/>
    <m/>
    <m/>
    <m/>
    <n v="1"/>
    <m/>
    <m/>
    <m/>
    <m/>
    <m/>
    <m/>
    <m/>
    <m/>
    <m/>
    <m/>
    <m/>
    <m/>
    <m/>
    <m/>
    <n v="2.3300000000000001E-2"/>
    <n v="2.919"/>
    <n v="749.01504723150754"/>
    <n v="18.725376180787688"/>
    <n v="187.25376180787688"/>
    <n v="0.1872537618078769"/>
    <n v="2.5000000000000001E-2"/>
    <n v="2"/>
    <x v="4"/>
    <x v="4"/>
    <x v="0"/>
    <x v="6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ain"/>
    <x v="75"/>
    <n v="2"/>
    <m/>
    <m/>
    <n v="2"/>
    <m/>
    <m/>
    <m/>
    <m/>
    <m/>
    <m/>
    <m/>
    <m/>
    <m/>
    <m/>
    <m/>
    <m/>
    <m/>
    <m/>
    <m/>
    <m/>
    <m/>
    <n v="5.6899999999999999E-2"/>
    <n v="2.91"/>
    <n v="177.07220684229554"/>
    <n v="4.4268051710573886"/>
    <n v="44.268051710573886"/>
    <n v="4.4268051710573887E-2"/>
    <n v="0.05"/>
    <n v="3.5"/>
    <x v="0"/>
    <x v="0"/>
    <x v="0"/>
    <x v="21"/>
    <s v="LC"/>
  </r>
  <r>
    <x v="0"/>
    <x v="0"/>
    <x v="11"/>
    <s v="Arrecife rocoso"/>
    <s v="AMP"/>
    <s v="J Azofeifa"/>
    <m/>
    <n v="3"/>
    <n v="40"/>
    <d v="2018-04-22T00:00:00"/>
    <x v="2"/>
    <s v="J Azofeifa"/>
    <d v="2018-04-22T00:00:00"/>
    <n v="6.6"/>
    <s v="Profundo"/>
    <s v="ame"/>
    <x v="28"/>
    <n v="1"/>
    <m/>
    <m/>
    <m/>
    <m/>
    <n v="1"/>
    <m/>
    <m/>
    <m/>
    <m/>
    <m/>
    <m/>
    <m/>
    <m/>
    <m/>
    <m/>
    <m/>
    <m/>
    <m/>
    <m/>
    <m/>
    <n v="3.0700000000000002E-2"/>
    <n v="2.8498999999999999"/>
    <n v="295.88817296445171"/>
    <n v="7.3972043241112928"/>
    <n v="73.972043241112928"/>
    <n v="7.3972043241112923E-2"/>
    <n v="2.5000000000000001E-2"/>
    <n v="3.4"/>
    <x v="0"/>
    <x v="0"/>
    <x v="1"/>
    <x v="5"/>
    <s v="NE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Pzo"/>
    <x v="21"/>
    <n v="1"/>
    <m/>
    <n v="1"/>
    <m/>
    <m/>
    <m/>
    <m/>
    <m/>
    <m/>
    <m/>
    <m/>
    <m/>
    <m/>
    <m/>
    <m/>
    <m/>
    <m/>
    <m/>
    <m/>
    <m/>
    <m/>
    <n v="1.9300000000000001E-2"/>
    <n v="2.9695999999999998"/>
    <n v="7.6584209999819617"/>
    <n v="0.19146052499954905"/>
    <n v="1.9146052499954904"/>
    <n v="1.9146052499954905E-3"/>
    <n v="2.5000000000000001E-2"/>
    <n v="3.1"/>
    <x v="0"/>
    <x v="0"/>
    <x v="0"/>
    <x v="3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Mle"/>
    <x v="56"/>
    <n v="1"/>
    <m/>
    <m/>
    <m/>
    <m/>
    <m/>
    <m/>
    <n v="1"/>
    <m/>
    <m/>
    <m/>
    <m/>
    <m/>
    <m/>
    <m/>
    <m/>
    <m/>
    <m/>
    <m/>
    <m/>
    <m/>
    <n v="1.6999999999999999E-3"/>
    <n v="2.9527999999999999"/>
    <n v="129.43592510702103"/>
    <n v="3.2358981276755259"/>
    <n v="32.358981276755259"/>
    <n v="3.235898127675526E-2"/>
    <n v="2.5000000000000001E-2"/>
    <n v="3.9"/>
    <x v="2"/>
    <x v="2"/>
    <x v="6"/>
    <x v="20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Sgh"/>
    <x v="7"/>
    <n v="20"/>
    <m/>
    <m/>
    <n v="20"/>
    <m/>
    <m/>
    <m/>
    <m/>
    <m/>
    <m/>
    <m/>
    <m/>
    <m/>
    <m/>
    <m/>
    <m/>
    <m/>
    <m/>
    <m/>
    <m/>
    <m/>
    <n v="2.3300000000000001E-2"/>
    <n v="2.919"/>
    <n v="741.76484160791824"/>
    <n v="18.544121040197957"/>
    <n v="185.44121040197956"/>
    <n v="0.18544121040197956"/>
    <n v="0.5"/>
    <n v="2"/>
    <x v="4"/>
    <x v="4"/>
    <x v="0"/>
    <x v="6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Rbi"/>
    <x v="70"/>
    <n v="1"/>
    <m/>
    <m/>
    <n v="1"/>
    <m/>
    <m/>
    <m/>
    <m/>
    <m/>
    <m/>
    <m/>
    <m/>
    <m/>
    <m/>
    <m/>
    <m/>
    <m/>
    <m/>
    <m/>
    <m/>
    <m/>
    <n v="1.52E-2"/>
    <n v="3.0063"/>
    <n v="30.163668557182842"/>
    <n v="0.75409171392957108"/>
    <n v="7.5409171392957113"/>
    <n v="7.5409171392957115E-3"/>
    <n v="2.5000000000000001E-2"/>
    <n v="4"/>
    <x v="2"/>
    <x v="2"/>
    <x v="0"/>
    <x v="9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Ssu"/>
    <x v="24"/>
    <n v="5"/>
    <m/>
    <m/>
    <n v="5"/>
    <m/>
    <m/>
    <m/>
    <m/>
    <m/>
    <m/>
    <m/>
    <m/>
    <m/>
    <m/>
    <m/>
    <m/>
    <m/>
    <m/>
    <m/>
    <m/>
    <m/>
    <n v="2.3199999999999998E-2"/>
    <n v="2.9554"/>
    <n v="202.42578944702913"/>
    <n v="5.0606447361757283"/>
    <n v="50.606447361757283"/>
    <n v="5.0606447361757283E-2"/>
    <n v="0.125"/>
    <n v="3.5"/>
    <x v="0"/>
    <x v="0"/>
    <x v="3"/>
    <x v="15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Hdi"/>
    <x v="18"/>
    <n v="43"/>
    <m/>
    <n v="40"/>
    <n v="3"/>
    <m/>
    <m/>
    <m/>
    <m/>
    <m/>
    <m/>
    <m/>
    <m/>
    <m/>
    <m/>
    <m/>
    <m/>
    <m/>
    <m/>
    <m/>
    <m/>
    <m/>
    <n v="1.26E-2"/>
    <n v="3.0672999999999999"/>
    <n v="331.01113500322373"/>
    <n v="8.2752783750805925"/>
    <n v="82.752783750805918"/>
    <n v="8.2752783750805914E-2"/>
    <n v="1.075"/>
    <n v="3.9"/>
    <x v="0"/>
    <x v="0"/>
    <x v="0"/>
    <x v="0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Hch"/>
    <x v="44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3.5"/>
    <x v="0"/>
    <x v="0"/>
    <x v="0"/>
    <x v="0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Sve"/>
    <x v="1"/>
    <n v="1"/>
    <m/>
    <m/>
    <m/>
    <m/>
    <m/>
    <n v="1"/>
    <m/>
    <m/>
    <m/>
    <m/>
    <m/>
    <m/>
    <m/>
    <m/>
    <m/>
    <m/>
    <m/>
    <m/>
    <m/>
    <m/>
    <n v="2.4899999999999999E-2"/>
    <n v="3.0129999999999999"/>
    <n v="1118.0889740261625"/>
    <n v="27.952224350654063"/>
    <n v="279.52224350654063"/>
    <n v="0.27952224350654065"/>
    <n v="2.5000000000000001E-2"/>
    <n v="3.3"/>
    <x v="0"/>
    <x v="0"/>
    <x v="1"/>
    <x v="1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sac"/>
    <x v="5"/>
    <n v="6"/>
    <m/>
    <n v="2"/>
    <n v="4"/>
    <m/>
    <m/>
    <m/>
    <m/>
    <m/>
    <m/>
    <m/>
    <m/>
    <m/>
    <m/>
    <m/>
    <m/>
    <m/>
    <m/>
    <m/>
    <m/>
    <m/>
    <n v="3.49E-2"/>
    <n v="2.9108999999999998"/>
    <n v="242.31891485674507"/>
    <n v="6.0579728714186265"/>
    <n v="60.579728714186267"/>
    <n v="6.0579728714186265E-2"/>
    <n v="0.15"/>
    <n v="2"/>
    <x v="3"/>
    <x v="3"/>
    <x v="0"/>
    <x v="2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Ela"/>
    <x v="10"/>
    <n v="2"/>
    <m/>
    <m/>
    <n v="1"/>
    <m/>
    <m/>
    <n v="1"/>
    <m/>
    <m/>
    <m/>
    <m/>
    <m/>
    <m/>
    <m/>
    <m/>
    <m/>
    <m/>
    <m/>
    <m/>
    <m/>
    <m/>
    <n v="3.4299999999999997E-2"/>
    <n v="2.9"/>
    <n v="1082.6426150626448"/>
    <n v="27.066065376566122"/>
    <n v="270.66065376566121"/>
    <n v="0.27066065376566123"/>
    <n v="0.05"/>
    <n v="4"/>
    <x v="2"/>
    <x v="2"/>
    <x v="0"/>
    <x v="9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Ccab"/>
    <x v="4"/>
    <n v="1"/>
    <m/>
    <m/>
    <m/>
    <n v="1"/>
    <m/>
    <m/>
    <m/>
    <m/>
    <m/>
    <m/>
    <m/>
    <m/>
    <m/>
    <m/>
    <m/>
    <m/>
    <m/>
    <m/>
    <m/>
    <m/>
    <n v="2.5000000000000001E-2"/>
    <n v="3"/>
    <n v="133.984375"/>
    <n v="3.349609375"/>
    <n v="33.49609375"/>
    <n v="3.3496093749999997E-2"/>
    <n v="2.5000000000000001E-2"/>
    <n v="4"/>
    <x v="2"/>
    <x v="2"/>
    <x v="0"/>
    <x v="4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Pco"/>
    <x v="66"/>
    <n v="5"/>
    <m/>
    <m/>
    <n v="5"/>
    <m/>
    <m/>
    <m/>
    <m/>
    <m/>
    <m/>
    <m/>
    <m/>
    <m/>
    <m/>
    <m/>
    <m/>
    <m/>
    <m/>
    <m/>
    <m/>
    <m/>
    <n v="1.485E-2"/>
    <n v="2.8633299999999999"/>
    <n v="102.68613447176642"/>
    <n v="2.5671533617941606"/>
    <n v="25.671533617941606"/>
    <n v="2.5671533617941604E-2"/>
    <n v="0.125"/>
    <n v="3.8"/>
    <x v="1"/>
    <x v="1"/>
    <x v="0"/>
    <x v="9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jni"/>
    <x v="17"/>
    <n v="1"/>
    <m/>
    <n v="1"/>
    <m/>
    <m/>
    <m/>
    <m/>
    <m/>
    <m/>
    <m/>
    <m/>
    <m/>
    <m/>
    <m/>
    <m/>
    <m/>
    <m/>
    <m/>
    <m/>
    <m/>
    <m/>
    <n v="2.5600000000000001E-2"/>
    <n v="3.0005999999999999"/>
    <n v="10.813064467072175"/>
    <n v="0.27032661167680438"/>
    <n v="2.7032661167680438"/>
    <n v="2.7032661167680438E-3"/>
    <n v="2.5000000000000001E-2"/>
    <n v="3"/>
    <x v="0"/>
    <x v="0"/>
    <x v="0"/>
    <x v="12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Slo"/>
    <x v="58"/>
    <n v="1"/>
    <m/>
    <m/>
    <n v="1"/>
    <m/>
    <m/>
    <m/>
    <m/>
    <m/>
    <m/>
    <m/>
    <m/>
    <m/>
    <m/>
    <m/>
    <m/>
    <m/>
    <m/>
    <m/>
    <m/>
    <m/>
    <n v="3.7199999999999997E-2"/>
    <n v="2.77"/>
    <n v="40.642805222443378"/>
    <n v="1.0160701305610844"/>
    <n v="10.160701305610845"/>
    <n v="1.0160701305610845E-2"/>
    <n v="2.5000000000000001E-2"/>
    <n v="3.1"/>
    <x v="0"/>
    <x v="0"/>
    <x v="1"/>
    <x v="5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Smy"/>
    <x v="48"/>
    <n v="1"/>
    <m/>
    <m/>
    <m/>
    <n v="1"/>
    <m/>
    <m/>
    <m/>
    <m/>
    <m/>
    <m/>
    <m/>
    <m/>
    <m/>
    <m/>
    <m/>
    <m/>
    <m/>
    <m/>
    <m/>
    <m/>
    <n v="1.95E-2"/>
    <n v="3.0055999999999998"/>
    <n v="106.19639409346065"/>
    <n v="2.6549098523365164"/>
    <n v="26.549098523365164"/>
    <n v="2.6549098523365164E-2"/>
    <n v="2.5000000000000001E-2"/>
    <n v="3.8"/>
    <x v="2"/>
    <x v="2"/>
    <x v="7"/>
    <x v="23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Hno"/>
    <x v="50"/>
    <n v="1"/>
    <m/>
    <m/>
    <m/>
    <n v="1"/>
    <m/>
    <m/>
    <m/>
    <m/>
    <m/>
    <m/>
    <m/>
    <m/>
    <m/>
    <m/>
    <m/>
    <m/>
    <m/>
    <m/>
    <m/>
    <m/>
    <n v="1.26E-2"/>
    <n v="3.0672999999999999"/>
    <n v="81.873084400799542"/>
    <n v="2.0468271100199886"/>
    <n v="20.468271100199885"/>
    <n v="2.0468271100199886E-2"/>
    <n v="2.5000000000000001E-2"/>
    <n v="3.5"/>
    <x v="0"/>
    <x v="0"/>
    <x v="0"/>
    <x v="0"/>
    <s v="LC"/>
  </r>
  <r>
    <x v="0"/>
    <x v="0"/>
    <x v="5"/>
    <s v="Arrecife coralino"/>
    <s v="NoAMP"/>
    <s v="J Azofeifa"/>
    <m/>
    <n v="1"/>
    <n v="40"/>
    <d v="2018-04-23T00:00:00"/>
    <x v="2"/>
    <s v="S Mena"/>
    <d v="2018-04-23T00:00:00"/>
    <n v="10.8"/>
    <s v="Profund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0"/>
    <x v="5"/>
    <s v="Arrecife coralino"/>
    <s v="NoAMP"/>
    <s v="J Azofeifa"/>
    <m/>
    <n v="2"/>
    <n v="40"/>
    <d v="2018-04-23T00:00:00"/>
    <x v="2"/>
    <s v="S Mena"/>
    <d v="2018-04-23T00:00:00"/>
    <n v="10.8"/>
    <s v="Profundo"/>
    <s v="Pco"/>
    <x v="66"/>
    <n v="8"/>
    <m/>
    <n v="8"/>
    <m/>
    <m/>
    <m/>
    <m/>
    <m/>
    <m/>
    <m/>
    <m/>
    <m/>
    <m/>
    <m/>
    <m/>
    <m/>
    <m/>
    <m/>
    <m/>
    <m/>
    <m/>
    <n v="1.485E-2"/>
    <n v="2.8633299999999999"/>
    <n v="38.05446388631912"/>
    <n v="0.95136159715797797"/>
    <n v="9.5136159715797799"/>
    <n v="9.5136159715797797E-3"/>
    <n v="0.2"/>
    <n v="3.8"/>
    <x v="1"/>
    <x v="1"/>
    <x v="0"/>
    <x v="9"/>
    <s v="LC"/>
  </r>
  <r>
    <x v="0"/>
    <x v="0"/>
    <x v="5"/>
    <s v="Arrecife coralino"/>
    <s v="NoAMP"/>
    <s v="J Azofeifa"/>
    <m/>
    <n v="2"/>
    <n v="40"/>
    <d v="2018-04-23T00:00:00"/>
    <x v="2"/>
    <s v="S Mena"/>
    <d v="2018-04-23T00:00:00"/>
    <n v="10.8"/>
    <s v="Profundo"/>
    <s v="Sgh"/>
    <x v="7"/>
    <n v="4"/>
    <m/>
    <m/>
    <m/>
    <n v="3"/>
    <n v="1"/>
    <m/>
    <m/>
    <m/>
    <m/>
    <m/>
    <m/>
    <m/>
    <m/>
    <m/>
    <m/>
    <m/>
    <m/>
    <m/>
    <m/>
    <m/>
    <n v="2.3300000000000001E-2"/>
    <n v="2.919"/>
    <n v="577.60819104514849"/>
    <n v="14.440204776128713"/>
    <n v="144.40204776128712"/>
    <n v="0.14440204776128712"/>
    <n v="0.1"/>
    <n v="2"/>
    <x v="4"/>
    <x v="4"/>
    <x v="0"/>
    <x v="6"/>
    <s v="LC"/>
  </r>
  <r>
    <x v="0"/>
    <x v="0"/>
    <x v="5"/>
    <s v="Arrecife coralino"/>
    <s v="NoAMP"/>
    <s v="J Azofeifa"/>
    <m/>
    <n v="2"/>
    <n v="40"/>
    <d v="2018-04-23T00:00:00"/>
    <x v="2"/>
    <s v="S Mena"/>
    <d v="2018-04-23T00:00:00"/>
    <n v="10.8"/>
    <s v="Profundo"/>
    <s v="Mle"/>
    <x v="56"/>
    <n v="1"/>
    <m/>
    <m/>
    <m/>
    <m/>
    <m/>
    <m/>
    <n v="1"/>
    <m/>
    <m/>
    <m/>
    <m/>
    <m/>
    <m/>
    <m/>
    <m/>
    <m/>
    <m/>
    <m/>
    <m/>
    <m/>
    <n v="1.6999999999999999E-3"/>
    <n v="2.9527999999999999"/>
    <n v="129.43592510702103"/>
    <n v="3.2358981276755259"/>
    <n v="32.358981276755259"/>
    <n v="3.235898127675526E-2"/>
    <n v="2.5000000000000001E-2"/>
    <n v="3.9"/>
    <x v="2"/>
    <x v="2"/>
    <x v="6"/>
    <x v="20"/>
    <s v="LC"/>
  </r>
  <r>
    <x v="0"/>
    <x v="0"/>
    <x v="5"/>
    <s v="Arrecife coralino"/>
    <s v="NoAMP"/>
    <s v="J Azofeifa"/>
    <m/>
    <n v="2"/>
    <n v="40"/>
    <d v="2018-04-23T00:00:00"/>
    <x v="2"/>
    <s v="S Mena"/>
    <d v="2018-04-23T00:00:00"/>
    <n v="10.8"/>
    <s v="Profundo"/>
    <s v="Sve"/>
    <x v="1"/>
    <n v="3"/>
    <m/>
    <n v="1"/>
    <n v="2"/>
    <m/>
    <m/>
    <m/>
    <m/>
    <m/>
    <m/>
    <m/>
    <m/>
    <m/>
    <m/>
    <m/>
    <m/>
    <m/>
    <m/>
    <m/>
    <m/>
    <m/>
    <n v="2.4899999999999999E-2"/>
    <n v="3.0129999999999999"/>
    <n v="111.29578014238598"/>
    <n v="2.7823945035596496"/>
    <n v="27.823945035596495"/>
    <n v="2.7823945035596494E-2"/>
    <n v="7.4999999999999997E-2"/>
    <n v="3.3"/>
    <x v="0"/>
    <x v="0"/>
    <x v="1"/>
    <x v="1"/>
    <s v="LC"/>
  </r>
  <r>
    <x v="0"/>
    <x v="0"/>
    <x v="5"/>
    <s v="Arrecife coralino"/>
    <s v="NoAMP"/>
    <s v="J Azofeifa"/>
    <m/>
    <n v="2"/>
    <n v="40"/>
    <d v="2018-04-23T00:00:00"/>
    <x v="2"/>
    <s v="S Mena"/>
    <d v="2018-04-23T00:00:00"/>
    <n v="10.8"/>
    <s v="Profundo"/>
    <s v="Hni"/>
    <x v="57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4"/>
    <x v="0"/>
    <x v="0"/>
    <x v="0"/>
    <x v="0"/>
    <s v="LC"/>
  </r>
  <r>
    <x v="0"/>
    <x v="0"/>
    <x v="5"/>
    <s v="Arrecife coralino"/>
    <s v="NoAMP"/>
    <s v="J Azofeifa"/>
    <m/>
    <n v="2"/>
    <n v="40"/>
    <d v="2018-04-23T00:00:00"/>
    <x v="2"/>
    <s v="S Mena"/>
    <d v="2018-04-23T00:00:00"/>
    <n v="10.8"/>
    <s v="Profundo"/>
    <s v="Sac"/>
    <x v="5"/>
    <n v="11"/>
    <n v="1"/>
    <n v="10"/>
    <m/>
    <m/>
    <m/>
    <m/>
    <m/>
    <m/>
    <m/>
    <m/>
    <m/>
    <m/>
    <m/>
    <m/>
    <m/>
    <m/>
    <m/>
    <m/>
    <m/>
    <m/>
    <n v="3.49E-2"/>
    <n v="2.9108999999999998"/>
    <n v="123.54112660575078"/>
    <n v="3.0885281651437695"/>
    <n v="30.885281651437694"/>
    <n v="3.0885281651437693E-2"/>
    <n v="0.27500000000000002"/>
    <n v="2"/>
    <x v="3"/>
    <x v="3"/>
    <x v="0"/>
    <x v="2"/>
    <s v="LC"/>
  </r>
  <r>
    <x v="0"/>
    <x v="0"/>
    <x v="5"/>
    <s v="Arrecife coralino"/>
    <s v="NoAMP"/>
    <s v="J Azofeifa"/>
    <m/>
    <n v="2"/>
    <n v="40"/>
    <d v="2018-04-23T00:00:00"/>
    <x v="2"/>
    <s v="S Mena"/>
    <d v="2018-04-23T00:00:00"/>
    <n v="10.8"/>
    <s v="Profundo"/>
    <s v="Dho"/>
    <x v="11"/>
    <n v="1"/>
    <m/>
    <m/>
    <n v="1"/>
    <m/>
    <m/>
    <m/>
    <m/>
    <m/>
    <m/>
    <m/>
    <m/>
    <m/>
    <m/>
    <m/>
    <m/>
    <m/>
    <m/>
    <m/>
    <m/>
    <m/>
    <n v="2.1899999999999999E-2"/>
    <n v="3"/>
    <n v="42.7734375"/>
    <n v="1.0693359375"/>
    <n v="10.693359375"/>
    <n v="1.0693359374999999E-2"/>
    <n v="2.5000000000000001E-2"/>
    <n v="3.3"/>
    <x v="0"/>
    <x v="0"/>
    <x v="1"/>
    <x v="10"/>
    <s v="NE"/>
  </r>
  <r>
    <x v="0"/>
    <x v="0"/>
    <x v="5"/>
    <s v="Arrecife coralino"/>
    <s v="NoAMP"/>
    <s v="J Azofeifa"/>
    <m/>
    <n v="2"/>
    <n v="40"/>
    <d v="2018-04-23T00:00:00"/>
    <x v="2"/>
    <s v="S Mena"/>
    <d v="2018-04-23T00:00:00"/>
    <n v="10.8"/>
    <s v="Profundo"/>
    <s v="Bdi"/>
    <x v="14"/>
    <n v="1"/>
    <m/>
    <m/>
    <m/>
    <n v="1"/>
    <m/>
    <m/>
    <m/>
    <m/>
    <m/>
    <m/>
    <m/>
    <m/>
    <m/>
    <m/>
    <m/>
    <m/>
    <m/>
    <m/>
    <m/>
    <m/>
    <n v="2.01E-2"/>
    <n v="2.9992000000000001"/>
    <n v="107.47705878762672"/>
    <n v="2.6869264696906678"/>
    <n v="26.869264696906679"/>
    <n v="2.6869264696906679E-2"/>
    <n v="2.5000000000000001E-2"/>
    <n v="3.4"/>
    <x v="0"/>
    <x v="0"/>
    <x v="0"/>
    <x v="0"/>
    <s v="LC"/>
  </r>
  <r>
    <x v="0"/>
    <x v="0"/>
    <x v="5"/>
    <s v="Arrecife coralino"/>
    <s v="NoAMP"/>
    <s v="J Azofeifa"/>
    <m/>
    <n v="2"/>
    <n v="40"/>
    <d v="2018-04-23T00:00:00"/>
    <x v="2"/>
    <s v="S Mena"/>
    <d v="2018-04-23T00:00:00"/>
    <n v="10.8"/>
    <s v="Profundo"/>
    <s v="Hma"/>
    <x v="40"/>
    <n v="1"/>
    <m/>
    <m/>
    <n v="1"/>
    <m/>
    <m/>
    <m/>
    <m/>
    <m/>
    <m/>
    <m/>
    <m/>
    <m/>
    <m/>
    <m/>
    <m/>
    <m/>
    <m/>
    <m/>
    <m/>
    <m/>
    <n v="8.8999999999999999E-3"/>
    <n v="3.16"/>
    <n v="26.039080711255959"/>
    <n v="0.65097701778139894"/>
    <n v="6.5097701778139889"/>
    <n v="6.509770177813989E-3"/>
    <n v="2.5000000000000001E-2"/>
    <n v="4.2"/>
    <x v="2"/>
    <x v="2"/>
    <x v="0"/>
    <x v="21"/>
    <s v="LC"/>
  </r>
  <r>
    <x v="0"/>
    <x v="0"/>
    <x v="5"/>
    <s v="Arrecife coralino"/>
    <s v="NoAMP"/>
    <s v="J Azofeifa"/>
    <m/>
    <n v="3"/>
    <n v="40"/>
    <d v="2018-04-23T00:00:00"/>
    <x v="2"/>
    <s v="S Mena"/>
    <d v="2018-04-23T00:00:00"/>
    <n v="10.8"/>
    <s v="Profund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0"/>
    <x v="5"/>
    <s v="Arrecife coralino"/>
    <s v="NoAMP"/>
    <s v="J Azofeifa"/>
    <m/>
    <n v="3"/>
    <n v="40"/>
    <d v="2018-04-23T00:00:00"/>
    <x v="2"/>
    <s v="S Mena"/>
    <d v="2018-04-23T00:00:00"/>
    <n v="10.8"/>
    <s v="Profundo"/>
    <s v="Cpa"/>
    <x v="43"/>
    <n v="1"/>
    <m/>
    <n v="1"/>
    <m/>
    <m/>
    <m/>
    <m/>
    <m/>
    <m/>
    <m/>
    <m/>
    <m/>
    <m/>
    <m/>
    <m/>
    <m/>
    <m/>
    <m/>
    <m/>
    <m/>
    <m/>
    <n v="2.1700000000000001E-2"/>
    <n v="3.0350000000000001"/>
    <n v="9.8235999503572771"/>
    <n v="0.24558999875893192"/>
    <n v="2.4558999875893193"/>
    <n v="2.4558999875893195E-3"/>
    <n v="2.5000000000000001E-2"/>
    <n v="4"/>
    <x v="2"/>
    <x v="2"/>
    <x v="0"/>
    <x v="9"/>
    <s v="LC"/>
  </r>
  <r>
    <x v="0"/>
    <x v="0"/>
    <x v="5"/>
    <s v="Arrecife coralino"/>
    <s v="NoAMP"/>
    <s v="J Azofeifa"/>
    <m/>
    <n v="3"/>
    <n v="40"/>
    <d v="2018-04-23T00:00:00"/>
    <x v="2"/>
    <s v="S Mena"/>
    <d v="2018-04-23T00:00:00"/>
    <n v="10.8"/>
    <s v="Profundo"/>
    <s v="Hdi"/>
    <x v="18"/>
    <n v="16"/>
    <m/>
    <n v="16"/>
    <m/>
    <m/>
    <m/>
    <m/>
    <m/>
    <m/>
    <m/>
    <m/>
    <m/>
    <m/>
    <m/>
    <m/>
    <m/>
    <m/>
    <m/>
    <m/>
    <m/>
    <m/>
    <n v="1.26E-2"/>
    <n v="3.0672999999999999"/>
    <n v="97.401566348344858"/>
    <n v="2.4350391587086215"/>
    <n v="24.350391587086214"/>
    <n v="2.4350391587086215E-2"/>
    <n v="0.4"/>
    <n v="3.9"/>
    <x v="0"/>
    <x v="0"/>
    <x v="0"/>
    <x v="0"/>
    <s v="LC"/>
  </r>
  <r>
    <x v="0"/>
    <x v="0"/>
    <x v="5"/>
    <s v="Arrecife coralino"/>
    <s v="NoAMP"/>
    <s v="J Azofeifa"/>
    <m/>
    <n v="3"/>
    <n v="40"/>
    <d v="2018-04-23T00:00:00"/>
    <x v="2"/>
    <s v="S Mena"/>
    <d v="2018-04-23T00:00:00"/>
    <n v="10.8"/>
    <s v="Profundo"/>
    <s v="Sgh"/>
    <x v="7"/>
    <n v="17"/>
    <m/>
    <n v="2"/>
    <n v="4"/>
    <n v="10"/>
    <n v="1"/>
    <m/>
    <m/>
    <m/>
    <m/>
    <m/>
    <m/>
    <m/>
    <m/>
    <m/>
    <m/>
    <m/>
    <m/>
    <m/>
    <m/>
    <m/>
    <n v="2.3300000000000001E-2"/>
    <n v="2.919"/>
    <n v="1435.8975961522729"/>
    <n v="35.89743990380682"/>
    <n v="358.97439903806821"/>
    <n v="0.35897439903806821"/>
    <n v="0.42499999999999999"/>
    <n v="2"/>
    <x v="4"/>
    <x v="4"/>
    <x v="0"/>
    <x v="6"/>
    <s v="LC"/>
  </r>
  <r>
    <x v="0"/>
    <x v="0"/>
    <x v="5"/>
    <s v="Arrecife coralino"/>
    <s v="NoAMP"/>
    <s v="J Azofeifa"/>
    <m/>
    <n v="3"/>
    <n v="40"/>
    <d v="2018-04-23T00:00:00"/>
    <x v="2"/>
    <s v="S Mena"/>
    <d v="2018-04-23T00:00:00"/>
    <n v="10.8"/>
    <s v="Profundo"/>
    <s v="cat"/>
    <x v="2"/>
    <n v="1"/>
    <m/>
    <n v="1"/>
    <m/>
    <m/>
    <m/>
    <m/>
    <m/>
    <m/>
    <m/>
    <m/>
    <m/>
    <m/>
    <m/>
    <m/>
    <m/>
    <m/>
    <m/>
    <m/>
    <m/>
    <m/>
    <n v="5.2300000000000003E-3"/>
    <n v="3.41655"/>
    <n v="5.1073103427335251"/>
    <n v="0.12768275856833813"/>
    <n v="1.2768275856833813"/>
    <n v="1.2768275856833813E-3"/>
    <n v="2.5000000000000001E-2"/>
    <n v="3.4"/>
    <x v="1"/>
    <x v="1"/>
    <x v="0"/>
    <x v="2"/>
    <s v="LC"/>
  </r>
  <r>
    <x v="0"/>
    <x v="0"/>
    <x v="5"/>
    <s v="Arrecife coralino"/>
    <s v="NoAMP"/>
    <s v="J Azofeifa"/>
    <m/>
    <n v="3"/>
    <n v="40"/>
    <d v="2018-04-23T00:00:00"/>
    <x v="2"/>
    <s v="S Mena"/>
    <d v="2018-04-23T00:00:00"/>
    <n v="10.8"/>
    <s v="Profundo"/>
    <s v="Fco"/>
    <x v="9"/>
    <n v="1"/>
    <m/>
    <m/>
    <m/>
    <m/>
    <m/>
    <m/>
    <m/>
    <m/>
    <m/>
    <n v="1"/>
    <m/>
    <m/>
    <m/>
    <m/>
    <m/>
    <m/>
    <m/>
    <m/>
    <m/>
    <m/>
    <n v="5.9999999999999995E-4"/>
    <n v="3"/>
    <n v="253.12499999999997"/>
    <n v="6.3281249999999991"/>
    <n v="63.281249999999993"/>
    <n v="6.3281249999999997E-2"/>
    <n v="2.5000000000000001E-2"/>
    <n v="4.3"/>
    <x v="2"/>
    <x v="2"/>
    <x v="2"/>
    <x v="8"/>
    <s v="NE"/>
  </r>
  <r>
    <x v="0"/>
    <x v="0"/>
    <x v="5"/>
    <s v="Arrecife coralino"/>
    <s v="NoAMP"/>
    <s v="J Azofeifa"/>
    <m/>
    <n v="3"/>
    <n v="40"/>
    <d v="2018-04-23T00:00:00"/>
    <x v="2"/>
    <s v="S Mena"/>
    <d v="2018-04-23T00:00:00"/>
    <n v="10.8"/>
    <s v="Profundo"/>
    <s v="Bdi"/>
    <x v="14"/>
    <n v="1"/>
    <m/>
    <m/>
    <n v="1"/>
    <m/>
    <m/>
    <m/>
    <m/>
    <m/>
    <m/>
    <m/>
    <m/>
    <m/>
    <m/>
    <m/>
    <m/>
    <m/>
    <m/>
    <m/>
    <m/>
    <m/>
    <n v="2.01E-2"/>
    <n v="2.9992000000000001"/>
    <n v="39.178568920836838"/>
    <n v="0.97946422302092095"/>
    <n v="9.7946422302092095"/>
    <n v="9.7946422302092103E-3"/>
    <n v="2.5000000000000001E-2"/>
    <n v="3.4"/>
    <x v="0"/>
    <x v="0"/>
    <x v="0"/>
    <x v="0"/>
    <s v="LC"/>
  </r>
  <r>
    <x v="0"/>
    <x v="0"/>
    <x v="5"/>
    <s v="Arrecife coralino"/>
    <s v="NoAMP"/>
    <s v="J Azofeifa"/>
    <m/>
    <n v="3"/>
    <n v="40"/>
    <d v="2018-04-23T00:00:00"/>
    <x v="2"/>
    <s v="S Mena"/>
    <d v="2018-04-23T00:00:00"/>
    <n v="10.8"/>
    <s v="Profundo"/>
    <s v="Ost"/>
    <x v="15"/>
    <n v="1"/>
    <m/>
    <m/>
    <m/>
    <n v="1"/>
    <m/>
    <m/>
    <m/>
    <m/>
    <m/>
    <m/>
    <m/>
    <m/>
    <m/>
    <m/>
    <m/>
    <m/>
    <m/>
    <m/>
    <m/>
    <m/>
    <n v="3.2399999999999998E-2"/>
    <n v="2.379"/>
    <n v="29.358409782185277"/>
    <n v="0.73396024455463194"/>
    <n v="7.3396024455463191"/>
    <n v="7.3396024455463192E-3"/>
    <n v="2.5000000000000001E-2"/>
    <n v="2.7"/>
    <x v="3"/>
    <x v="3"/>
    <x v="0"/>
    <x v="11"/>
    <s v="LC"/>
  </r>
  <r>
    <x v="0"/>
    <x v="0"/>
    <x v="5"/>
    <s v="Arrecife coralino"/>
    <s v="NoAMP"/>
    <s v="J Azofeifa"/>
    <m/>
    <n v="3"/>
    <n v="40"/>
    <d v="2018-04-23T00:00:00"/>
    <x v="2"/>
    <s v="S Mena"/>
    <d v="2018-04-23T00:00:00"/>
    <n v="10.8"/>
    <s v="Profundo"/>
    <s v="sac"/>
    <x v="5"/>
    <n v="7"/>
    <m/>
    <n v="7"/>
    <m/>
    <m/>
    <m/>
    <m/>
    <m/>
    <m/>
    <m/>
    <m/>
    <m/>
    <m/>
    <m/>
    <m/>
    <m/>
    <m/>
    <m/>
    <m/>
    <m/>
    <m/>
    <n v="3.49E-2"/>
    <n v="2.9108999999999998"/>
    <n v="86.126995749880962"/>
    <n v="2.1531748937470239"/>
    <n v="21.53174893747024"/>
    <n v="2.153174893747024E-2"/>
    <n v="0.17499999999999999"/>
    <n v="2"/>
    <x v="3"/>
    <x v="3"/>
    <x v="0"/>
    <x v="2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Dho"/>
    <x v="11"/>
    <n v="1"/>
    <m/>
    <m/>
    <n v="1"/>
    <m/>
    <m/>
    <m/>
    <m/>
    <m/>
    <m/>
    <m/>
    <m/>
    <m/>
    <m/>
    <m/>
    <m/>
    <m/>
    <m/>
    <m/>
    <m/>
    <m/>
    <n v="2.1899999999999999E-2"/>
    <n v="3"/>
    <n v="42.7734375"/>
    <n v="1.0693359375"/>
    <n v="10.693359375"/>
    <n v="1.0693359374999999E-2"/>
    <n v="2.5000000000000001E-2"/>
    <n v="3.3"/>
    <x v="0"/>
    <x v="0"/>
    <x v="1"/>
    <x v="10"/>
    <s v="NE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Tlu"/>
    <x v="0"/>
    <n v="7"/>
    <m/>
    <n v="4"/>
    <n v="2"/>
    <n v="1"/>
    <m/>
    <m/>
    <m/>
    <m/>
    <m/>
    <m/>
    <m/>
    <m/>
    <m/>
    <m/>
    <m/>
    <m/>
    <m/>
    <m/>
    <m/>
    <m/>
    <n v="1.261E-2"/>
    <n v="2.8782999999999999"/>
    <n v="100.5782721835181"/>
    <n v="2.5144568045879523"/>
    <n v="25.144568045879524"/>
    <n v="2.5144568045879525E-2"/>
    <n v="0.17499999999999999"/>
    <n v="3.5"/>
    <x v="0"/>
    <x v="0"/>
    <x v="0"/>
    <x v="0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Hdi"/>
    <x v="18"/>
    <n v="3"/>
    <m/>
    <n v="3"/>
    <m/>
    <m/>
    <m/>
    <m/>
    <m/>
    <m/>
    <m/>
    <m/>
    <m/>
    <m/>
    <m/>
    <m/>
    <m/>
    <m/>
    <m/>
    <m/>
    <m/>
    <m/>
    <n v="1.26E-2"/>
    <n v="3.0672999999999999"/>
    <n v="18.262793690314659"/>
    <n v="0.45656984225786645"/>
    <n v="4.5656984225786648"/>
    <n v="4.5656984225786647E-3"/>
    <n v="7.4999999999999997E-2"/>
    <n v="3.9"/>
    <x v="0"/>
    <x v="0"/>
    <x v="0"/>
    <x v="0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Atr"/>
    <x v="13"/>
    <n v="16"/>
    <m/>
    <m/>
    <n v="16"/>
    <m/>
    <m/>
    <m/>
    <m/>
    <m/>
    <m/>
    <m/>
    <m/>
    <m/>
    <m/>
    <m/>
    <m/>
    <m/>
    <m/>
    <m/>
    <m/>
    <m/>
    <n v="1.6E-2"/>
    <n v="3.0516000000000001"/>
    <n v="569.60076119727785"/>
    <n v="14.240019029931947"/>
    <n v="142.40019029931946"/>
    <n v="0.14240019029931947"/>
    <n v="0.4"/>
    <n v="3"/>
    <x v="1"/>
    <x v="1"/>
    <x v="0"/>
    <x v="2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Pco"/>
    <x v="66"/>
    <n v="3"/>
    <m/>
    <m/>
    <n v="3"/>
    <m/>
    <m/>
    <m/>
    <m/>
    <m/>
    <m/>
    <m/>
    <m/>
    <m/>
    <m/>
    <m/>
    <m/>
    <m/>
    <m/>
    <m/>
    <m/>
    <m/>
    <n v="1.485E-2"/>
    <n v="2.8633299999999999"/>
    <n v="61.611680683059859"/>
    <n v="1.5402920170764964"/>
    <n v="15.402920170764965"/>
    <n v="1.5402920170764965E-2"/>
    <n v="7.4999999999999997E-2"/>
    <n v="3.8"/>
    <x v="1"/>
    <x v="1"/>
    <x v="0"/>
    <x v="9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Sve"/>
    <x v="1"/>
    <n v="5"/>
    <m/>
    <n v="5"/>
    <m/>
    <m/>
    <m/>
    <m/>
    <m/>
    <m/>
    <m/>
    <m/>
    <m/>
    <m/>
    <m/>
    <m/>
    <m/>
    <m/>
    <m/>
    <m/>
    <m/>
    <m/>
    <n v="2.4899999999999999E-2"/>
    <n v="3.0129999999999999"/>
    <n v="53.917399566481883"/>
    <n v="1.3479349891620471"/>
    <n v="13.479349891620471"/>
    <n v="1.347934989162047E-2"/>
    <n v="0.125"/>
    <n v="3.3"/>
    <x v="0"/>
    <x v="0"/>
    <x v="1"/>
    <x v="1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Sac"/>
    <x v="5"/>
    <n v="2"/>
    <m/>
    <m/>
    <n v="2"/>
    <m/>
    <m/>
    <m/>
    <m/>
    <m/>
    <m/>
    <m/>
    <m/>
    <m/>
    <m/>
    <m/>
    <m/>
    <m/>
    <m/>
    <m/>
    <m/>
    <m/>
    <n v="3.49E-2"/>
    <n v="2.9108999999999998"/>
    <n v="108.85560089267526"/>
    <n v="2.7213900223168812"/>
    <n v="27.213900223168814"/>
    <n v="2.7213900223168812E-2"/>
    <n v="0.05"/>
    <n v="2"/>
    <x v="3"/>
    <x v="3"/>
    <x v="0"/>
    <x v="2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Hma"/>
    <x v="40"/>
    <n v="420"/>
    <m/>
    <m/>
    <n v="420"/>
    <m/>
    <m/>
    <m/>
    <m/>
    <m/>
    <m/>
    <m/>
    <m/>
    <m/>
    <m/>
    <m/>
    <m/>
    <m/>
    <m/>
    <m/>
    <m/>
    <m/>
    <n v="8.8999999999999999E-3"/>
    <n v="3.16"/>
    <n v="10936.413898727504"/>
    <n v="273.41034746818758"/>
    <n v="2734.1034746818759"/>
    <n v="2.7341034746818758"/>
    <n v="10.5"/>
    <n v="4.2"/>
    <x v="2"/>
    <x v="2"/>
    <x v="0"/>
    <x v="21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Cat"/>
    <x v="2"/>
    <n v="10"/>
    <m/>
    <n v="10"/>
    <m/>
    <m/>
    <m/>
    <m/>
    <m/>
    <m/>
    <m/>
    <m/>
    <m/>
    <m/>
    <m/>
    <m/>
    <m/>
    <m/>
    <m/>
    <m/>
    <m/>
    <m/>
    <n v="5.2300000000000003E-3"/>
    <n v="3.41655"/>
    <n v="51.073103427335255"/>
    <n v="1.2768275856833813"/>
    <n v="12.768275856833814"/>
    <n v="1.2768275856833813E-2"/>
    <n v="0.25"/>
    <n v="3.4"/>
    <x v="1"/>
    <x v="1"/>
    <x v="0"/>
    <x v="2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Ost"/>
    <x v="15"/>
    <n v="1"/>
    <m/>
    <m/>
    <n v="1"/>
    <m/>
    <m/>
    <m/>
    <m/>
    <m/>
    <m/>
    <m/>
    <m/>
    <m/>
    <m/>
    <m/>
    <m/>
    <m/>
    <m/>
    <m/>
    <m/>
    <m/>
    <n v="3.2399999999999998E-2"/>
    <n v="2.379"/>
    <n v="13.185418878548424"/>
    <n v="0.32963547196371057"/>
    <n v="3.2963547196371055"/>
    <n v="3.2963547196371056E-3"/>
    <n v="2.5000000000000001E-2"/>
    <n v="2.7"/>
    <x v="3"/>
    <x v="3"/>
    <x v="0"/>
    <x v="11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Jni"/>
    <x v="17"/>
    <n v="2"/>
    <m/>
    <n v="2"/>
    <m/>
    <m/>
    <m/>
    <m/>
    <m/>
    <m/>
    <m/>
    <m/>
    <m/>
    <m/>
    <m/>
    <m/>
    <m/>
    <m/>
    <m/>
    <m/>
    <m/>
    <m/>
    <n v="2.5600000000000001E-2"/>
    <n v="3.0005999999999999"/>
    <n v="21.626128934144351"/>
    <n v="0.54065322335360877"/>
    <n v="5.4065322335360877"/>
    <n v="5.4065322335360875E-3"/>
    <n v="0.05"/>
    <n v="3"/>
    <x v="0"/>
    <x v="0"/>
    <x v="0"/>
    <x v="12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Hpa"/>
    <x v="3"/>
    <n v="3"/>
    <m/>
    <n v="1"/>
    <n v="1"/>
    <n v="1"/>
    <m/>
    <m/>
    <m/>
    <m/>
    <m/>
    <m/>
    <m/>
    <m/>
    <m/>
    <m/>
    <m/>
    <m/>
    <m/>
    <m/>
    <m/>
    <m/>
    <n v="2.7130000000000001E-2"/>
    <n v="3.0842299999999998"/>
    <n v="264.15223824238791"/>
    <n v="6.6038059560596976"/>
    <n v="66.038059560596977"/>
    <n v="6.6038059560596982E-2"/>
    <n v="7.4999999999999997E-2"/>
    <n v="2.6"/>
    <x v="0"/>
    <x v="0"/>
    <x v="0"/>
    <x v="3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Ela"/>
    <x v="10"/>
    <n v="1"/>
    <m/>
    <n v="1"/>
    <m/>
    <m/>
    <m/>
    <m/>
    <m/>
    <m/>
    <m/>
    <m/>
    <m/>
    <m/>
    <m/>
    <m/>
    <m/>
    <m/>
    <m/>
    <m/>
    <m/>
    <m/>
    <n v="3.4299999999999997E-2"/>
    <n v="2.9"/>
    <n v="11.829646959881062"/>
    <n v="0.29574117399702654"/>
    <n v="2.9574117399702655"/>
    <n v="2.9574117399702657E-3"/>
    <n v="2.5000000000000001E-2"/>
    <n v="4"/>
    <x v="2"/>
    <x v="2"/>
    <x v="0"/>
    <x v="9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Sgh"/>
    <x v="7"/>
    <n v="2"/>
    <m/>
    <m/>
    <n v="2"/>
    <m/>
    <m/>
    <m/>
    <m/>
    <m/>
    <m/>
    <m/>
    <m/>
    <m/>
    <m/>
    <m/>
    <m/>
    <m/>
    <m/>
    <m/>
    <m/>
    <m/>
    <n v="2.3300000000000001E-2"/>
    <n v="2.919"/>
    <n v="74.17648416079183"/>
    <n v="1.8544121040197958"/>
    <n v="18.544121040197957"/>
    <n v="1.8544121040197956E-2"/>
    <n v="0.05"/>
    <n v="2"/>
    <x v="4"/>
    <x v="4"/>
    <x v="0"/>
    <x v="6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Sfl"/>
    <x v="47"/>
    <n v="2"/>
    <m/>
    <n v="2"/>
    <m/>
    <m/>
    <m/>
    <m/>
    <m/>
    <m/>
    <m/>
    <m/>
    <m/>
    <m/>
    <m/>
    <m/>
    <m/>
    <m/>
    <m/>
    <m/>
    <m/>
    <m/>
    <n v="3.49E-2"/>
    <n v="2.9108999999999998"/>
    <n v="24.60771307139456"/>
    <n v="0.61519282678486398"/>
    <n v="6.15192826784864"/>
    <n v="6.1519282678486401E-3"/>
    <n v="0.05"/>
    <n v="2"/>
    <x v="3"/>
    <x v="3"/>
    <x v="0"/>
    <x v="2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Pla"/>
    <x v="61"/>
    <n v="1"/>
    <m/>
    <m/>
    <n v="1"/>
    <m/>
    <m/>
    <m/>
    <m/>
    <m/>
    <m/>
    <m/>
    <m/>
    <m/>
    <m/>
    <m/>
    <m/>
    <m/>
    <m/>
    <m/>
    <m/>
    <m/>
    <n v="0.19800000000000001"/>
    <n v="2.504"/>
    <n v="110.49124389626064"/>
    <n v="2.762281097406516"/>
    <n v="27.62281097406516"/>
    <n v="2.762281097406516E-2"/>
    <n v="2.5000000000000001E-2"/>
    <n v="2.7"/>
    <x v="4"/>
    <x v="4"/>
    <x v="0"/>
    <x v="18"/>
    <s v="LC"/>
  </r>
  <r>
    <x v="0"/>
    <x v="0"/>
    <x v="12"/>
    <s v="Arrecife coralino"/>
    <s v="AMP"/>
    <s v="J Azofeifa"/>
    <m/>
    <n v="1"/>
    <n v="40"/>
    <d v="2018-04-23T00:00:00"/>
    <x v="2"/>
    <s v="S Mena"/>
    <d v="2018-04-23T00:00:00"/>
    <n v="8.1"/>
    <s v="Profundo"/>
    <s v="cox"/>
    <x v="8"/>
    <n v="1"/>
    <m/>
    <n v="1"/>
    <m/>
    <m/>
    <m/>
    <m/>
    <m/>
    <m/>
    <m/>
    <m/>
    <m/>
    <m/>
    <m/>
    <m/>
    <m/>
    <m/>
    <m/>
    <m/>
    <m/>
    <m/>
    <n v="3.32E-2"/>
    <n v="3"/>
    <n v="14.00625"/>
    <n v="0.35015625"/>
    <n v="3.5015624999999999"/>
    <n v="3.5015624999999999E-3"/>
    <n v="2.5000000000000001E-2"/>
    <n v="3.9"/>
    <x v="0"/>
    <x v="0"/>
    <x v="0"/>
    <x v="7"/>
    <s v="NE"/>
  </r>
  <r>
    <x v="0"/>
    <x v="0"/>
    <x v="12"/>
    <s v="Arrecife coralino"/>
    <s v="AMP"/>
    <s v="J Azofeifa"/>
    <m/>
    <n v="2"/>
    <n v="40"/>
    <d v="2018-04-23T00:00:00"/>
    <x v="2"/>
    <s v="S Mena"/>
    <d v="2018-04-23T00:00:00"/>
    <n v="3.6"/>
    <s v="Somero"/>
    <s v="Hma"/>
    <x v="40"/>
    <n v="500"/>
    <m/>
    <m/>
    <n v="500"/>
    <m/>
    <m/>
    <m/>
    <m/>
    <m/>
    <m/>
    <m/>
    <m/>
    <m/>
    <m/>
    <m/>
    <m/>
    <m/>
    <m/>
    <m/>
    <m/>
    <m/>
    <n v="8.8999999999999999E-3"/>
    <n v="3.16"/>
    <n v="13019.54035562798"/>
    <n v="325.48850889069951"/>
    <n v="3254.885088906995"/>
    <n v="3.2548850889069949"/>
    <n v="12.5"/>
    <n v="4.2"/>
    <x v="2"/>
    <x v="2"/>
    <x v="0"/>
    <x v="21"/>
    <s v="LC"/>
  </r>
  <r>
    <x v="0"/>
    <x v="0"/>
    <x v="12"/>
    <s v="Arrecife coralino"/>
    <s v="AMP"/>
    <s v="J Azofeifa"/>
    <m/>
    <n v="2"/>
    <n v="40"/>
    <d v="2018-04-23T00:00:00"/>
    <x v="2"/>
    <s v="S Mena"/>
    <d v="2018-04-23T00:00:00"/>
    <n v="3.6"/>
    <s v="Somero"/>
    <s v="Pla"/>
    <x v="61"/>
    <n v="8"/>
    <m/>
    <m/>
    <n v="8"/>
    <m/>
    <m/>
    <m/>
    <m/>
    <m/>
    <m/>
    <m/>
    <m/>
    <m/>
    <m/>
    <m/>
    <m/>
    <m/>
    <m/>
    <m/>
    <m/>
    <m/>
    <n v="0.19800000000000001"/>
    <n v="2.504"/>
    <n v="883.92995117008513"/>
    <n v="22.098248779252128"/>
    <n v="220.98248779252128"/>
    <n v="0.22098248779252128"/>
    <n v="0.2"/>
    <n v="2.7"/>
    <x v="4"/>
    <x v="4"/>
    <x v="0"/>
    <x v="18"/>
    <s v="LC"/>
  </r>
  <r>
    <x v="0"/>
    <x v="0"/>
    <x v="12"/>
    <s v="Arrecife coralino"/>
    <s v="AMP"/>
    <s v="J Azofeifa"/>
    <m/>
    <n v="2"/>
    <n v="40"/>
    <d v="2018-04-23T00:00:00"/>
    <x v="2"/>
    <s v="S Mena"/>
    <d v="2018-04-23T00:00:00"/>
    <n v="3.6"/>
    <s v="Somero"/>
    <s v="Sgh"/>
    <x v="7"/>
    <n v="12"/>
    <m/>
    <n v="10"/>
    <n v="1"/>
    <n v="1"/>
    <m/>
    <m/>
    <m/>
    <m/>
    <m/>
    <m/>
    <m/>
    <m/>
    <m/>
    <m/>
    <m/>
    <m/>
    <m/>
    <m/>
    <m/>
    <m/>
    <n v="2.3300000000000001E-2"/>
    <n v="2.919"/>
    <n v="219.61702711932111"/>
    <n v="5.4904256779830281"/>
    <n v="54.904256779830277"/>
    <n v="5.4904256779830275E-2"/>
    <n v="0.3"/>
    <n v="2"/>
    <x v="4"/>
    <x v="4"/>
    <x v="0"/>
    <x v="6"/>
    <s v="LC"/>
  </r>
  <r>
    <x v="0"/>
    <x v="0"/>
    <x v="12"/>
    <s v="Arrecife coralino"/>
    <s v="AMP"/>
    <s v="J Azofeifa"/>
    <m/>
    <n v="2"/>
    <n v="40"/>
    <d v="2018-04-23T00:00:00"/>
    <x v="2"/>
    <s v="S Mena"/>
    <d v="2018-04-23T00:00:00"/>
    <n v="3.6"/>
    <s v="Somero"/>
    <s v="Jni"/>
    <x v="17"/>
    <n v="10"/>
    <m/>
    <n v="8"/>
    <n v="2"/>
    <m/>
    <m/>
    <m/>
    <m/>
    <m/>
    <m/>
    <m/>
    <m/>
    <m/>
    <m/>
    <m/>
    <m/>
    <m/>
    <m/>
    <m/>
    <m/>
    <m/>
    <n v="2.5600000000000001E-2"/>
    <n v="3.0005999999999999"/>
    <n v="186.65617434075591"/>
    <n v="4.6664043585188981"/>
    <n v="46.664043585188978"/>
    <n v="4.6664043585188976E-2"/>
    <n v="0.25"/>
    <n v="3"/>
    <x v="0"/>
    <x v="0"/>
    <x v="0"/>
    <x v="12"/>
    <s v="LC"/>
  </r>
  <r>
    <x v="0"/>
    <x v="0"/>
    <x v="12"/>
    <s v="Arrecife coralino"/>
    <s v="AMP"/>
    <s v="J Azofeifa"/>
    <m/>
    <n v="2"/>
    <n v="40"/>
    <d v="2018-04-23T00:00:00"/>
    <x v="2"/>
    <s v="S Mena"/>
    <d v="2018-04-23T00:00:00"/>
    <n v="3.6"/>
    <s v="Somero"/>
    <s v="Sve"/>
    <x v="1"/>
    <n v="1"/>
    <m/>
    <n v="1"/>
    <m/>
    <m/>
    <m/>
    <m/>
    <m/>
    <m/>
    <m/>
    <m/>
    <m/>
    <m/>
    <m/>
    <m/>
    <m/>
    <m/>
    <m/>
    <m/>
    <m/>
    <m/>
    <n v="2.4899999999999999E-2"/>
    <n v="3.0129999999999999"/>
    <n v="10.783479913296377"/>
    <n v="0.26958699783240941"/>
    <n v="2.6958699783240943"/>
    <n v="2.6958699783240941E-3"/>
    <n v="2.5000000000000001E-2"/>
    <n v="3.3"/>
    <x v="0"/>
    <x v="0"/>
    <x v="1"/>
    <x v="1"/>
    <s v="LC"/>
  </r>
  <r>
    <x v="0"/>
    <x v="0"/>
    <x v="12"/>
    <s v="Arrecife coralino"/>
    <s v="AMP"/>
    <s v="J Azofeifa"/>
    <m/>
    <n v="2"/>
    <n v="40"/>
    <d v="2018-04-23T00:00:00"/>
    <x v="2"/>
    <s v="S Mena"/>
    <d v="2018-04-23T00:00:00"/>
    <n v="3.6"/>
    <s v="Somero"/>
    <s v="Slo"/>
    <x v="58"/>
    <n v="1"/>
    <m/>
    <m/>
    <m/>
    <m/>
    <n v="1"/>
    <m/>
    <m/>
    <m/>
    <m/>
    <m/>
    <m/>
    <m/>
    <m/>
    <m/>
    <m/>
    <m/>
    <m/>
    <m/>
    <m/>
    <m/>
    <n v="3.7199999999999997E-2"/>
    <n v="2.77"/>
    <n v="277.22779065587309"/>
    <n v="6.9306947663968277"/>
    <n v="69.306947663968273"/>
    <n v="6.9306947663968277E-2"/>
    <n v="2.5000000000000001E-2"/>
    <n v="3.1"/>
    <x v="0"/>
    <x v="0"/>
    <x v="1"/>
    <x v="5"/>
    <s v="LC"/>
  </r>
  <r>
    <x v="0"/>
    <x v="0"/>
    <x v="12"/>
    <s v="Arrecife coralino"/>
    <s v="AMP"/>
    <s v="J Azofeifa"/>
    <m/>
    <n v="2"/>
    <n v="40"/>
    <d v="2018-04-23T00:00:00"/>
    <x v="2"/>
    <s v="S Mena"/>
    <d v="2018-04-23T00:00:00"/>
    <n v="3.6"/>
    <s v="Somero"/>
    <s v="Lgu"/>
    <x v="76"/>
    <n v="4"/>
    <m/>
    <m/>
    <n v="4"/>
    <m/>
    <m/>
    <m/>
    <m/>
    <m/>
    <m/>
    <m/>
    <m/>
    <m/>
    <m/>
    <m/>
    <m/>
    <m/>
    <m/>
    <m/>
    <m/>
    <m/>
    <n v="1.43E-2"/>
    <n v="3"/>
    <n v="111.71875"/>
    <n v="2.79296875"/>
    <n v="27.9296875"/>
    <n v="2.7929687500000001E-2"/>
    <n v="0.1"/>
    <n v="3.9"/>
    <x v="2"/>
    <x v="2"/>
    <x v="0"/>
    <x v="22"/>
    <s v="LC"/>
  </r>
  <r>
    <x v="0"/>
    <x v="0"/>
    <x v="12"/>
    <s v="Arrecife coralino"/>
    <s v="AMP"/>
    <s v="J Azofeifa"/>
    <m/>
    <n v="2"/>
    <n v="40"/>
    <d v="2018-04-23T00:00:00"/>
    <x v="2"/>
    <s v="S Mena"/>
    <d v="2018-04-23T00:00:00"/>
    <n v="3.6"/>
    <s v="Somero"/>
    <s v="Pna"/>
    <x v="16"/>
    <n v="1"/>
    <m/>
    <m/>
    <m/>
    <m/>
    <m/>
    <n v="1"/>
    <m/>
    <m/>
    <m/>
    <m/>
    <m/>
    <m/>
    <m/>
    <m/>
    <m/>
    <m/>
    <m/>
    <m/>
    <m/>
    <m/>
    <n v="0.12970000000000001"/>
    <n v="2.6061000000000001"/>
    <n v="1370.6788340202925"/>
    <n v="34.266970850507313"/>
    <n v="342.66970850507312"/>
    <n v="0.34266970850507311"/>
    <n v="2.5000000000000001E-2"/>
    <n v="3.8"/>
    <x v="0"/>
    <x v="0"/>
    <x v="1"/>
    <x v="1"/>
    <s v="LC"/>
  </r>
  <r>
    <x v="0"/>
    <x v="0"/>
    <x v="12"/>
    <s v="Arrecife coralino"/>
    <s v="AMP"/>
    <s v="J Azofeifa"/>
    <m/>
    <n v="2"/>
    <n v="40"/>
    <d v="2018-04-23T00:00:00"/>
    <x v="2"/>
    <s v="S Mena"/>
    <d v="2018-04-23T00:00:00"/>
    <n v="3.6"/>
    <s v="Somero"/>
    <s v="Tlu"/>
    <x v="0"/>
    <n v="53"/>
    <m/>
    <n v="50"/>
    <n v="3"/>
    <m/>
    <m/>
    <m/>
    <m/>
    <m/>
    <m/>
    <m/>
    <m/>
    <m/>
    <m/>
    <m/>
    <m/>
    <m/>
    <m/>
    <m/>
    <m/>
    <m/>
    <n v="1.261E-2"/>
    <n v="2.8782999999999999"/>
    <n v="262.48290088602528"/>
    <n v="6.5620725221506317"/>
    <n v="65.620725221506319"/>
    <n v="6.5620725221506318E-2"/>
    <n v="1.325"/>
    <n v="3.5"/>
    <x v="0"/>
    <x v="0"/>
    <x v="0"/>
    <x v="0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Jni"/>
    <x v="17"/>
    <n v="7"/>
    <m/>
    <n v="7"/>
    <m/>
    <m/>
    <m/>
    <m/>
    <m/>
    <m/>
    <m/>
    <m/>
    <m/>
    <m/>
    <m/>
    <m/>
    <m/>
    <m/>
    <m/>
    <m/>
    <m/>
    <m/>
    <n v="2.5600000000000001E-2"/>
    <n v="3.0005999999999999"/>
    <n v="75.691451269505222"/>
    <n v="1.8922862817376305"/>
    <n v="18.922862817376306"/>
    <n v="1.8922862817376304E-2"/>
    <n v="0.17499999999999999"/>
    <n v="3"/>
    <x v="0"/>
    <x v="0"/>
    <x v="0"/>
    <x v="12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gca"/>
    <x v="38"/>
    <n v="1"/>
    <m/>
    <m/>
    <m/>
    <m/>
    <m/>
    <m/>
    <m/>
    <m/>
    <n v="1"/>
    <m/>
    <m/>
    <m/>
    <m/>
    <m/>
    <m/>
    <m/>
    <m/>
    <m/>
    <m/>
    <m/>
    <n v="1.4E-3"/>
    <n v="3.0122"/>
    <n v="404.56252253938499"/>
    <n v="10.114063063484625"/>
    <n v="101.14063063484625"/>
    <n v="0.10114063063484624"/>
    <n v="2.5000000000000001E-2"/>
    <n v="4"/>
    <x v="2"/>
    <x v="2"/>
    <x v="6"/>
    <x v="20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Sve"/>
    <x v="1"/>
    <n v="4"/>
    <m/>
    <n v="3"/>
    <n v="1"/>
    <m/>
    <m/>
    <m/>
    <m/>
    <m/>
    <m/>
    <m/>
    <m/>
    <m/>
    <m/>
    <m/>
    <m/>
    <m/>
    <m/>
    <m/>
    <m/>
    <m/>
    <n v="2.4899999999999999E-2"/>
    <n v="3.0129999999999999"/>
    <n v="82.606589854433935"/>
    <n v="2.0651647463608485"/>
    <n v="20.651647463608484"/>
    <n v="2.0651647463608484E-2"/>
    <n v="0.1"/>
    <n v="3.3"/>
    <x v="0"/>
    <x v="0"/>
    <x v="1"/>
    <x v="1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Atr"/>
    <x v="13"/>
    <n v="40"/>
    <m/>
    <m/>
    <n v="40"/>
    <m/>
    <m/>
    <m/>
    <m/>
    <m/>
    <m/>
    <m/>
    <m/>
    <m/>
    <m/>
    <m/>
    <m/>
    <m/>
    <m/>
    <m/>
    <m/>
    <m/>
    <n v="1.6E-2"/>
    <n v="3.0516000000000001"/>
    <n v="1424.0019029931946"/>
    <n v="35.600047574829865"/>
    <n v="356.00047574829864"/>
    <n v="0.35600047574829863"/>
    <n v="1"/>
    <n v="3"/>
    <x v="1"/>
    <x v="1"/>
    <x v="0"/>
    <x v="2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Sgh"/>
    <x v="7"/>
    <n v="6"/>
    <m/>
    <n v="4"/>
    <m/>
    <m/>
    <n v="1"/>
    <n v="1"/>
    <m/>
    <m/>
    <m/>
    <m/>
    <m/>
    <m/>
    <m/>
    <m/>
    <m/>
    <m/>
    <m/>
    <m/>
    <m/>
    <m/>
    <n v="2.3300000000000001E-2"/>
    <n v="2.919"/>
    <n v="1062.9194124033484"/>
    <n v="26.572985310083709"/>
    <n v="265.72985310083709"/>
    <n v="0.26572985310083708"/>
    <n v="0.15"/>
    <n v="2"/>
    <x v="4"/>
    <x v="4"/>
    <x v="0"/>
    <x v="6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Hma"/>
    <x v="40"/>
    <n v="600"/>
    <m/>
    <m/>
    <n v="600"/>
    <m/>
    <m/>
    <m/>
    <m/>
    <m/>
    <m/>
    <m/>
    <m/>
    <m/>
    <m/>
    <m/>
    <m/>
    <m/>
    <m/>
    <m/>
    <m/>
    <m/>
    <n v="8.8999999999999999E-3"/>
    <n v="3.16"/>
    <n v="15623.448426753575"/>
    <n v="390.58621066883939"/>
    <n v="3905.8621066883939"/>
    <n v="3.9058621066883941"/>
    <n v="15"/>
    <n v="4.2"/>
    <x v="2"/>
    <x v="2"/>
    <x v="0"/>
    <x v="21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Pco"/>
    <x v="66"/>
    <n v="1"/>
    <m/>
    <n v="1"/>
    <m/>
    <m/>
    <m/>
    <m/>
    <m/>
    <m/>
    <m/>
    <m/>
    <m/>
    <m/>
    <m/>
    <m/>
    <m/>
    <m/>
    <m/>
    <m/>
    <m/>
    <m/>
    <n v="1.485E-2"/>
    <n v="2.8633299999999999"/>
    <n v="4.7568079857898899"/>
    <n v="0.11892019964474725"/>
    <n v="1.1892019964474725"/>
    <n v="1.1892019964474725E-3"/>
    <n v="2.5000000000000001E-2"/>
    <n v="3.8"/>
    <x v="1"/>
    <x v="1"/>
    <x v="0"/>
    <x v="9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Tlu"/>
    <x v="0"/>
    <n v="1"/>
    <m/>
    <m/>
    <n v="1"/>
    <m/>
    <m/>
    <m/>
    <m/>
    <m/>
    <m/>
    <m/>
    <m/>
    <m/>
    <m/>
    <m/>
    <m/>
    <m/>
    <m/>
    <m/>
    <m/>
    <m/>
    <n v="1.261E-2"/>
    <n v="2.8782999999999999"/>
    <n v="18.11136474879444"/>
    <n v="0.45278411871986102"/>
    <n v="4.52784118719861"/>
    <n v="4.5278411871986102E-3"/>
    <n v="2.5000000000000001E-2"/>
    <n v="3.5"/>
    <x v="0"/>
    <x v="0"/>
    <x v="0"/>
    <x v="0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Ado"/>
    <x v="22"/>
    <n v="5"/>
    <n v="5"/>
    <m/>
    <m/>
    <m/>
    <m/>
    <m/>
    <m/>
    <m/>
    <m/>
    <m/>
    <m/>
    <m/>
    <m/>
    <m/>
    <m/>
    <m/>
    <m/>
    <m/>
    <m/>
    <m/>
    <n v="1.41E-2"/>
    <n v="3.1286"/>
    <n v="1.2393221966676402"/>
    <n v="3.0983054916691004E-2"/>
    <n v="0.30983054916691005"/>
    <n v="3.0983054916691006E-4"/>
    <n v="0.125"/>
    <n v="3.4"/>
    <x v="1"/>
    <x v="1"/>
    <x v="0"/>
    <x v="14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Cox"/>
    <x v="8"/>
    <n v="1"/>
    <m/>
    <n v="1"/>
    <m/>
    <m/>
    <m/>
    <m/>
    <m/>
    <m/>
    <m/>
    <m/>
    <m/>
    <m/>
    <m/>
    <m/>
    <m/>
    <m/>
    <m/>
    <m/>
    <m/>
    <m/>
    <n v="3.32E-2"/>
    <n v="3"/>
    <n v="14.00625"/>
    <n v="0.35015625"/>
    <n v="3.5015624999999999"/>
    <n v="3.5015624999999999E-3"/>
    <n v="2.5000000000000001E-2"/>
    <n v="3.9"/>
    <x v="0"/>
    <x v="0"/>
    <x v="0"/>
    <x v="7"/>
    <s v="NE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Pla"/>
    <x v="61"/>
    <n v="3"/>
    <m/>
    <m/>
    <n v="3"/>
    <m/>
    <m/>
    <m/>
    <m/>
    <m/>
    <m/>
    <m/>
    <m/>
    <m/>
    <m/>
    <m/>
    <m/>
    <m/>
    <m/>
    <m/>
    <m/>
    <m/>
    <n v="0.19800000000000001"/>
    <n v="2.504"/>
    <n v="331.47373168878192"/>
    <n v="8.2868432922195474"/>
    <n v="82.868432922195467"/>
    <n v="8.2868432922195465E-2"/>
    <n v="7.4999999999999997E-2"/>
    <n v="2.7"/>
    <x v="4"/>
    <x v="4"/>
    <x v="0"/>
    <x v="18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Sac"/>
    <x v="5"/>
    <n v="10"/>
    <m/>
    <m/>
    <n v="10"/>
    <m/>
    <m/>
    <m/>
    <m/>
    <m/>
    <m/>
    <m/>
    <m/>
    <m/>
    <m/>
    <m/>
    <m/>
    <m/>
    <m/>
    <m/>
    <m/>
    <m/>
    <n v="3.49E-2"/>
    <n v="2.9108999999999998"/>
    <n v="544.27800446337631"/>
    <n v="13.606950111584407"/>
    <n v="136.06950111584408"/>
    <n v="0.13606950111584407"/>
    <n v="0.25"/>
    <n v="2"/>
    <x v="3"/>
    <x v="3"/>
    <x v="0"/>
    <x v="2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Ssu"/>
    <x v="24"/>
    <n v="1"/>
    <m/>
    <m/>
    <n v="1"/>
    <m/>
    <m/>
    <m/>
    <m/>
    <m/>
    <m/>
    <m/>
    <m/>
    <m/>
    <m/>
    <m/>
    <m/>
    <m/>
    <m/>
    <m/>
    <m/>
    <m/>
    <n v="2.3199999999999998E-2"/>
    <n v="2.9554"/>
    <n v="40.485157889405826"/>
    <n v="1.0121289472351456"/>
    <n v="10.121289472351457"/>
    <n v="1.0121289472351457E-2"/>
    <n v="2.5000000000000001E-2"/>
    <n v="3.5"/>
    <x v="0"/>
    <x v="0"/>
    <x v="3"/>
    <x v="15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Ost"/>
    <x v="15"/>
    <n v="1"/>
    <m/>
    <n v="1"/>
    <m/>
    <m/>
    <m/>
    <m/>
    <m/>
    <m/>
    <m/>
    <m/>
    <m/>
    <m/>
    <m/>
    <m/>
    <m/>
    <m/>
    <m/>
    <m/>
    <m/>
    <m/>
    <n v="3.2399999999999998E-2"/>
    <n v="2.379"/>
    <n v="3.9112516180267258"/>
    <n v="9.7781290450668149E-2"/>
    <n v="0.97781290450668146"/>
    <n v="9.7781290450668135E-4"/>
    <n v="2.5000000000000001E-2"/>
    <n v="2.7"/>
    <x v="3"/>
    <x v="3"/>
    <x v="0"/>
    <x v="11"/>
    <s v="LC"/>
  </r>
  <r>
    <x v="0"/>
    <x v="0"/>
    <x v="12"/>
    <s v="Arrecife coralino"/>
    <s v="AMP"/>
    <s v="J Azofeifa"/>
    <m/>
    <n v="3"/>
    <n v="40"/>
    <d v="2018-04-23T00:00:00"/>
    <x v="2"/>
    <s v="S Mena"/>
    <d v="2018-04-23T00:00:00"/>
    <n v="4.7"/>
    <s v="Somero"/>
    <s v="Ela"/>
    <x v="10"/>
    <n v="1"/>
    <m/>
    <m/>
    <n v="1"/>
    <m/>
    <m/>
    <m/>
    <m/>
    <m/>
    <m/>
    <m/>
    <m/>
    <m/>
    <m/>
    <m/>
    <m/>
    <m/>
    <m/>
    <m/>
    <m/>
    <m/>
    <n v="3.4299999999999997E-2"/>
    <n v="2.9"/>
    <n v="52.03950510400329"/>
    <n v="1.3009876276000822"/>
    <n v="13.009876276000822"/>
    <n v="1.3009876276000823E-2"/>
    <n v="2.5000000000000001E-2"/>
    <n v="4"/>
    <x v="2"/>
    <x v="2"/>
    <x v="0"/>
    <x v="9"/>
    <s v="LC"/>
  </r>
  <r>
    <x v="0"/>
    <x v="0"/>
    <x v="4"/>
    <s v="                                                                                                                                                                                                                                                       "/>
    <s v="AMP"/>
    <s v="J Azofeifa"/>
    <m/>
    <n v="1"/>
    <n v="40"/>
    <d v="2018-04-24T00:00:00"/>
    <x v="2"/>
    <s v="J Azofeifa"/>
    <d v="2018-04-24T00:00:00"/>
    <n v="11.5"/>
    <s v="Profundo"/>
    <s v="hfl"/>
    <x v="45"/>
    <n v="690"/>
    <m/>
    <n v="600"/>
    <m/>
    <n v="90"/>
    <m/>
    <m/>
    <m/>
    <m/>
    <m/>
    <m/>
    <m/>
    <m/>
    <m/>
    <m/>
    <m/>
    <m/>
    <m/>
    <m/>
    <m/>
    <m/>
    <n v="0.10299999999999999"/>
    <n v="2.6"/>
    <n v="27456.925129005875"/>
    <n v="686.42312822514691"/>
    <n v="6864.2312822514687"/>
    <n v="6.8642312822514686"/>
    <n v="17.25"/>
    <n v="4.2"/>
    <x v="2"/>
    <x v="2"/>
    <x v="0"/>
    <x v="21"/>
    <s v="LC"/>
  </r>
  <r>
    <x v="0"/>
    <x v="0"/>
    <x v="4"/>
    <s v="Arrecife rocoso"/>
    <s v="AMP"/>
    <s v="J Azofeifa"/>
    <m/>
    <n v="1"/>
    <n v="40"/>
    <d v="2018-04-24T00:00:00"/>
    <x v="2"/>
    <s v="J Azofeifa"/>
    <d v="2018-04-24T00:00:00"/>
    <n v="11.5"/>
    <s v="Profundo"/>
    <s v="cat"/>
    <x v="2"/>
    <n v="30"/>
    <m/>
    <n v="30"/>
    <m/>
    <m/>
    <m/>
    <m/>
    <m/>
    <m/>
    <m/>
    <m/>
    <m/>
    <m/>
    <m/>
    <m/>
    <m/>
    <m/>
    <m/>
    <m/>
    <m/>
    <m/>
    <n v="5.2300000000000003E-3"/>
    <n v="3.41655"/>
    <n v="153.21931028200575"/>
    <n v="3.8304827570501438"/>
    <n v="38.304827570501438"/>
    <n v="3.8304827570501437E-2"/>
    <n v="0.75"/>
    <n v="3.4"/>
    <x v="1"/>
    <x v="1"/>
    <x v="0"/>
    <x v="2"/>
    <s v="LC"/>
  </r>
  <r>
    <x v="0"/>
    <x v="0"/>
    <x v="4"/>
    <s v="Arrecife rocoso"/>
    <s v="AMP"/>
    <s v="J Azofeifa"/>
    <m/>
    <n v="1"/>
    <n v="40"/>
    <d v="2018-04-24T00:00:00"/>
    <x v="2"/>
    <s v="J Azofeifa"/>
    <d v="2018-04-24T00:00:00"/>
    <n v="11.5"/>
    <s v="Profundo"/>
    <s v="fco"/>
    <x v="9"/>
    <n v="1"/>
    <m/>
    <m/>
    <m/>
    <m/>
    <m/>
    <m/>
    <m/>
    <m/>
    <m/>
    <m/>
    <n v="1"/>
    <m/>
    <m/>
    <m/>
    <m/>
    <m/>
    <m/>
    <m/>
    <m/>
    <m/>
    <n v="5.9999999999999995E-4"/>
    <n v="3"/>
    <n v="368.47499999999997"/>
    <n v="9.2118749999999991"/>
    <n v="92.118749999999991"/>
    <n v="9.2118749999999985E-2"/>
    <n v="2.5000000000000001E-2"/>
    <n v="4.3"/>
    <x v="2"/>
    <x v="2"/>
    <x v="2"/>
    <x v="8"/>
    <s v="NE"/>
  </r>
  <r>
    <x v="0"/>
    <x v="0"/>
    <x v="4"/>
    <s v="Arrecife rocoso"/>
    <s v="AMP"/>
    <s v="J Azofeifa"/>
    <m/>
    <n v="1"/>
    <n v="40"/>
    <d v="2018-04-24T00:00:00"/>
    <x v="2"/>
    <s v="J Azofeifa"/>
    <d v="2018-04-24T00:00:00"/>
    <n v="11.5"/>
    <s v="Profundo"/>
    <s v="mdo"/>
    <x v="26"/>
    <n v="3"/>
    <m/>
    <m/>
    <m/>
    <n v="3"/>
    <m/>
    <m/>
    <m/>
    <m/>
    <m/>
    <m/>
    <m/>
    <m/>
    <m/>
    <m/>
    <m/>
    <m/>
    <m/>
    <m/>
    <m/>
    <m/>
    <n v="2.3900000000000001E-2"/>
    <n v="3.0819999999999999"/>
    <n v="485.91736746294453"/>
    <n v="12.147934186573613"/>
    <n v="121.47934186573613"/>
    <n v="0.12147934186573613"/>
    <n v="7.4999999999999997E-2"/>
    <n v="2.1"/>
    <x v="4"/>
    <x v="4"/>
    <x v="0"/>
    <x v="2"/>
    <s v="LC"/>
  </r>
  <r>
    <x v="0"/>
    <x v="0"/>
    <x v="4"/>
    <s v="Arrecife rocoso"/>
    <s v="AMP"/>
    <s v="J Azofeifa"/>
    <m/>
    <n v="1"/>
    <n v="40"/>
    <d v="2018-04-24T00:00:00"/>
    <x v="2"/>
    <s v="J Azofeifa"/>
    <d v="2018-04-24T00:00:00"/>
    <n v="11.5"/>
    <s v="Profundo"/>
    <s v="ela"/>
    <x v="10"/>
    <n v="1"/>
    <m/>
    <m/>
    <n v="1"/>
    <m/>
    <m/>
    <m/>
    <m/>
    <m/>
    <m/>
    <m/>
    <m/>
    <m/>
    <m/>
    <m/>
    <m/>
    <m/>
    <m/>
    <m/>
    <m/>
    <m/>
    <n v="3.4299999999999997E-2"/>
    <n v="2.9"/>
    <n v="52.03950510400329"/>
    <n v="1.3009876276000822"/>
    <n v="13.009876276000822"/>
    <n v="1.3009876276000823E-2"/>
    <n v="2.5000000000000001E-2"/>
    <n v="4"/>
    <x v="2"/>
    <x v="2"/>
    <x v="0"/>
    <x v="9"/>
    <s v="LC"/>
  </r>
  <r>
    <x v="0"/>
    <x v="0"/>
    <x v="4"/>
    <s v="Arrecife rocoso"/>
    <s v="AMP"/>
    <s v="J Azofeifa"/>
    <m/>
    <n v="1"/>
    <n v="40"/>
    <d v="2018-04-24T00:00:00"/>
    <x v="2"/>
    <s v="J Azofeifa"/>
    <d v="2018-04-24T00:00:00"/>
    <n v="11.5"/>
    <s v="Profund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0"/>
    <x v="4"/>
    <s v="Arrecife rocoso"/>
    <s v="AMP"/>
    <s v="J Azofeifa"/>
    <m/>
    <n v="1"/>
    <n v="40"/>
    <d v="2018-04-24T00:00:00"/>
    <x v="2"/>
    <s v="J Azofeifa"/>
    <d v="2018-04-24T00:00:00"/>
    <n v="11.5"/>
    <s v="Profundo"/>
    <s v="dho"/>
    <x v="11"/>
    <n v="1"/>
    <m/>
    <m/>
    <n v="1"/>
    <m/>
    <m/>
    <m/>
    <m/>
    <m/>
    <m/>
    <m/>
    <m/>
    <m/>
    <m/>
    <m/>
    <m/>
    <m/>
    <m/>
    <m/>
    <m/>
    <m/>
    <n v="2.1899999999999999E-2"/>
    <n v="3"/>
    <n v="42.7734375"/>
    <n v="1.0693359375"/>
    <n v="10.693359375"/>
    <n v="1.0693359374999999E-2"/>
    <n v="2.5000000000000001E-2"/>
    <n v="3.3"/>
    <x v="0"/>
    <x v="0"/>
    <x v="1"/>
    <x v="10"/>
    <s v="NE"/>
  </r>
  <r>
    <x v="0"/>
    <x v="0"/>
    <x v="4"/>
    <s v="Arrecife rocoso"/>
    <s v="AMP"/>
    <s v="J Azofeifa"/>
    <m/>
    <n v="1"/>
    <n v="40"/>
    <d v="2018-04-24T00:00:00"/>
    <x v="2"/>
    <s v="J Azofeifa"/>
    <d v="2018-04-24T00:00:00"/>
    <n v="11.5"/>
    <s v="Profundo"/>
    <s v="atr"/>
    <x v="13"/>
    <n v="10"/>
    <m/>
    <m/>
    <n v="10"/>
    <m/>
    <m/>
    <m/>
    <m/>
    <m/>
    <m/>
    <m/>
    <m/>
    <m/>
    <m/>
    <m/>
    <m/>
    <m/>
    <m/>
    <m/>
    <m/>
    <m/>
    <n v="1.6E-2"/>
    <n v="3.0516000000000001"/>
    <n v="356.00047574829864"/>
    <n v="8.9000118937074664"/>
    <n v="89.00011893707466"/>
    <n v="8.9000118937074657E-2"/>
    <n v="0.25"/>
    <n v="3"/>
    <x v="1"/>
    <x v="1"/>
    <x v="0"/>
    <x v="2"/>
    <s v="LC"/>
  </r>
  <r>
    <x v="0"/>
    <x v="0"/>
    <x v="4"/>
    <s v="Arrecife rocoso"/>
    <s v="AMP"/>
    <s v="J Azofeifa"/>
    <m/>
    <n v="1"/>
    <n v="40"/>
    <d v="2018-04-24T00:00:00"/>
    <x v="2"/>
    <s v="J Azofeifa"/>
    <d v="2018-04-24T00:00:00"/>
    <n v="11.5"/>
    <s v="Profundo"/>
    <s v="lar"/>
    <x v="41"/>
    <n v="2"/>
    <m/>
    <m/>
    <m/>
    <m/>
    <n v="2"/>
    <m/>
    <m/>
    <m/>
    <m/>
    <m/>
    <m/>
    <m/>
    <m/>
    <m/>
    <m/>
    <m/>
    <m/>
    <m/>
    <m/>
    <m/>
    <n v="1.7299999999999999E-2"/>
    <n v="3"/>
    <n v="540.625"/>
    <n v="13.515625"/>
    <n v="135.15625"/>
    <n v="0.13515625000000001"/>
    <n v="0.05"/>
    <n v="4"/>
    <x v="2"/>
    <x v="2"/>
    <x v="0"/>
    <x v="22"/>
    <s v="LC"/>
  </r>
  <r>
    <x v="0"/>
    <x v="0"/>
    <x v="4"/>
    <s v="Arrecife rocoso"/>
    <s v="AMP"/>
    <s v="J Azofeifa"/>
    <m/>
    <n v="1"/>
    <n v="40"/>
    <d v="2018-04-24T00:00:00"/>
    <x v="2"/>
    <s v="J Azofeifa"/>
    <d v="2018-04-24T00:00:00"/>
    <n v="11.5"/>
    <s v="Profundo"/>
    <s v="axa"/>
    <x v="36"/>
    <n v="1"/>
    <m/>
    <m/>
    <m/>
    <m/>
    <n v="1"/>
    <m/>
    <m/>
    <m/>
    <m/>
    <m/>
    <m/>
    <m/>
    <m/>
    <m/>
    <m/>
    <m/>
    <m/>
    <m/>
    <m/>
    <m/>
    <n v="2.673E-2"/>
    <n v="2.9844900000000001"/>
    <n v="397.31680571198797"/>
    <n v="9.9329201427996985"/>
    <n v="99.329201427996992"/>
    <n v="9.9329201427996991E-2"/>
    <n v="2.5000000000000001E-2"/>
    <n v="2.9"/>
    <x v="3"/>
    <x v="3"/>
    <x v="0"/>
    <x v="18"/>
    <s v="LC"/>
  </r>
  <r>
    <x v="0"/>
    <x v="0"/>
    <x v="4"/>
    <s v="Arrecife rocoso"/>
    <s v="AMP"/>
    <s v="J Azofeifa"/>
    <m/>
    <n v="2"/>
    <n v="40"/>
    <d v="2018-04-24T00:00:00"/>
    <x v="2"/>
    <s v="J Azofeifa"/>
    <d v="2018-04-24T00:00:00"/>
    <n v="11.5"/>
    <s v="Profundo"/>
    <s v="sac"/>
    <x v="5"/>
    <n v="1"/>
    <m/>
    <n v="1"/>
    <m/>
    <m/>
    <m/>
    <m/>
    <m/>
    <m/>
    <m/>
    <m/>
    <m/>
    <m/>
    <m/>
    <m/>
    <m/>
    <m/>
    <m/>
    <m/>
    <m/>
    <m/>
    <n v="3.49E-2"/>
    <n v="2.9108999999999998"/>
    <n v="12.30385653569728"/>
    <n v="0.30759641339243199"/>
    <n v="3.07596413392432"/>
    <n v="3.07596413392432E-3"/>
    <n v="2.5000000000000001E-2"/>
    <n v="2"/>
    <x v="3"/>
    <x v="3"/>
    <x v="0"/>
    <x v="2"/>
    <s v="LC"/>
  </r>
  <r>
    <x v="0"/>
    <x v="0"/>
    <x v="4"/>
    <s v="Arrecife rocoso"/>
    <s v="AMP"/>
    <s v="J Azofeifa"/>
    <m/>
    <n v="2"/>
    <n v="40"/>
    <d v="2018-04-24T00:00:00"/>
    <x v="2"/>
    <s v="J Azofeifa"/>
    <d v="2018-04-24T00:00:00"/>
    <n v="11.5"/>
    <s v="Profundo"/>
    <s v="lar"/>
    <x v="41"/>
    <n v="4"/>
    <m/>
    <m/>
    <m/>
    <n v="1"/>
    <n v="3"/>
    <m/>
    <m/>
    <m/>
    <m/>
    <m/>
    <m/>
    <m/>
    <m/>
    <m/>
    <m/>
    <m/>
    <m/>
    <m/>
    <m/>
    <m/>
    <n v="1.7299999999999999E-2"/>
    <n v="3"/>
    <n v="903.65468750000002"/>
    <n v="22.591367187500001"/>
    <n v="225.91367187500001"/>
    <n v="0.225913671875"/>
    <n v="0.1"/>
    <n v="4"/>
    <x v="2"/>
    <x v="2"/>
    <x v="0"/>
    <x v="22"/>
    <s v="LC"/>
  </r>
  <r>
    <x v="0"/>
    <x v="0"/>
    <x v="4"/>
    <s v="Arrecife rocoso"/>
    <s v="AMP"/>
    <s v="J Azofeifa"/>
    <m/>
    <n v="2"/>
    <n v="40"/>
    <d v="2018-04-24T00:00:00"/>
    <x v="2"/>
    <s v="J Azofeifa"/>
    <d v="2018-04-24T00:00:00"/>
    <n v="11.5"/>
    <s v="Profundo"/>
    <s v="hfl"/>
    <x v="45"/>
    <n v="603"/>
    <m/>
    <n v="600"/>
    <m/>
    <m/>
    <n v="3"/>
    <m/>
    <m/>
    <m/>
    <m/>
    <m/>
    <m/>
    <m/>
    <m/>
    <m/>
    <m/>
    <m/>
    <m/>
    <m/>
    <m/>
    <m/>
    <n v="0.10299999999999999"/>
    <n v="2.6"/>
    <n v="12977.523125497344"/>
    <n v="324.43807813743359"/>
    <n v="3244.380781374336"/>
    <n v="3.2443807813743359"/>
    <n v="15.074999999999999"/>
    <n v="4.2"/>
    <x v="2"/>
    <x v="2"/>
    <x v="0"/>
    <x v="21"/>
    <s v="LC"/>
  </r>
  <r>
    <x v="0"/>
    <x v="0"/>
    <x v="4"/>
    <s v="Arrecife rocoso"/>
    <s v="AMP"/>
    <s v="J Azofeifa"/>
    <m/>
    <n v="2"/>
    <n v="40"/>
    <d v="2018-04-24T00:00:00"/>
    <x v="2"/>
    <s v="J Azofeifa"/>
    <d v="2018-04-24T00:00:00"/>
    <n v="11.5"/>
    <s v="Profundo"/>
    <s v="dho"/>
    <x v="11"/>
    <n v="25"/>
    <m/>
    <m/>
    <n v="23"/>
    <n v="2"/>
    <m/>
    <m/>
    <m/>
    <m/>
    <m/>
    <m/>
    <m/>
    <m/>
    <m/>
    <m/>
    <m/>
    <m/>
    <m/>
    <m/>
    <m/>
    <m/>
    <n v="2.1899999999999999E-2"/>
    <n v="3"/>
    <n v="1218.5296874999999"/>
    <n v="30.463242187499997"/>
    <n v="304.63242187499998"/>
    <n v="0.304632421875"/>
    <n v="0.625"/>
    <n v="3.3"/>
    <x v="0"/>
    <x v="0"/>
    <x v="1"/>
    <x v="10"/>
    <s v="NE"/>
  </r>
  <r>
    <x v="0"/>
    <x v="0"/>
    <x v="4"/>
    <s v="Arrecife rocoso"/>
    <s v="AMP"/>
    <s v="J Azofeifa"/>
    <m/>
    <n v="2"/>
    <n v="40"/>
    <d v="2018-04-24T00:00:00"/>
    <x v="2"/>
    <s v="J Azofeifa"/>
    <d v="2018-04-24T00:00:00"/>
    <n v="11.5"/>
    <s v="Profundo"/>
    <s v="mdo"/>
    <x v="26"/>
    <n v="1"/>
    <m/>
    <m/>
    <m/>
    <m/>
    <n v="1"/>
    <m/>
    <m/>
    <m/>
    <m/>
    <m/>
    <m/>
    <m/>
    <m/>
    <m/>
    <m/>
    <m/>
    <m/>
    <m/>
    <m/>
    <m/>
    <n v="2.3900000000000001E-2"/>
    <n v="3.0819999999999999"/>
    <n v="486.23812459083422"/>
    <n v="12.155953114770856"/>
    <n v="121.55953114770855"/>
    <n v="0.12155953114770855"/>
    <n v="2.5000000000000001E-2"/>
    <n v="2.1"/>
    <x v="4"/>
    <x v="4"/>
    <x v="0"/>
    <x v="2"/>
    <s v="LC"/>
  </r>
  <r>
    <x v="0"/>
    <x v="0"/>
    <x v="4"/>
    <s v="Arrecife rocoso"/>
    <s v="AMP"/>
    <s v="J Azofeifa"/>
    <m/>
    <n v="3"/>
    <n v="40"/>
    <d v="2018-04-24T00:00:00"/>
    <x v="2"/>
    <s v="J Azofeifa"/>
    <d v="2018-04-24T00:00:00"/>
    <n v="11.5"/>
    <s v="Profundo"/>
    <s v="lar"/>
    <x v="41"/>
    <n v="1"/>
    <m/>
    <m/>
    <m/>
    <m/>
    <n v="1"/>
    <m/>
    <m/>
    <m/>
    <m/>
    <m/>
    <m/>
    <m/>
    <m/>
    <m/>
    <m/>
    <m/>
    <m/>
    <m/>
    <m/>
    <m/>
    <n v="1.7299999999999999E-2"/>
    <n v="3"/>
    <n v="270.3125"/>
    <n v="6.7578125"/>
    <n v="67.578125"/>
    <n v="6.7578125000000003E-2"/>
    <n v="2.5000000000000001E-2"/>
    <n v="4"/>
    <x v="2"/>
    <x v="2"/>
    <x v="0"/>
    <x v="22"/>
    <s v="LC"/>
  </r>
  <r>
    <x v="0"/>
    <x v="0"/>
    <x v="4"/>
    <s v="Arrecife rocoso"/>
    <s v="AMP"/>
    <s v="J Azofeifa"/>
    <m/>
    <n v="3"/>
    <n v="40"/>
    <d v="2018-04-24T00:00:00"/>
    <x v="2"/>
    <s v="J Azofeifa"/>
    <d v="2018-04-24T00:00:00"/>
    <n v="11.5"/>
    <s v="Profundo"/>
    <s v="hpa"/>
    <x v="3"/>
    <n v="1"/>
    <m/>
    <m/>
    <m/>
    <n v="1"/>
    <m/>
    <m/>
    <m/>
    <m/>
    <m/>
    <m/>
    <m/>
    <m/>
    <m/>
    <m/>
    <m/>
    <m/>
    <m/>
    <m/>
    <m/>
    <m/>
    <n v="2.7130000000000001E-2"/>
    <n v="3.0842299999999998"/>
    <n v="185.03975070588172"/>
    <n v="4.6259937676470431"/>
    <n v="46.259937676470429"/>
    <n v="4.6259937676470429E-2"/>
    <n v="2.5000000000000001E-2"/>
    <n v="2.6"/>
    <x v="0"/>
    <x v="0"/>
    <x v="0"/>
    <x v="3"/>
    <s v="LC"/>
  </r>
  <r>
    <x v="0"/>
    <x v="0"/>
    <x v="4"/>
    <s v="Arrecife rocoso"/>
    <s v="AMP"/>
    <s v="J Azofeifa"/>
    <m/>
    <n v="3"/>
    <n v="40"/>
    <d v="2018-04-24T00:00:00"/>
    <x v="2"/>
    <s v="J Azofeifa"/>
    <d v="2018-04-24T00:00:00"/>
    <n v="11.5"/>
    <s v="Profundo"/>
    <s v="pco"/>
    <x v="66"/>
    <n v="1"/>
    <m/>
    <m/>
    <n v="1"/>
    <m/>
    <m/>
    <m/>
    <m/>
    <m/>
    <m/>
    <m/>
    <m/>
    <m/>
    <m/>
    <m/>
    <m/>
    <m/>
    <m/>
    <m/>
    <m/>
    <m/>
    <n v="1.485E-2"/>
    <n v="2.8633299999999999"/>
    <n v="20.537226894353285"/>
    <n v="0.51343067235883211"/>
    <n v="5.1343067235883213"/>
    <n v="5.1343067235883211E-3"/>
    <n v="2.5000000000000001E-2"/>
    <n v="3.8"/>
    <x v="1"/>
    <x v="1"/>
    <x v="0"/>
    <x v="9"/>
    <s v="LC"/>
  </r>
  <r>
    <x v="0"/>
    <x v="0"/>
    <x v="4"/>
    <s v="Arrecife rocoso"/>
    <s v="AMP"/>
    <s v="J Azofeifa"/>
    <m/>
    <n v="3"/>
    <n v="40"/>
    <d v="2018-04-24T00:00:00"/>
    <x v="2"/>
    <s v="J Azofeifa"/>
    <d v="2018-04-24T00:00:00"/>
    <n v="11.5"/>
    <s v="Profundo"/>
    <s v="cse"/>
    <x v="65"/>
    <n v="90"/>
    <m/>
    <m/>
    <m/>
    <m/>
    <n v="90"/>
    <m/>
    <m/>
    <m/>
    <m/>
    <m/>
    <m/>
    <m/>
    <m/>
    <m/>
    <m/>
    <m/>
    <m/>
    <m/>
    <m/>
    <m/>
    <n v="2.6499999999999999E-2"/>
    <n v="3.0049999999999999"/>
    <n v="37870.24453394641"/>
    <n v="946.75611334866028"/>
    <n v="9467.5611334866026"/>
    <n v="9.467561133486603"/>
    <n v="2.25"/>
    <n v="4.5"/>
    <x v="2"/>
    <x v="2"/>
    <x v="0"/>
    <x v="4"/>
    <s v="LC"/>
  </r>
  <r>
    <x v="0"/>
    <x v="1"/>
    <x v="13"/>
    <s v="Bosque Sargassum"/>
    <s v="AMP"/>
    <s v="J Azofeifa"/>
    <m/>
    <n v="1"/>
    <n v="40"/>
    <d v="2018-04-24T00:00:00"/>
    <x v="2"/>
    <s v="J Azofeifa"/>
    <d v="2018-04-24T00:00:00"/>
    <n v="6"/>
    <s v="Somero"/>
    <s v="ela"/>
    <x v="10"/>
    <n v="2"/>
    <m/>
    <m/>
    <m/>
    <m/>
    <n v="2"/>
    <m/>
    <m/>
    <m/>
    <m/>
    <m/>
    <m/>
    <m/>
    <m/>
    <m/>
    <m/>
    <m/>
    <m/>
    <m/>
    <m/>
    <m/>
    <n v="3.4299999999999997E-2"/>
    <n v="2.9"/>
    <n v="776.87320200452916"/>
    <n v="19.421830050113229"/>
    <n v="194.21830050113229"/>
    <n v="0.19421830050113228"/>
    <n v="0.05"/>
    <n v="4"/>
    <x v="2"/>
    <x v="2"/>
    <x v="0"/>
    <x v="9"/>
    <s v="LC"/>
  </r>
  <r>
    <x v="0"/>
    <x v="1"/>
    <x v="13"/>
    <s v="Bosque Sargassum"/>
    <s v="AMP"/>
    <s v="J Azofeifa"/>
    <m/>
    <n v="1"/>
    <n v="40"/>
    <d v="2018-04-24T00:00:00"/>
    <x v="2"/>
    <s v="J Azofeifa"/>
    <d v="2018-04-24T00:00:00"/>
    <n v="6"/>
    <s v="Somero"/>
    <s v="hni"/>
    <x v="57"/>
    <n v="1"/>
    <m/>
    <m/>
    <m/>
    <n v="1"/>
    <m/>
    <m/>
    <m/>
    <m/>
    <m/>
    <m/>
    <m/>
    <m/>
    <m/>
    <m/>
    <m/>
    <m/>
    <m/>
    <m/>
    <m/>
    <m/>
    <n v="1.26E-2"/>
    <n v="3.0672999999999999"/>
    <n v="81.873084400799542"/>
    <n v="2.0468271100199886"/>
    <n v="20.468271100199885"/>
    <n v="2.0468271100199886E-2"/>
    <n v="2.5000000000000001E-2"/>
    <n v="4"/>
    <x v="0"/>
    <x v="0"/>
    <x v="0"/>
    <x v="0"/>
    <s v="LC"/>
  </r>
  <r>
    <x v="0"/>
    <x v="1"/>
    <x v="13"/>
    <s v="Bosque Sargassum"/>
    <s v="AMP"/>
    <s v="J Azofeifa"/>
    <m/>
    <n v="1"/>
    <n v="40"/>
    <d v="2018-04-24T00:00:00"/>
    <x v="2"/>
    <s v="J Azofeifa"/>
    <d v="2018-04-24T00:00:00"/>
    <n v="6"/>
    <s v="Somero"/>
    <s v="hdi"/>
    <x v="18"/>
    <n v="4"/>
    <m/>
    <n v="4"/>
    <m/>
    <m/>
    <m/>
    <m/>
    <m/>
    <m/>
    <m/>
    <m/>
    <m/>
    <m/>
    <m/>
    <m/>
    <m/>
    <m/>
    <m/>
    <m/>
    <m/>
    <m/>
    <n v="1.26E-2"/>
    <n v="3.0672999999999999"/>
    <n v="24.350391587086214"/>
    <n v="0.60875978967715538"/>
    <n v="6.0875978967715536"/>
    <n v="6.0875978967715539E-3"/>
    <n v="0.1"/>
    <n v="3.9"/>
    <x v="0"/>
    <x v="0"/>
    <x v="0"/>
    <x v="0"/>
    <s v="LC"/>
  </r>
  <r>
    <x v="0"/>
    <x v="1"/>
    <x v="13"/>
    <s v="Bosque Sargassum"/>
    <s v="AMP"/>
    <s v="J Azofeifa"/>
    <m/>
    <n v="1"/>
    <n v="40"/>
    <d v="2018-04-24T00:00:00"/>
    <x v="2"/>
    <s v="J Azofeifa"/>
    <d v="2018-04-24T00:00:00"/>
    <n v="6"/>
    <s v="Somero"/>
    <s v="hfl"/>
    <x v="45"/>
    <n v="2"/>
    <m/>
    <m/>
    <n v="2"/>
    <m/>
    <m/>
    <m/>
    <m/>
    <m/>
    <m/>
    <m/>
    <m/>
    <m/>
    <m/>
    <m/>
    <m/>
    <m/>
    <m/>
    <m/>
    <m/>
    <m/>
    <n v="0.10299999999999999"/>
    <n v="2.6"/>
    <n v="146.49852571225492"/>
    <n v="3.6624631428063728"/>
    <n v="36.624631428063729"/>
    <n v="3.6624631428063728E-2"/>
    <n v="0.05"/>
    <n v="4.2"/>
    <x v="2"/>
    <x v="2"/>
    <x v="0"/>
    <x v="21"/>
    <s v="LC"/>
  </r>
  <r>
    <x v="0"/>
    <x v="1"/>
    <x v="13"/>
    <s v="Bosque Sargassum"/>
    <s v="AMP"/>
    <s v="J Azofeifa"/>
    <m/>
    <n v="1"/>
    <n v="40"/>
    <d v="2018-04-24T00:00:00"/>
    <x v="2"/>
    <s v="J Azofeifa"/>
    <d v="2018-04-24T00:00:00"/>
    <n v="6"/>
    <s v="Somero"/>
    <s v="ame"/>
    <x v="28"/>
    <n v="1"/>
    <m/>
    <m/>
    <n v="1"/>
    <m/>
    <m/>
    <m/>
    <m/>
    <m/>
    <m/>
    <m/>
    <m/>
    <m/>
    <m/>
    <m/>
    <m/>
    <m/>
    <m/>
    <m/>
    <m/>
    <m/>
    <n v="3.0700000000000002E-2"/>
    <n v="2.8498999999999999"/>
    <n v="41.041405158247883"/>
    <n v="1.0260351289561971"/>
    <n v="10.260351289561971"/>
    <n v="1.0260351289561971E-2"/>
    <n v="2.5000000000000001E-2"/>
    <n v="3.4"/>
    <x v="0"/>
    <x v="0"/>
    <x v="1"/>
    <x v="5"/>
    <s v="NE"/>
  </r>
  <r>
    <x v="0"/>
    <x v="1"/>
    <x v="13"/>
    <s v="Bosque Sargassum"/>
    <s v="AMP"/>
    <s v="J Azofeifa"/>
    <m/>
    <n v="1"/>
    <n v="40"/>
    <d v="2018-04-24T00:00:00"/>
    <x v="2"/>
    <s v="J Azofeifa"/>
    <d v="2018-04-24T00:00:00"/>
    <n v="6"/>
    <s v="Somero"/>
    <s v="atr"/>
    <x v="13"/>
    <n v="4"/>
    <m/>
    <m/>
    <n v="4"/>
    <m/>
    <m/>
    <m/>
    <m/>
    <m/>
    <m/>
    <m/>
    <m/>
    <m/>
    <m/>
    <m/>
    <m/>
    <m/>
    <m/>
    <m/>
    <m/>
    <m/>
    <n v="1.6E-2"/>
    <n v="3.0516000000000001"/>
    <n v="142.40019029931946"/>
    <n v="3.5600047574829867"/>
    <n v="35.600047574829865"/>
    <n v="3.5600047574829867E-2"/>
    <n v="0.1"/>
    <n v="3"/>
    <x v="1"/>
    <x v="1"/>
    <x v="0"/>
    <x v="2"/>
    <s v="LC"/>
  </r>
  <r>
    <x v="0"/>
    <x v="1"/>
    <x v="13"/>
    <s v="Bosque Sargassum"/>
    <s v="AMP"/>
    <s v="J Azofeifa"/>
    <m/>
    <n v="1"/>
    <n v="40"/>
    <d v="2018-04-24T00:00:00"/>
    <x v="2"/>
    <s v="J Azofeifa"/>
    <d v="2018-04-24T00:00:00"/>
    <n v="6"/>
    <s v="Somero"/>
    <s v="bdi"/>
    <x v="14"/>
    <n v="1"/>
    <m/>
    <m/>
    <m/>
    <m/>
    <n v="1"/>
    <m/>
    <m/>
    <m/>
    <m/>
    <m/>
    <m/>
    <m/>
    <m/>
    <m/>
    <m/>
    <m/>
    <m/>
    <m/>
    <m/>
    <m/>
    <n v="2.01E-2"/>
    <n v="2.9992000000000001"/>
    <n v="313.25479785250087"/>
    <n v="7.8313699463125221"/>
    <n v="78.313699463125218"/>
    <n v="7.8313699463125219E-2"/>
    <n v="2.5000000000000001E-2"/>
    <n v="3.4"/>
    <x v="0"/>
    <x v="0"/>
    <x v="0"/>
    <x v="0"/>
    <s v="LC"/>
  </r>
  <r>
    <x v="0"/>
    <x v="1"/>
    <x v="13"/>
    <s v="Bosque Sargassum"/>
    <s v="AMP"/>
    <s v="J Azofeifa"/>
    <m/>
    <n v="1"/>
    <n v="40"/>
    <d v="2018-04-24T00:00:00"/>
    <x v="2"/>
    <s v="J Azofeifa"/>
    <d v="2018-04-24T00:00:00"/>
    <n v="6"/>
    <s v="Somero"/>
    <s v="mde"/>
    <x v="19"/>
    <n v="2"/>
    <m/>
    <m/>
    <m/>
    <m/>
    <n v="2"/>
    <m/>
    <m/>
    <m/>
    <m/>
    <m/>
    <m/>
    <m/>
    <m/>
    <m/>
    <m/>
    <m/>
    <m/>
    <m/>
    <m/>
    <m/>
    <n v="1.26E-2"/>
    <n v="3.0493999999999999"/>
    <n v="461.61382083145571"/>
    <n v="11.540345520786392"/>
    <n v="115.40345520786391"/>
    <n v="0.11540345520786391"/>
    <n v="0.05"/>
    <n v="3.7"/>
    <x v="0"/>
    <x v="0"/>
    <x v="0"/>
    <x v="13"/>
    <s v="LC"/>
  </r>
  <r>
    <x v="0"/>
    <x v="1"/>
    <x v="13"/>
    <s v="Bosque Sargassum"/>
    <s v="AMP"/>
    <s v="J Azofeifa"/>
    <m/>
    <n v="2"/>
    <n v="40"/>
    <d v="2018-04-24T00:00:00"/>
    <x v="2"/>
    <s v="J Azofeifa"/>
    <d v="2018-04-24T00:00:00"/>
    <n v="6"/>
    <s v="Somero"/>
    <s v="bdi"/>
    <x v="14"/>
    <n v="1"/>
    <m/>
    <m/>
    <m/>
    <m/>
    <n v="1"/>
    <m/>
    <m/>
    <m/>
    <m/>
    <m/>
    <m/>
    <m/>
    <m/>
    <m/>
    <m/>
    <m/>
    <m/>
    <m/>
    <m/>
    <m/>
    <n v="2.01E-2"/>
    <n v="2.9992000000000001"/>
    <n v="313.25479785250087"/>
    <n v="7.8313699463125221"/>
    <n v="78.313699463125218"/>
    <n v="7.8313699463125219E-2"/>
    <n v="2.5000000000000001E-2"/>
    <n v="3.4"/>
    <x v="0"/>
    <x v="0"/>
    <x v="0"/>
    <x v="0"/>
    <s v="LC"/>
  </r>
  <r>
    <x v="0"/>
    <x v="1"/>
    <x v="13"/>
    <s v="Bosque Sargassum"/>
    <s v="AMP"/>
    <s v="J Azofeifa"/>
    <m/>
    <n v="2"/>
    <n v="40"/>
    <d v="2018-04-24T00:00:00"/>
    <x v="2"/>
    <s v="J Azofeifa"/>
    <d v="2018-04-24T00:00:00"/>
    <n v="6"/>
    <s v="Somero"/>
    <s v="sac"/>
    <x v="5"/>
    <n v="3"/>
    <m/>
    <m/>
    <n v="3"/>
    <m/>
    <m/>
    <m/>
    <m/>
    <m/>
    <m/>
    <m/>
    <m/>
    <m/>
    <m/>
    <m/>
    <m/>
    <m/>
    <m/>
    <m/>
    <m/>
    <m/>
    <n v="3.49E-2"/>
    <n v="2.9108999999999998"/>
    <n v="163.28340133901287"/>
    <n v="4.0820850334753214"/>
    <n v="40.820850334753217"/>
    <n v="4.0820850334753217E-2"/>
    <n v="7.4999999999999997E-2"/>
    <n v="2"/>
    <x v="3"/>
    <x v="3"/>
    <x v="0"/>
    <x v="2"/>
    <s v="LC"/>
  </r>
  <r>
    <x v="0"/>
    <x v="1"/>
    <x v="13"/>
    <s v="Bosque Sargassum"/>
    <s v="AMP"/>
    <s v="J Azofeifa"/>
    <m/>
    <n v="2"/>
    <n v="40"/>
    <d v="2018-04-24T00:00:00"/>
    <x v="2"/>
    <s v="J Azofeifa"/>
    <d v="2018-04-24T00:00:00"/>
    <n v="6"/>
    <s v="Somero"/>
    <s v="hdi"/>
    <x v="18"/>
    <n v="3"/>
    <m/>
    <n v="1"/>
    <n v="2"/>
    <m/>
    <m/>
    <m/>
    <m/>
    <m/>
    <m/>
    <m/>
    <m/>
    <m/>
    <m/>
    <m/>
    <m/>
    <m/>
    <m/>
    <m/>
    <m/>
    <m/>
    <n v="1.26E-2"/>
    <n v="3.0672999999999999"/>
    <n v="64.425743985012602"/>
    <n v="1.610643599625315"/>
    <n v="16.10643599625315"/>
    <n v="1.6106435996253152E-2"/>
    <n v="7.4999999999999997E-2"/>
    <n v="3.9"/>
    <x v="0"/>
    <x v="0"/>
    <x v="0"/>
    <x v="0"/>
    <s v="LC"/>
  </r>
  <r>
    <x v="0"/>
    <x v="1"/>
    <x v="13"/>
    <s v="Bosque Sargassum"/>
    <s v="AMP"/>
    <s v="J Azofeifa"/>
    <m/>
    <n v="2"/>
    <n v="40"/>
    <d v="2018-04-24T00:00:00"/>
    <x v="2"/>
    <s v="J Azofeifa"/>
    <d v="2018-04-24T00:00:00"/>
    <n v="6"/>
    <s v="Somero"/>
    <s v="sfl"/>
    <x v="47"/>
    <n v="1"/>
    <m/>
    <m/>
    <n v="1"/>
    <m/>
    <m/>
    <m/>
    <m/>
    <m/>
    <m/>
    <m/>
    <m/>
    <m/>
    <m/>
    <m/>
    <m/>
    <m/>
    <m/>
    <m/>
    <m/>
    <m/>
    <n v="3.49E-2"/>
    <n v="2.9108999999999998"/>
    <n v="54.427800446337628"/>
    <n v="1.3606950111584406"/>
    <n v="13.606950111584407"/>
    <n v="1.3606950111584406E-2"/>
    <n v="2.5000000000000001E-2"/>
    <n v="2"/>
    <x v="3"/>
    <x v="3"/>
    <x v="0"/>
    <x v="2"/>
    <s v="LC"/>
  </r>
  <r>
    <x v="0"/>
    <x v="1"/>
    <x v="13"/>
    <s v="Bosque Sargassum"/>
    <s v="AMP"/>
    <s v="J Azofeifa"/>
    <m/>
    <n v="2"/>
    <n v="40"/>
    <d v="2018-04-24T00:00:00"/>
    <x v="2"/>
    <s v="J Azofeifa"/>
    <d v="2018-04-24T00:00:00"/>
    <n v="6"/>
    <s v="Somero"/>
    <s v="ela"/>
    <x v="10"/>
    <n v="2"/>
    <m/>
    <m/>
    <n v="2"/>
    <m/>
    <m/>
    <m/>
    <m/>
    <m/>
    <m/>
    <m/>
    <m/>
    <m/>
    <m/>
    <m/>
    <m/>
    <m/>
    <m/>
    <m/>
    <m/>
    <m/>
    <n v="3.4299999999999997E-2"/>
    <n v="2.9"/>
    <n v="104.07901020800658"/>
    <n v="2.6019752552001645"/>
    <n v="26.019752552001645"/>
    <n v="2.6019752552001646E-2"/>
    <n v="0.05"/>
    <n v="4"/>
    <x v="2"/>
    <x v="2"/>
    <x v="0"/>
    <x v="9"/>
    <s v="LC"/>
  </r>
  <r>
    <x v="0"/>
    <x v="1"/>
    <x v="13"/>
    <s v="Bosque Sargassum"/>
    <s v="AMP"/>
    <s v="J Azofeifa"/>
    <m/>
    <n v="2"/>
    <n v="40"/>
    <d v="2018-04-24T00:00:00"/>
    <x v="2"/>
    <s v="J Azofeifa"/>
    <d v="2018-04-24T00:00:00"/>
    <n v="6"/>
    <s v="Somero"/>
    <s v="jni"/>
    <x v="17"/>
    <n v="1"/>
    <m/>
    <m/>
    <n v="1"/>
    <m/>
    <m/>
    <m/>
    <m/>
    <m/>
    <m/>
    <m/>
    <m/>
    <m/>
    <m/>
    <m/>
    <m/>
    <m/>
    <m/>
    <m/>
    <m/>
    <m/>
    <n v="2.5600000000000001E-2"/>
    <n v="3.0005999999999999"/>
    <n v="50.075829302089247"/>
    <n v="1.2518957325522311"/>
    <n v="12.518957325522312"/>
    <n v="1.2518957325522311E-2"/>
    <n v="2.5000000000000001E-2"/>
    <n v="3"/>
    <x v="0"/>
    <x v="0"/>
    <x v="0"/>
    <x v="12"/>
    <s v="LC"/>
  </r>
  <r>
    <x v="0"/>
    <x v="1"/>
    <x v="13"/>
    <s v="Bosque Sargassum"/>
    <s v="AMP"/>
    <s v="J Azofeifa"/>
    <m/>
    <n v="3"/>
    <n v="40"/>
    <d v="2018-04-24T00:00:00"/>
    <x v="2"/>
    <s v="J Azofeifa"/>
    <d v="2018-04-24T00:00:00"/>
    <n v="6"/>
    <s v="Somero"/>
    <s v="jni"/>
    <x v="17"/>
    <n v="1"/>
    <m/>
    <m/>
    <n v="1"/>
    <m/>
    <m/>
    <m/>
    <m/>
    <m/>
    <m/>
    <m/>
    <m/>
    <m/>
    <m/>
    <m/>
    <m/>
    <m/>
    <m/>
    <m/>
    <m/>
    <m/>
    <n v="2.5600000000000001E-2"/>
    <n v="3.0005999999999999"/>
    <n v="50.075829302089247"/>
    <n v="1.2518957325522311"/>
    <n v="12.518957325522312"/>
    <n v="1.2518957325522311E-2"/>
    <n v="2.5000000000000001E-2"/>
    <n v="3"/>
    <x v="0"/>
    <x v="0"/>
    <x v="0"/>
    <x v="12"/>
    <s v="LC"/>
  </r>
  <r>
    <x v="0"/>
    <x v="1"/>
    <x v="13"/>
    <s v="Bosque Sargassum"/>
    <s v="AMP"/>
    <s v="J Azofeifa"/>
    <m/>
    <n v="3"/>
    <n v="40"/>
    <d v="2018-04-24T00:00:00"/>
    <x v="2"/>
    <s v="J Azofeifa"/>
    <d v="2018-04-24T00:00:00"/>
    <n v="6"/>
    <s v="Somero"/>
    <s v="tlu"/>
    <x v="0"/>
    <n v="1"/>
    <m/>
    <n v="1"/>
    <m/>
    <m/>
    <m/>
    <m/>
    <m/>
    <m/>
    <m/>
    <m/>
    <m/>
    <m/>
    <m/>
    <m/>
    <m/>
    <m/>
    <m/>
    <m/>
    <m/>
    <m/>
    <n v="1.261E-2"/>
    <n v="2.8782999999999999"/>
    <n v="4.1629761327928394"/>
    <n v="0.10407440331982099"/>
    <n v="1.0407440331982099"/>
    <n v="1.0407440331982099E-3"/>
    <n v="2.5000000000000001E-2"/>
    <n v="3.5"/>
    <x v="0"/>
    <x v="0"/>
    <x v="0"/>
    <x v="0"/>
    <s v="LC"/>
  </r>
  <r>
    <x v="0"/>
    <x v="1"/>
    <x v="13"/>
    <s v="Bosque Sargassum"/>
    <s v="AMP"/>
    <s v="J Azofeifa"/>
    <m/>
    <n v="3"/>
    <n v="40"/>
    <d v="2018-04-24T00:00:00"/>
    <x v="2"/>
    <s v="J Azofeifa"/>
    <d v="2018-04-24T00:00:00"/>
    <n v="6"/>
    <s v="Somero"/>
    <s v="hdi"/>
    <x v="18"/>
    <n v="30"/>
    <m/>
    <n v="30"/>
    <m/>
    <m/>
    <m/>
    <m/>
    <m/>
    <m/>
    <m/>
    <m/>
    <m/>
    <m/>
    <m/>
    <m/>
    <m/>
    <m/>
    <m/>
    <m/>
    <m/>
    <m/>
    <n v="1.26E-2"/>
    <n v="3.0672999999999999"/>
    <n v="182.6279369031466"/>
    <n v="4.5656984225786648"/>
    <n v="45.656984225786644"/>
    <n v="4.5656984225786644E-2"/>
    <n v="0.75"/>
    <n v="3.9"/>
    <x v="0"/>
    <x v="0"/>
    <x v="0"/>
    <x v="0"/>
    <s v="LC"/>
  </r>
  <r>
    <x v="0"/>
    <x v="1"/>
    <x v="13"/>
    <s v="Bosque Sargassum"/>
    <s v="AMP"/>
    <s v="J Azofeifa"/>
    <m/>
    <n v="3"/>
    <n v="40"/>
    <d v="2018-04-24T00:00:00"/>
    <x v="2"/>
    <s v="J Azofeifa"/>
    <d v="2018-04-24T00:00:00"/>
    <n v="6"/>
    <s v="Somero"/>
    <s v="hni"/>
    <x v="57"/>
    <n v="3"/>
    <m/>
    <m/>
    <m/>
    <n v="3"/>
    <m/>
    <m/>
    <m/>
    <m/>
    <m/>
    <m/>
    <m/>
    <m/>
    <m/>
    <m/>
    <m/>
    <m/>
    <m/>
    <m/>
    <m/>
    <m/>
    <n v="1.26E-2"/>
    <n v="3.0672999999999999"/>
    <n v="245.61925320239862"/>
    <n v="6.1404813300599654"/>
    <n v="61.404813300599656"/>
    <n v="6.1404813300599659E-2"/>
    <n v="7.4999999999999997E-2"/>
    <n v="4"/>
    <x v="0"/>
    <x v="0"/>
    <x v="0"/>
    <x v="0"/>
    <s v="LC"/>
  </r>
  <r>
    <x v="0"/>
    <x v="1"/>
    <x v="13"/>
    <s v="Bosque Sargassum"/>
    <s v="AMP"/>
    <s v="J Azofeifa"/>
    <m/>
    <n v="3"/>
    <n v="40"/>
    <d v="2018-04-24T00:00:00"/>
    <x v="2"/>
    <s v="J Azofeifa"/>
    <d v="2018-04-24T00:00:00"/>
    <n v="6"/>
    <s v="Somero"/>
    <s v="sfl"/>
    <x v="47"/>
    <n v="1"/>
    <m/>
    <m/>
    <n v="1"/>
    <m/>
    <m/>
    <m/>
    <m/>
    <m/>
    <m/>
    <m/>
    <m/>
    <m/>
    <m/>
    <m/>
    <m/>
    <m/>
    <m/>
    <m/>
    <m/>
    <m/>
    <n v="3.49E-2"/>
    <n v="2.9108999999999998"/>
    <n v="54.427800446337628"/>
    <n v="1.3606950111584406"/>
    <n v="13.606950111584407"/>
    <n v="1.3606950111584406E-2"/>
    <n v="2.5000000000000001E-2"/>
    <n v="2"/>
    <x v="3"/>
    <x v="3"/>
    <x v="0"/>
    <x v="2"/>
    <s v="LC"/>
  </r>
  <r>
    <x v="0"/>
    <x v="1"/>
    <x v="13"/>
    <s v="Bosque Sargassum"/>
    <s v="AMP"/>
    <s v="J Azofeifa"/>
    <m/>
    <n v="3"/>
    <n v="40"/>
    <d v="2018-04-24T00:00:00"/>
    <x v="2"/>
    <s v="J Azofeifa"/>
    <d v="2018-04-24T00:00:00"/>
    <n v="6"/>
    <s v="Somero"/>
    <s v="paz"/>
    <x v="20"/>
    <n v="1"/>
    <n v="1"/>
    <m/>
    <m/>
    <m/>
    <m/>
    <m/>
    <m/>
    <m/>
    <m/>
    <m/>
    <m/>
    <m/>
    <m/>
    <m/>
    <m/>
    <m/>
    <m/>
    <m/>
    <m/>
    <m/>
    <n v="4.5999999999999999E-3"/>
    <n v="3.1387999999999998"/>
    <n v="8.1622883091650902E-2"/>
    <n v="2.0405720772912724E-3"/>
    <n v="2.0405720772912722E-2"/>
    <n v="2.0405720772912721E-5"/>
    <n v="2.5000000000000001E-2"/>
    <n v="4"/>
    <x v="2"/>
    <x v="2"/>
    <x v="0"/>
    <x v="11"/>
    <s v="LC"/>
  </r>
  <r>
    <x v="0"/>
    <x v="0"/>
    <x v="14"/>
    <s v="Arrecife rocoso"/>
    <s v="AMP"/>
    <s v="J Azofeifa"/>
    <m/>
    <n v="1"/>
    <n v="40"/>
    <d v="2018-04-25T00:00:00"/>
    <x v="2"/>
    <s v="S.Mena"/>
    <d v="2018-04-25T00:00:00"/>
    <n v="21"/>
    <s v="Profundo"/>
    <s v="Hni"/>
    <x v="57"/>
    <n v="1"/>
    <m/>
    <m/>
    <m/>
    <n v="1"/>
    <m/>
    <m/>
    <m/>
    <m/>
    <m/>
    <m/>
    <m/>
    <m/>
    <m/>
    <m/>
    <m/>
    <m/>
    <m/>
    <m/>
    <m/>
    <m/>
    <n v="1.26E-2"/>
    <n v="3.0672999999999999"/>
    <n v="81.873084400799542"/>
    <n v="2.0468271100199886"/>
    <n v="20.468271100199885"/>
    <n v="2.0468271100199886E-2"/>
    <n v="2.5000000000000001E-2"/>
    <n v="4"/>
    <x v="0"/>
    <x v="0"/>
    <x v="0"/>
    <x v="0"/>
    <s v="LC"/>
  </r>
  <r>
    <x v="0"/>
    <x v="0"/>
    <x v="14"/>
    <s v="Arrecife rocoso"/>
    <s v="AMP"/>
    <s v="J Azofeifa"/>
    <m/>
    <n v="1"/>
    <n v="40"/>
    <d v="2018-04-25T00:00:00"/>
    <x v="2"/>
    <s v="S.Mena"/>
    <d v="2018-04-25T00:00:00"/>
    <n v="21"/>
    <s v="Profundo"/>
    <s v="Ela"/>
    <x v="10"/>
    <n v="2"/>
    <m/>
    <m/>
    <m/>
    <n v="1"/>
    <n v="1"/>
    <m/>
    <m/>
    <m/>
    <m/>
    <m/>
    <m/>
    <m/>
    <m/>
    <m/>
    <m/>
    <m/>
    <m/>
    <m/>
    <m/>
    <m/>
    <n v="3.4299999999999997E-2"/>
    <n v="2.9"/>
    <n v="526.50823395989528"/>
    <n v="13.162705848997382"/>
    <n v="131.62705848997382"/>
    <n v="0.13162705848997383"/>
    <n v="0.05"/>
    <n v="4"/>
    <x v="2"/>
    <x v="2"/>
    <x v="0"/>
    <x v="9"/>
    <s v="LC"/>
  </r>
  <r>
    <x v="0"/>
    <x v="0"/>
    <x v="14"/>
    <s v="Arrecife rocoso"/>
    <s v="AMP"/>
    <s v="J Azofeifa"/>
    <m/>
    <n v="1"/>
    <n v="40"/>
    <d v="2018-04-25T00:00:00"/>
    <x v="2"/>
    <s v="S.Mena"/>
    <d v="2018-04-25T00:00:00"/>
    <n v="21"/>
    <s v="Profundo"/>
    <s v="Sfl"/>
    <x v="47"/>
    <n v="1"/>
    <m/>
    <m/>
    <n v="1"/>
    <m/>
    <m/>
    <m/>
    <m/>
    <m/>
    <m/>
    <m/>
    <m/>
    <m/>
    <m/>
    <m/>
    <m/>
    <m/>
    <m/>
    <m/>
    <m/>
    <m/>
    <n v="3.49E-2"/>
    <n v="2.9108999999999998"/>
    <n v="54.427800446337628"/>
    <n v="1.3606950111584406"/>
    <n v="13.606950111584407"/>
    <n v="1.3606950111584406E-2"/>
    <n v="2.5000000000000001E-2"/>
    <n v="2"/>
    <x v="3"/>
    <x v="3"/>
    <x v="0"/>
    <x v="2"/>
    <s v="LC"/>
  </r>
  <r>
    <x v="0"/>
    <x v="0"/>
    <x v="14"/>
    <s v="Arrecife rocoso"/>
    <s v="AMP"/>
    <s v="J Azofeifa"/>
    <m/>
    <n v="1"/>
    <n v="40"/>
    <d v="2018-04-25T00:00:00"/>
    <x v="2"/>
    <s v="S.Mena"/>
    <d v="2018-04-25T00:00:00"/>
    <n v="21"/>
    <s v="Profundo"/>
    <s v="Pco"/>
    <x v="66"/>
    <n v="10"/>
    <m/>
    <m/>
    <m/>
    <n v="10"/>
    <m/>
    <m/>
    <m/>
    <m/>
    <m/>
    <m/>
    <m/>
    <m/>
    <m/>
    <m/>
    <m/>
    <m/>
    <m/>
    <m/>
    <m/>
    <m/>
    <n v="1.485E-2"/>
    <n v="2.8633299999999999"/>
    <n v="538.21350326272272"/>
    <n v="13.455337581568068"/>
    <n v="134.55337581568068"/>
    <n v="0.13455337581568069"/>
    <n v="0.25"/>
    <n v="3.8"/>
    <x v="1"/>
    <x v="1"/>
    <x v="0"/>
    <x v="9"/>
    <s v="LC"/>
  </r>
  <r>
    <x v="0"/>
    <x v="0"/>
    <x v="14"/>
    <s v="Arrecife rocoso"/>
    <s v="AMP"/>
    <s v="J Azofeifa"/>
    <m/>
    <n v="2"/>
    <n v="40"/>
    <d v="2018-04-25T00:00:00"/>
    <x v="2"/>
    <s v="S.Mena"/>
    <d v="2018-04-25T00:00:00"/>
    <n v="22"/>
    <s v="Profundo"/>
    <s v="Pna"/>
    <x v="16"/>
    <n v="1"/>
    <m/>
    <m/>
    <m/>
    <m/>
    <m/>
    <n v="1"/>
    <m/>
    <m/>
    <m/>
    <m/>
    <m/>
    <m/>
    <m/>
    <m/>
    <m/>
    <m/>
    <m/>
    <m/>
    <m/>
    <m/>
    <n v="0.12970000000000001"/>
    <n v="2.6061000000000001"/>
    <n v="1370.6788340202925"/>
    <n v="34.266970850507313"/>
    <n v="342.66970850507312"/>
    <n v="0.34266970850507311"/>
    <n v="2.5000000000000001E-2"/>
    <n v="3.8"/>
    <x v="0"/>
    <x v="0"/>
    <x v="1"/>
    <x v="1"/>
    <s v="LC"/>
  </r>
  <r>
    <x v="0"/>
    <x v="0"/>
    <x v="14"/>
    <s v="Arrecife rocoso"/>
    <s v="AMP"/>
    <s v="J Azofeifa"/>
    <m/>
    <n v="2"/>
    <n v="40"/>
    <d v="2018-04-25T00:00:00"/>
    <x v="2"/>
    <s v="S.Mena"/>
    <d v="2018-04-25T00:00:00"/>
    <n v="22"/>
    <s v="Profundo"/>
    <s v="Pco"/>
    <x v="66"/>
    <n v="10"/>
    <m/>
    <m/>
    <m/>
    <n v="10"/>
    <m/>
    <m/>
    <m/>
    <m/>
    <m/>
    <m/>
    <m/>
    <m/>
    <m/>
    <m/>
    <m/>
    <m/>
    <m/>
    <m/>
    <m/>
    <m/>
    <n v="1.485E-2"/>
    <n v="2.8633299999999999"/>
    <n v="538.21350326272272"/>
    <n v="13.455337581568068"/>
    <n v="134.55337581568068"/>
    <n v="0.13455337581568069"/>
    <n v="0.25"/>
    <n v="3.8"/>
    <x v="1"/>
    <x v="1"/>
    <x v="0"/>
    <x v="9"/>
    <s v="LC"/>
  </r>
  <r>
    <x v="0"/>
    <x v="0"/>
    <x v="14"/>
    <s v="Arrecife rocoso"/>
    <s v="AMP"/>
    <s v="J Azofeifa"/>
    <m/>
    <n v="3"/>
    <n v="40"/>
    <d v="2018-04-25T00:00:00"/>
    <x v="2"/>
    <s v="S.Mena"/>
    <d v="2018-04-25T00:00:00"/>
    <n v="22"/>
    <s v="Profundo"/>
    <s v="Pco"/>
    <x v="66"/>
    <n v="5"/>
    <m/>
    <m/>
    <m/>
    <n v="5"/>
    <m/>
    <m/>
    <m/>
    <m/>
    <m/>
    <m/>
    <m/>
    <m/>
    <m/>
    <m/>
    <m/>
    <m/>
    <m/>
    <m/>
    <m/>
    <m/>
    <n v="1.485E-2"/>
    <n v="2.8633299999999999"/>
    <n v="269.10675163136136"/>
    <n v="6.7276687907840342"/>
    <n v="67.276687907840341"/>
    <n v="6.7276687907840346E-2"/>
    <n v="0.125"/>
    <n v="3.8"/>
    <x v="1"/>
    <x v="1"/>
    <x v="0"/>
    <x v="9"/>
    <s v="LC"/>
  </r>
  <r>
    <x v="0"/>
    <x v="0"/>
    <x v="14"/>
    <s v="Arrecife rocoso"/>
    <s v="AMP"/>
    <s v="J Azofeifa"/>
    <m/>
    <n v="3"/>
    <n v="40"/>
    <d v="2018-04-25T00:00:00"/>
    <x v="2"/>
    <s v="S.Mena"/>
    <d v="2018-04-25T00:00:00"/>
    <n v="22"/>
    <s v="Profund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0"/>
    <x v="14"/>
    <s v="Arrecife rocoso"/>
    <s v="AMP"/>
    <s v="J Azofeifa"/>
    <m/>
    <n v="3"/>
    <n v="40"/>
    <d v="2018-04-25T00:00:00"/>
    <x v="2"/>
    <s v="S.Mena"/>
    <d v="2018-04-25T00:00:00"/>
    <n v="22"/>
    <s v="Profundo"/>
    <s v="Hni"/>
    <x v="57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4"/>
    <x v="0"/>
    <x v="0"/>
    <x v="0"/>
    <x v="0"/>
    <s v="LC"/>
  </r>
  <r>
    <x v="0"/>
    <x v="0"/>
    <x v="14"/>
    <s v="Arrecife rocoso"/>
    <s v="AMP"/>
    <s v="J Azofeifa"/>
    <m/>
    <n v="3"/>
    <n v="40"/>
    <d v="2018-04-25T00:00:00"/>
    <x v="2"/>
    <s v="S.Mena"/>
    <d v="2018-04-25T00:00:00"/>
    <n v="22"/>
    <s v="Profundo"/>
    <s v="Hdi"/>
    <x v="18"/>
    <n v="5"/>
    <m/>
    <n v="5"/>
    <m/>
    <m/>
    <m/>
    <m/>
    <m/>
    <m/>
    <m/>
    <m/>
    <m/>
    <m/>
    <m/>
    <m/>
    <m/>
    <m/>
    <m/>
    <m/>
    <m/>
    <m/>
    <n v="1.26E-2"/>
    <n v="3.0672999999999999"/>
    <n v="30.43798948385777"/>
    <n v="0.7609497370964442"/>
    <n v="7.6094973709644425"/>
    <n v="7.6094973709644421E-3"/>
    <n v="0.125"/>
    <n v="3.9"/>
    <x v="0"/>
    <x v="0"/>
    <x v="0"/>
    <x v="0"/>
    <s v="LC"/>
  </r>
  <r>
    <x v="0"/>
    <x v="0"/>
    <x v="14"/>
    <s v="Arrecife rocoso"/>
    <s v="AMP"/>
    <s v="J Azofeifa"/>
    <m/>
    <n v="3"/>
    <n v="40"/>
    <d v="2018-04-25T00:00:00"/>
    <x v="2"/>
    <s v="S.Mena"/>
    <d v="2018-04-25T00:00:00"/>
    <n v="22"/>
    <s v="Profundo"/>
    <s v="Fco"/>
    <x v="9"/>
    <n v="1"/>
    <m/>
    <m/>
    <m/>
    <m/>
    <m/>
    <m/>
    <m/>
    <m/>
    <m/>
    <m/>
    <m/>
    <n v="1"/>
    <m/>
    <m/>
    <m/>
    <m/>
    <m/>
    <m/>
    <m/>
    <m/>
    <n v="5.9999999999999995E-4"/>
    <n v="3"/>
    <n v="514.42499999999995"/>
    <n v="12.860624999999999"/>
    <n v="128.60624999999999"/>
    <n v="0.12860624999999998"/>
    <n v="2.5000000000000001E-2"/>
    <n v="4.3"/>
    <x v="2"/>
    <x v="2"/>
    <x v="2"/>
    <x v="8"/>
    <s v="NE"/>
  </r>
  <r>
    <x v="0"/>
    <x v="1"/>
    <x v="15"/>
    <s v="Bosque Sargassum"/>
    <s v="AMP"/>
    <s v="J Azofeifa"/>
    <s v="Censo arrecifal"/>
    <n v="1"/>
    <n v="40"/>
    <d v="2018-04-26T00:00:00"/>
    <x v="2"/>
    <s v="S.Mena"/>
    <d v="2018-04-26T00:00:00"/>
    <n v="5.5"/>
    <s v="Somero"/>
    <s v="Cri"/>
    <x v="12"/>
    <n v="1"/>
    <m/>
    <m/>
    <m/>
    <n v="1"/>
    <m/>
    <m/>
    <m/>
    <m/>
    <m/>
    <m/>
    <m/>
    <m/>
    <m/>
    <m/>
    <m/>
    <m/>
    <m/>
    <m/>
    <m/>
    <m/>
    <n v="2.76E-2"/>
    <n v="3"/>
    <n v="147.91874999999999"/>
    <n v="3.6979687499999998"/>
    <n v="36.979687499999997"/>
    <n v="3.6979687499999997E-2"/>
    <n v="2.5000000000000001E-2"/>
    <n v="4"/>
    <x v="0"/>
    <x v="0"/>
    <x v="0"/>
    <x v="7"/>
    <s v="LC"/>
  </r>
  <r>
    <x v="0"/>
    <x v="1"/>
    <x v="15"/>
    <s v="Bosque Sargassum"/>
    <s v="AMP"/>
    <s v="J Azofeifa"/>
    <s v="Censo arrecifal"/>
    <n v="1"/>
    <n v="40"/>
    <d v="2018-04-26T00:00:00"/>
    <x v="2"/>
    <s v="S.Mena"/>
    <d v="2018-04-26T00:00:00"/>
    <n v="5.5"/>
    <s v="Somero"/>
    <s v="Ela"/>
    <x v="10"/>
    <n v="2"/>
    <m/>
    <m/>
    <n v="1"/>
    <n v="1"/>
    <m/>
    <m/>
    <m/>
    <m/>
    <m/>
    <m/>
    <m/>
    <m/>
    <m/>
    <m/>
    <m/>
    <m/>
    <m/>
    <m/>
    <m/>
    <m/>
    <n v="3.4299999999999997E-2"/>
    <n v="2.9"/>
    <n v="190.11113806163405"/>
    <n v="4.7527784515408511"/>
    <n v="47.527784515408513"/>
    <n v="4.7527784515408511E-2"/>
    <n v="0.05"/>
    <n v="4"/>
    <x v="2"/>
    <x v="2"/>
    <x v="0"/>
    <x v="9"/>
    <s v="LC"/>
  </r>
  <r>
    <x v="0"/>
    <x v="1"/>
    <x v="15"/>
    <s v="Bosque Sargassum"/>
    <s v="AMP"/>
    <s v="J Azofeifa"/>
    <s v="Censo arrecifal"/>
    <n v="1"/>
    <n v="40"/>
    <d v="2018-04-26T00:00:00"/>
    <x v="2"/>
    <s v="S.Mena"/>
    <d v="2018-04-26T00:00:00"/>
    <n v="5.5"/>
    <s v="Somero"/>
    <s v="sac"/>
    <x v="5"/>
    <n v="2"/>
    <m/>
    <n v="2"/>
    <m/>
    <m/>
    <m/>
    <m/>
    <m/>
    <m/>
    <m/>
    <m/>
    <m/>
    <m/>
    <m/>
    <m/>
    <m/>
    <m/>
    <m/>
    <m/>
    <m/>
    <m/>
    <n v="3.49E-2"/>
    <n v="2.9108999999999998"/>
    <n v="24.60771307139456"/>
    <n v="0.61519282678486398"/>
    <n v="6.15192826784864"/>
    <n v="6.1519282678486401E-3"/>
    <n v="0.05"/>
    <n v="2"/>
    <x v="3"/>
    <x v="3"/>
    <x v="0"/>
    <x v="2"/>
    <s v="LC"/>
  </r>
  <r>
    <x v="0"/>
    <x v="1"/>
    <x v="15"/>
    <s v="Bosque Sargassum"/>
    <s v="AMP"/>
    <s v="J Azofeifa"/>
    <s v="Censo arrecifal"/>
    <n v="1"/>
    <n v="40"/>
    <d v="2018-04-26T00:00:00"/>
    <x v="2"/>
    <s v="S.Mena"/>
    <d v="2018-04-26T00:00:00"/>
    <n v="5.5"/>
    <s v="Somer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1"/>
    <x v="15"/>
    <s v="Bosque Sargassum"/>
    <s v="AMP"/>
    <s v="J Azofeifa"/>
    <s v="Censo arrecifal"/>
    <n v="1"/>
    <n v="40"/>
    <d v="2018-04-26T00:00:00"/>
    <x v="2"/>
    <s v="S.Mena"/>
    <d v="2018-04-26T00:00:00"/>
    <n v="5.5"/>
    <s v="Somero"/>
    <s v="Hse"/>
    <x v="73"/>
    <n v="1"/>
    <m/>
    <n v="1"/>
    <m/>
    <m/>
    <m/>
    <m/>
    <m/>
    <m/>
    <m/>
    <m/>
    <m/>
    <m/>
    <m/>
    <m/>
    <m/>
    <m/>
    <m/>
    <m/>
    <m/>
    <m/>
    <n v="8.1000000000000003E-2"/>
    <n v="2.71"/>
    <n v="19.050265935801008"/>
    <n v="0.47625664839502518"/>
    <n v="4.7625664839502519"/>
    <n v="4.7625664839502516E-3"/>
    <n v="2.5000000000000001E-2"/>
    <n v="4.2"/>
    <x v="2"/>
    <x v="2"/>
    <x v="0"/>
    <x v="21"/>
    <s v="LC"/>
  </r>
  <r>
    <x v="0"/>
    <x v="1"/>
    <x v="15"/>
    <s v="Bosque Sargassum"/>
    <s v="AMP"/>
    <s v="J Azofeifa"/>
    <s v="Censo arrecifal"/>
    <n v="1"/>
    <n v="40"/>
    <d v="2018-04-26T00:00:00"/>
    <x v="2"/>
    <s v="S.Mena"/>
    <d v="2018-04-26T00:00:00"/>
    <n v="5.5"/>
    <s v="Somero"/>
    <s v="Pla"/>
    <x v="61"/>
    <n v="1"/>
    <m/>
    <m/>
    <m/>
    <n v="1"/>
    <m/>
    <m/>
    <m/>
    <m/>
    <m/>
    <m/>
    <m/>
    <m/>
    <m/>
    <m/>
    <m/>
    <m/>
    <m/>
    <m/>
    <m/>
    <m/>
    <n v="0.19800000000000001"/>
    <n v="2.504"/>
    <n v="256.58570915802454"/>
    <n v="6.4146427289506134"/>
    <n v="64.146427289506136"/>
    <n v="6.4146427289506133E-2"/>
    <n v="2.5000000000000001E-2"/>
    <n v="2.7"/>
    <x v="4"/>
    <x v="4"/>
    <x v="0"/>
    <x v="18"/>
    <s v="LC"/>
  </r>
  <r>
    <x v="0"/>
    <x v="1"/>
    <x v="15"/>
    <s v="Bosque Sargassum"/>
    <s v="AMP"/>
    <s v="J Azofeifa"/>
    <s v="Censo arrecifal"/>
    <n v="1"/>
    <n v="40"/>
    <d v="2018-04-26T00:00:00"/>
    <x v="2"/>
    <s v="S.Mena"/>
    <d v="2018-04-26T00:00:00"/>
    <n v="5.5"/>
    <s v="Somero"/>
    <s v="Bdi"/>
    <x v="14"/>
    <n v="1"/>
    <m/>
    <n v="1"/>
    <m/>
    <m/>
    <m/>
    <m/>
    <m/>
    <m/>
    <m/>
    <m/>
    <m/>
    <m/>
    <m/>
    <m/>
    <m/>
    <m/>
    <m/>
    <m/>
    <m/>
    <m/>
    <n v="2.01E-2"/>
    <n v="2.9992000000000001"/>
    <n v="8.4660299120776585"/>
    <n v="0.21165074780194146"/>
    <n v="2.1165074780194146"/>
    <n v="2.1165074780194145E-3"/>
    <n v="2.5000000000000001E-2"/>
    <n v="3.4"/>
    <x v="0"/>
    <x v="0"/>
    <x v="0"/>
    <x v="0"/>
    <s v="LC"/>
  </r>
  <r>
    <x v="0"/>
    <x v="1"/>
    <x v="15"/>
    <s v="Bosque Sargassum"/>
    <s v="AMP"/>
    <s v="J Azofeifa"/>
    <s v="Censo arrecifal"/>
    <n v="1"/>
    <n v="40"/>
    <d v="2018-04-26T00:00:00"/>
    <x v="2"/>
    <s v="S.Mena"/>
    <d v="2018-04-26T00:00:00"/>
    <n v="5.5"/>
    <s v="Somero"/>
    <s v="Lar"/>
    <x v="41"/>
    <n v="1"/>
    <m/>
    <m/>
    <m/>
    <n v="1"/>
    <m/>
    <m/>
    <m/>
    <m/>
    <m/>
    <m/>
    <m/>
    <m/>
    <m/>
    <m/>
    <m/>
    <m/>
    <m/>
    <m/>
    <m/>
    <m/>
    <n v="1.7299999999999999E-2"/>
    <n v="3"/>
    <n v="92.717187499999994"/>
    <n v="2.3179296874999999"/>
    <n v="23.179296874999999"/>
    <n v="2.3179296874999998E-2"/>
    <n v="2.5000000000000001E-2"/>
    <n v="4"/>
    <x v="2"/>
    <x v="2"/>
    <x v="0"/>
    <x v="22"/>
    <s v="LC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Sve"/>
    <x v="1"/>
    <n v="2"/>
    <m/>
    <m/>
    <m/>
    <n v="1"/>
    <n v="1"/>
    <m/>
    <m/>
    <m/>
    <m/>
    <m/>
    <m/>
    <m/>
    <m/>
    <m/>
    <m/>
    <m/>
    <m/>
    <m/>
    <m/>
    <m/>
    <n v="2.4899999999999999E-2"/>
    <n v="3.0129999999999999"/>
    <n v="544.1958065230408"/>
    <n v="13.604895163076019"/>
    <n v="136.0489516307602"/>
    <n v="0.1360489516307602"/>
    <n v="0.05"/>
    <n v="3.3"/>
    <x v="0"/>
    <x v="0"/>
    <x v="1"/>
    <x v="1"/>
    <s v="LC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hni"/>
    <x v="57"/>
    <n v="4"/>
    <m/>
    <m/>
    <n v="4"/>
    <m/>
    <m/>
    <m/>
    <m/>
    <m/>
    <m/>
    <m/>
    <m/>
    <m/>
    <m/>
    <m/>
    <m/>
    <m/>
    <m/>
    <m/>
    <m/>
    <m/>
    <n v="1.26E-2"/>
    <n v="3.0672999999999999"/>
    <n v="116.67629217648209"/>
    <n v="2.9169073044120521"/>
    <n v="29.169073044120523"/>
    <n v="2.9169073044120523E-2"/>
    <n v="0.1"/>
    <n v="4"/>
    <x v="0"/>
    <x v="0"/>
    <x v="0"/>
    <x v="0"/>
    <s v="LC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sac"/>
    <x v="5"/>
    <n v="6"/>
    <m/>
    <n v="3"/>
    <n v="3"/>
    <m/>
    <m/>
    <m/>
    <m/>
    <m/>
    <m/>
    <m/>
    <m/>
    <m/>
    <m/>
    <m/>
    <m/>
    <m/>
    <m/>
    <m/>
    <m/>
    <m/>
    <n v="3.49E-2"/>
    <n v="2.9108999999999998"/>
    <n v="200.19497094610472"/>
    <n v="5.0048742736526179"/>
    <n v="50.048742736526179"/>
    <n v="5.0048742736526181E-2"/>
    <n v="0.15"/>
    <n v="2"/>
    <x v="3"/>
    <x v="3"/>
    <x v="0"/>
    <x v="2"/>
    <s v="LC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dho"/>
    <x v="11"/>
    <n v="1"/>
    <m/>
    <n v="1"/>
    <m/>
    <m/>
    <m/>
    <m/>
    <m/>
    <m/>
    <m/>
    <m/>
    <m/>
    <m/>
    <m/>
    <m/>
    <m/>
    <m/>
    <m/>
    <m/>
    <m/>
    <m/>
    <n v="2.1899999999999999E-2"/>
    <n v="3"/>
    <n v="9.2390624999999993"/>
    <n v="0.23097656249999998"/>
    <n v="2.3097656249999998"/>
    <n v="2.3097656249999998E-3"/>
    <n v="2.5000000000000001E-2"/>
    <n v="3.3"/>
    <x v="0"/>
    <x v="0"/>
    <x v="1"/>
    <x v="10"/>
    <s v="NE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bdi"/>
    <x v="14"/>
    <n v="2"/>
    <m/>
    <m/>
    <n v="2"/>
    <m/>
    <m/>
    <m/>
    <m/>
    <m/>
    <m/>
    <m/>
    <m/>
    <m/>
    <m/>
    <m/>
    <m/>
    <m/>
    <m/>
    <m/>
    <m/>
    <m/>
    <n v="2.01E-2"/>
    <n v="2.9992000000000001"/>
    <n v="78.357137841673676"/>
    <n v="1.9589284460418419"/>
    <n v="19.589284460418419"/>
    <n v="1.9589284460418421E-2"/>
    <n v="0.05"/>
    <n v="3.4"/>
    <x v="0"/>
    <x v="0"/>
    <x v="0"/>
    <x v="0"/>
    <s v="LC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pla"/>
    <x v="61"/>
    <n v="2"/>
    <m/>
    <m/>
    <m/>
    <n v="2"/>
    <m/>
    <m/>
    <m/>
    <m/>
    <m/>
    <m/>
    <m/>
    <m/>
    <m/>
    <m/>
    <m/>
    <m/>
    <m/>
    <m/>
    <m/>
    <m/>
    <n v="0.19800000000000001"/>
    <n v="2.504"/>
    <n v="513.17141831604908"/>
    <n v="12.829285457901227"/>
    <n v="128.29285457901227"/>
    <n v="0.12829285457901227"/>
    <n v="0.05"/>
    <n v="2.7"/>
    <x v="4"/>
    <x v="4"/>
    <x v="0"/>
    <x v="18"/>
    <s v="LC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mdo"/>
    <x v="26"/>
    <n v="1"/>
    <m/>
    <n v="1"/>
    <m/>
    <m/>
    <m/>
    <m/>
    <m/>
    <m/>
    <m/>
    <m/>
    <m/>
    <m/>
    <m/>
    <m/>
    <m/>
    <m/>
    <m/>
    <m/>
    <m/>
    <m/>
    <n v="2.3900000000000001E-2"/>
    <n v="3.0819999999999999"/>
    <n v="11.894240475111069"/>
    <n v="0.29735601187777672"/>
    <n v="2.9735601187777672"/>
    <n v="2.9735601187777672E-3"/>
    <n v="2.5000000000000001E-2"/>
    <n v="2.1"/>
    <x v="4"/>
    <x v="4"/>
    <x v="0"/>
    <x v="2"/>
    <s v="LC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sgh"/>
    <x v="7"/>
    <n v="2"/>
    <m/>
    <m/>
    <m/>
    <n v="2"/>
    <m/>
    <m/>
    <m/>
    <m/>
    <m/>
    <m/>
    <m/>
    <m/>
    <m/>
    <m/>
    <m/>
    <m/>
    <m/>
    <m/>
    <m/>
    <m/>
    <n v="2.3300000000000001E-2"/>
    <n v="2.919"/>
    <n v="198.06784699345747"/>
    <n v="4.951696174836437"/>
    <n v="49.516961748364366"/>
    <n v="4.9516961748364369E-2"/>
    <n v="0.05"/>
    <n v="2"/>
    <x v="4"/>
    <x v="4"/>
    <x v="0"/>
    <x v="6"/>
    <s v="LC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hdi"/>
    <x v="18"/>
    <n v="60"/>
    <m/>
    <n v="60"/>
    <m/>
    <m/>
    <m/>
    <m/>
    <m/>
    <m/>
    <m/>
    <m/>
    <m/>
    <m/>
    <m/>
    <m/>
    <m/>
    <m/>
    <m/>
    <m/>
    <m/>
    <m/>
    <n v="1.26E-2"/>
    <n v="3.0672999999999999"/>
    <n v="365.25587380629321"/>
    <n v="9.1313968451573295"/>
    <n v="91.313968451573288"/>
    <n v="9.1313968451573288E-2"/>
    <n v="1.5"/>
    <n v="3.9"/>
    <x v="0"/>
    <x v="0"/>
    <x v="0"/>
    <x v="0"/>
    <s v="LC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ssu"/>
    <x v="24"/>
    <n v="1"/>
    <m/>
    <n v="1"/>
    <m/>
    <m/>
    <m/>
    <m/>
    <m/>
    <m/>
    <m/>
    <m/>
    <m/>
    <m/>
    <m/>
    <m/>
    <m/>
    <m/>
    <m/>
    <m/>
    <m/>
    <m/>
    <n v="2.3199999999999998E-2"/>
    <n v="2.9554"/>
    <n v="8.9463120561473275"/>
    <n v="0.22365780140368319"/>
    <n v="2.2365780140368319"/>
    <n v="2.2365780140368319E-3"/>
    <n v="2.5000000000000001E-2"/>
    <n v="3.5"/>
    <x v="0"/>
    <x v="0"/>
    <x v="3"/>
    <x v="15"/>
    <s v="LC"/>
  </r>
  <r>
    <x v="0"/>
    <x v="1"/>
    <x v="15"/>
    <s v="Bosque Sargassum"/>
    <s v="AMP"/>
    <s v="J Azofeifa"/>
    <s v="Censo arrecifal"/>
    <n v="2"/>
    <n v="40"/>
    <d v="2018-04-26T00:00:00"/>
    <x v="2"/>
    <s v="S.Mena"/>
    <d v="2018-04-26T00:00:00"/>
    <n v="5.5"/>
    <s v="Somero"/>
    <s v="ela"/>
    <x v="10"/>
    <n v="1"/>
    <m/>
    <m/>
    <n v="1"/>
    <m/>
    <m/>
    <m/>
    <m/>
    <m/>
    <m/>
    <m/>
    <m/>
    <m/>
    <m/>
    <m/>
    <m/>
    <m/>
    <m/>
    <m/>
    <m/>
    <m/>
    <n v="3.4299999999999997E-2"/>
    <n v="2.9"/>
    <n v="52.03950510400329"/>
    <n v="1.3009876276000822"/>
    <n v="13.009876276000822"/>
    <n v="1.3009876276000823E-2"/>
    <n v="2.5000000000000001E-2"/>
    <n v="4"/>
    <x v="2"/>
    <x v="2"/>
    <x v="0"/>
    <x v="9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pna"/>
    <x v="16"/>
    <n v="1"/>
    <m/>
    <m/>
    <m/>
    <m/>
    <m/>
    <n v="1"/>
    <m/>
    <m/>
    <m/>
    <m/>
    <m/>
    <m/>
    <m/>
    <m/>
    <m/>
    <m/>
    <m/>
    <m/>
    <m/>
    <m/>
    <n v="0.12970000000000001"/>
    <n v="2.6061000000000001"/>
    <n v="1370.6788340202925"/>
    <n v="34.266970850507313"/>
    <n v="342.66970850507312"/>
    <n v="0.34266970850507311"/>
    <n v="2.5000000000000001E-2"/>
    <n v="3.8"/>
    <x v="0"/>
    <x v="0"/>
    <x v="1"/>
    <x v="1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chu"/>
    <x v="54"/>
    <n v="1"/>
    <m/>
    <m/>
    <n v="1"/>
    <m/>
    <m/>
    <m/>
    <m/>
    <m/>
    <m/>
    <m/>
    <m/>
    <m/>
    <m/>
    <m/>
    <m/>
    <m/>
    <m/>
    <m/>
    <m/>
    <m/>
    <n v="2.9600000000000001E-2"/>
    <n v="2.9895"/>
    <n v="56.299455545699892"/>
    <n v="1.4074863886424973"/>
    <n v="14.074863886424973"/>
    <n v="1.4074863886424973E-2"/>
    <n v="2.5000000000000001E-2"/>
    <n v="2.7"/>
    <x v="5"/>
    <x v="5"/>
    <x v="0"/>
    <x v="12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kel"/>
    <x v="77"/>
    <n v="1"/>
    <m/>
    <m/>
    <m/>
    <n v="1"/>
    <m/>
    <m/>
    <m/>
    <m/>
    <m/>
    <m/>
    <m/>
    <m/>
    <m/>
    <m/>
    <m/>
    <m/>
    <m/>
    <m/>
    <m/>
    <m/>
    <n v="2.18E-2"/>
    <n v="3.0053000000000001"/>
    <n v="118.62022441260498"/>
    <n v="2.9655056103151245"/>
    <n v="29.655056103151246"/>
    <n v="2.9655056103151247E-2"/>
    <n v="2.5000000000000001E-2"/>
    <n v="2.9"/>
    <x v="4"/>
    <x v="4"/>
    <x v="0"/>
    <x v="17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hfl"/>
    <x v="45"/>
    <n v="162"/>
    <m/>
    <m/>
    <m/>
    <n v="150"/>
    <n v="12"/>
    <m/>
    <m/>
    <m/>
    <m/>
    <m/>
    <m/>
    <m/>
    <m/>
    <m/>
    <m/>
    <m/>
    <m/>
    <m/>
    <m/>
    <m/>
    <n v="0.10299999999999999"/>
    <n v="2.6"/>
    <n v="31682.044913822298"/>
    <n v="792.05112284555742"/>
    <n v="7920.5112284555744"/>
    <n v="7.9205112284555748"/>
    <n v="4.05"/>
    <n v="4.2"/>
    <x v="2"/>
    <x v="2"/>
    <x v="0"/>
    <x v="21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bdi"/>
    <x v="14"/>
    <n v="1"/>
    <m/>
    <m/>
    <n v="1"/>
    <m/>
    <m/>
    <m/>
    <m/>
    <m/>
    <m/>
    <m/>
    <m/>
    <m/>
    <m/>
    <m/>
    <m/>
    <m/>
    <m/>
    <m/>
    <m/>
    <m/>
    <n v="2.01E-2"/>
    <n v="2.9992000000000001"/>
    <n v="39.178568920836838"/>
    <n v="0.97946422302092095"/>
    <n v="9.7946422302092095"/>
    <n v="9.7946422302092103E-3"/>
    <n v="2.5000000000000001E-2"/>
    <n v="3.4"/>
    <x v="0"/>
    <x v="0"/>
    <x v="0"/>
    <x v="0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sac"/>
    <x v="5"/>
    <n v="10"/>
    <m/>
    <n v="10"/>
    <m/>
    <m/>
    <m/>
    <m/>
    <m/>
    <m/>
    <m/>
    <m/>
    <m/>
    <m/>
    <m/>
    <m/>
    <m/>
    <m/>
    <m/>
    <m/>
    <m/>
    <m/>
    <n v="3.49E-2"/>
    <n v="2.9108999999999998"/>
    <n v="123.0385653569728"/>
    <n v="3.07596413392432"/>
    <n v="30.759641339243199"/>
    <n v="3.07596413392432E-2"/>
    <n v="0.25"/>
    <n v="2"/>
    <x v="3"/>
    <x v="3"/>
    <x v="0"/>
    <x v="2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hni"/>
    <x v="57"/>
    <n v="1"/>
    <m/>
    <n v="1"/>
    <m/>
    <m/>
    <m/>
    <m/>
    <m/>
    <m/>
    <m/>
    <m/>
    <m/>
    <m/>
    <m/>
    <m/>
    <m/>
    <m/>
    <m/>
    <m/>
    <m/>
    <m/>
    <n v="1.26E-2"/>
    <n v="3.0672999999999999"/>
    <n v="6.0875978967715536"/>
    <n v="0.15218994741928885"/>
    <n v="1.5218994741928884"/>
    <n v="1.5218994741928885E-3"/>
    <n v="2.5000000000000001E-2"/>
    <n v="4"/>
    <x v="0"/>
    <x v="0"/>
    <x v="0"/>
    <x v="0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sgh"/>
    <x v="7"/>
    <n v="2"/>
    <m/>
    <m/>
    <n v="1"/>
    <m/>
    <n v="1"/>
    <m/>
    <m/>
    <m/>
    <m/>
    <m/>
    <m/>
    <m/>
    <m/>
    <m/>
    <m/>
    <m/>
    <m/>
    <m/>
    <m/>
    <m/>
    <n v="2.3300000000000001E-2"/>
    <n v="2.919"/>
    <n v="317.59466263535825"/>
    <n v="7.939866565883956"/>
    <n v="79.398665658839562"/>
    <n v="7.939866565883956E-2"/>
    <n v="0.05"/>
    <n v="2"/>
    <x v="4"/>
    <x v="4"/>
    <x v="0"/>
    <x v="6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atr"/>
    <x v="13"/>
    <n v="2"/>
    <m/>
    <m/>
    <n v="2"/>
    <m/>
    <m/>
    <m/>
    <m/>
    <m/>
    <m/>
    <m/>
    <m/>
    <m/>
    <m/>
    <m/>
    <m/>
    <m/>
    <m/>
    <m/>
    <m/>
    <m/>
    <n v="1.6E-2"/>
    <n v="3.0516000000000001"/>
    <n v="71.200095149659731"/>
    <n v="1.7800023787414934"/>
    <n v="17.800023787414933"/>
    <n v="1.7800023787414933E-2"/>
    <n v="0.05"/>
    <n v="3"/>
    <x v="1"/>
    <x v="1"/>
    <x v="0"/>
    <x v="2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sve"/>
    <x v="1"/>
    <n v="1"/>
    <m/>
    <m/>
    <n v="1"/>
    <m/>
    <m/>
    <m/>
    <m/>
    <m/>
    <m/>
    <m/>
    <m/>
    <m/>
    <m/>
    <m/>
    <m/>
    <m/>
    <m/>
    <m/>
    <m/>
    <m/>
    <n v="2.4899999999999999E-2"/>
    <n v="3.0129999999999999"/>
    <n v="50.256150114544802"/>
    <n v="1.25640375286362"/>
    <n v="12.5640375286362"/>
    <n v="1.2564037528636201E-2"/>
    <n v="2.5000000000000001E-2"/>
    <n v="3.3"/>
    <x v="0"/>
    <x v="0"/>
    <x v="1"/>
    <x v="1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hch"/>
    <x v="44"/>
    <n v="1"/>
    <m/>
    <m/>
    <m/>
    <n v="1"/>
    <m/>
    <m/>
    <m/>
    <m/>
    <m/>
    <m/>
    <m/>
    <m/>
    <m/>
    <m/>
    <m/>
    <m/>
    <m/>
    <m/>
    <m/>
    <m/>
    <n v="1.26E-2"/>
    <n v="3.0672999999999999"/>
    <n v="81.873084400799542"/>
    <n v="2.0468271100199886"/>
    <n v="20.468271100199885"/>
    <n v="2.0468271100199886E-2"/>
    <n v="2.5000000000000001E-2"/>
    <n v="3.5"/>
    <x v="0"/>
    <x v="0"/>
    <x v="0"/>
    <x v="0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hse"/>
    <x v="73"/>
    <n v="1"/>
    <m/>
    <m/>
    <n v="1"/>
    <m/>
    <m/>
    <m/>
    <m/>
    <m/>
    <m/>
    <m/>
    <m/>
    <m/>
    <m/>
    <m/>
    <m/>
    <m/>
    <m/>
    <m/>
    <m/>
    <m/>
    <n v="8.1000000000000003E-2"/>
    <n v="2.71"/>
    <n v="76.052090115462548"/>
    <n v="1.9013022528865637"/>
    <n v="19.013022528865637"/>
    <n v="1.9013022528865636E-2"/>
    <n v="2.5000000000000001E-2"/>
    <n v="4.2"/>
    <x v="2"/>
    <x v="2"/>
    <x v="0"/>
    <x v="21"/>
    <s v="LC"/>
  </r>
  <r>
    <x v="0"/>
    <x v="1"/>
    <x v="15"/>
    <s v="Bosque Sargassum"/>
    <s v="AMP"/>
    <s v="J Azofeifa"/>
    <s v="Censo arrecifal"/>
    <n v="3"/>
    <n v="40"/>
    <d v="2018-04-26T00:00:00"/>
    <x v="2"/>
    <s v="S.Mena"/>
    <d v="2018-04-26T00:00:00"/>
    <n v="5.5"/>
    <s v="Somero"/>
    <s v="lar"/>
    <x v="41"/>
    <n v="1"/>
    <m/>
    <m/>
    <m/>
    <m/>
    <n v="1"/>
    <m/>
    <m/>
    <m/>
    <m/>
    <m/>
    <m/>
    <m/>
    <m/>
    <m/>
    <m/>
    <m/>
    <m/>
    <m/>
    <m/>
    <m/>
    <n v="1.7299999999999999E-2"/>
    <n v="3"/>
    <n v="270.3125"/>
    <n v="6.7578125"/>
    <n v="67.578125"/>
    <n v="6.7578125000000003E-2"/>
    <n v="2.5000000000000001E-2"/>
    <n v="4"/>
    <x v="2"/>
    <x v="2"/>
    <x v="0"/>
    <x v="22"/>
    <s v="LC"/>
  </r>
  <r>
    <x v="0"/>
    <x v="1"/>
    <x v="16"/>
    <s v="Arrecife rocoso"/>
    <s v="AMP"/>
    <s v="J Azofeifa"/>
    <m/>
    <n v="1"/>
    <n v="40"/>
    <d v="2018-04-26T00:00:00"/>
    <x v="2"/>
    <s v="S.Mena"/>
    <d v="2018-04-26T00:00:00"/>
    <n v="7.7"/>
    <s v="Profundo"/>
    <s v="sgh"/>
    <x v="7"/>
    <n v="2"/>
    <m/>
    <m/>
    <n v="1"/>
    <n v="1"/>
    <m/>
    <m/>
    <m/>
    <m/>
    <m/>
    <m/>
    <m/>
    <m/>
    <m/>
    <m/>
    <m/>
    <m/>
    <m/>
    <m/>
    <m/>
    <m/>
    <n v="2.3300000000000001E-2"/>
    <n v="2.919"/>
    <n v="136.12216557712463"/>
    <n v="3.4030541394281157"/>
    <n v="34.030541394281158"/>
    <n v="3.4030541394281161E-2"/>
    <n v="0.05"/>
    <n v="2"/>
    <x v="4"/>
    <x v="4"/>
    <x v="0"/>
    <x v="6"/>
    <s v="LC"/>
  </r>
  <r>
    <x v="0"/>
    <x v="1"/>
    <x v="16"/>
    <s v="Arrecife rocoso"/>
    <s v="AMP"/>
    <s v="J Azofeifa"/>
    <m/>
    <n v="1"/>
    <n v="40"/>
    <d v="2018-04-26T00:00:00"/>
    <x v="2"/>
    <s v="S.Mena"/>
    <d v="2018-04-26T00:00:00"/>
    <n v="7.7"/>
    <s v="Profundo"/>
    <s v="atr"/>
    <x v="13"/>
    <n v="10"/>
    <m/>
    <m/>
    <m/>
    <n v="10"/>
    <m/>
    <m/>
    <m/>
    <m/>
    <m/>
    <m/>
    <m/>
    <m/>
    <m/>
    <m/>
    <m/>
    <m/>
    <m/>
    <m/>
    <m/>
    <m/>
    <n v="1.6E-2"/>
    <n v="3.0516000000000001"/>
    <n v="993.97369696046383"/>
    <n v="24.849342424011596"/>
    <n v="248.49342424011596"/>
    <n v="0.24849342424011595"/>
    <n v="0.25"/>
    <n v="3"/>
    <x v="1"/>
    <x v="1"/>
    <x v="0"/>
    <x v="2"/>
    <s v="LC"/>
  </r>
  <r>
    <x v="0"/>
    <x v="1"/>
    <x v="16"/>
    <s v="Arrecife rocoso"/>
    <s v="AMP"/>
    <s v="J Azofeifa"/>
    <m/>
    <n v="1"/>
    <n v="40"/>
    <d v="2018-04-26T00:00:00"/>
    <x v="2"/>
    <s v="S.Mena"/>
    <d v="2018-04-26T00:00:00"/>
    <n v="7.7"/>
    <s v="Profundo"/>
    <s v="gca"/>
    <x v="38"/>
    <n v="1"/>
    <m/>
    <m/>
    <m/>
    <m/>
    <m/>
    <m/>
    <m/>
    <m/>
    <m/>
    <n v="1"/>
    <m/>
    <m/>
    <m/>
    <m/>
    <m/>
    <m/>
    <m/>
    <m/>
    <m/>
    <m/>
    <n v="1.4E-3"/>
    <n v="3.0122"/>
    <n v="622.56911683346641"/>
    <n v="15.564227920836661"/>
    <n v="155.6422792083666"/>
    <n v="0.1556422792083666"/>
    <n v="2.5000000000000001E-2"/>
    <n v="4"/>
    <x v="2"/>
    <x v="2"/>
    <x v="6"/>
    <x v="20"/>
    <s v="LC"/>
  </r>
  <r>
    <x v="0"/>
    <x v="1"/>
    <x v="16"/>
    <s v="Arrecife rocoso"/>
    <s v="AMP"/>
    <s v="J Azofeifa"/>
    <m/>
    <n v="1"/>
    <n v="40"/>
    <d v="2018-04-26T00:00:00"/>
    <x v="2"/>
    <s v="S.Mena"/>
    <d v="2018-04-26T00:00:00"/>
    <n v="7.7"/>
    <s v="Profundo"/>
    <s v="chu"/>
    <x v="54"/>
    <n v="21"/>
    <m/>
    <m/>
    <n v="21"/>
    <m/>
    <m/>
    <m/>
    <m/>
    <m/>
    <m/>
    <m/>
    <m/>
    <m/>
    <m/>
    <m/>
    <m/>
    <m/>
    <m/>
    <m/>
    <m/>
    <m/>
    <n v="2.9600000000000001E-2"/>
    <n v="2.9895"/>
    <n v="1182.2885664596977"/>
    <n v="29.557214161492443"/>
    <n v="295.57214161492442"/>
    <n v="0.2955721416149244"/>
    <n v="0.52500000000000002"/>
    <n v="2.7"/>
    <x v="5"/>
    <x v="5"/>
    <x v="0"/>
    <x v="12"/>
    <s v="LC"/>
  </r>
  <r>
    <x v="0"/>
    <x v="1"/>
    <x v="16"/>
    <s v="Arrecife rocoso"/>
    <s v="AMP"/>
    <s v="J Azofeifa"/>
    <m/>
    <n v="1"/>
    <n v="40"/>
    <d v="2018-04-26T00:00:00"/>
    <x v="2"/>
    <s v="S.Mena"/>
    <d v="2018-04-26T00:00:00"/>
    <n v="7.7"/>
    <s v="Profundo"/>
    <s v="hni"/>
    <x v="57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4"/>
    <x v="0"/>
    <x v="0"/>
    <x v="0"/>
    <x v="0"/>
    <s v="LC"/>
  </r>
  <r>
    <x v="0"/>
    <x v="1"/>
    <x v="16"/>
    <s v="Arrecife rocoso"/>
    <s v="AMP"/>
    <s v="J Azofeifa"/>
    <m/>
    <n v="2"/>
    <n v="40"/>
    <d v="2018-04-26T00:00:00"/>
    <x v="2"/>
    <s v="S.Mena"/>
    <d v="2018-04-26T00:00:00"/>
    <n v="7.7"/>
    <s v="Profundo"/>
    <s v="atr"/>
    <x v="13"/>
    <n v="13"/>
    <m/>
    <m/>
    <n v="13"/>
    <m/>
    <m/>
    <m/>
    <m/>
    <m/>
    <m/>
    <m/>
    <m/>
    <m/>
    <m/>
    <m/>
    <m/>
    <m/>
    <m/>
    <m/>
    <m/>
    <m/>
    <n v="1.6E-2"/>
    <n v="3.0516000000000001"/>
    <n v="462.80061847278824"/>
    <n v="11.570015461819706"/>
    <n v="115.70015461819706"/>
    <n v="0.11570015461819706"/>
    <n v="0.32500000000000001"/>
    <n v="3"/>
    <x v="1"/>
    <x v="1"/>
    <x v="0"/>
    <x v="2"/>
    <s v="LC"/>
  </r>
  <r>
    <x v="0"/>
    <x v="1"/>
    <x v="16"/>
    <s v="Arrecife rocoso"/>
    <s v="AMP"/>
    <s v="J Azofeifa"/>
    <m/>
    <n v="2"/>
    <n v="40"/>
    <d v="2018-04-26T00:00:00"/>
    <x v="2"/>
    <s v="S.Mena"/>
    <d v="2018-04-26T00:00:00"/>
    <n v="7.7"/>
    <s v="Profundo"/>
    <s v="ame"/>
    <x v="28"/>
    <n v="1"/>
    <m/>
    <m/>
    <m/>
    <n v="1"/>
    <m/>
    <m/>
    <m/>
    <m/>
    <m/>
    <m/>
    <m/>
    <m/>
    <m/>
    <m/>
    <m/>
    <m/>
    <m/>
    <m/>
    <m/>
    <m/>
    <n v="3.0700000000000002E-2"/>
    <n v="2.8498999999999999"/>
    <n v="107.07116064527574"/>
    <n v="2.6767790161318934"/>
    <n v="26.767790161318935"/>
    <n v="2.6767790161318934E-2"/>
    <n v="2.5000000000000001E-2"/>
    <n v="3.4"/>
    <x v="0"/>
    <x v="0"/>
    <x v="1"/>
    <x v="5"/>
    <s v="NE"/>
  </r>
  <r>
    <x v="0"/>
    <x v="1"/>
    <x v="16"/>
    <s v="Arrecife rocoso"/>
    <s v="AMP"/>
    <s v="J Azofeifa"/>
    <m/>
    <n v="2"/>
    <n v="40"/>
    <d v="2018-04-26T00:00:00"/>
    <x v="2"/>
    <s v="S.Mena"/>
    <d v="2018-04-26T00:00:00"/>
    <n v="7.7"/>
    <s v="Profundo"/>
    <s v="hfl"/>
    <x v="45"/>
    <n v="1"/>
    <m/>
    <m/>
    <m/>
    <n v="1"/>
    <m/>
    <m/>
    <m/>
    <m/>
    <m/>
    <m/>
    <m/>
    <m/>
    <m/>
    <m/>
    <m/>
    <m/>
    <m/>
    <m/>
    <m/>
    <m/>
    <n v="0.10299999999999999"/>
    <n v="2.6"/>
    <n v="175.68559397618904"/>
    <n v="4.3921398494047263"/>
    <n v="43.921398494047267"/>
    <n v="4.3921398494047269E-2"/>
    <n v="2.5000000000000001E-2"/>
    <n v="4.2"/>
    <x v="2"/>
    <x v="2"/>
    <x v="0"/>
    <x v="21"/>
    <s v="LC"/>
  </r>
  <r>
    <x v="0"/>
    <x v="1"/>
    <x v="16"/>
    <s v="Arrecife rocoso"/>
    <s v="AMP"/>
    <s v="J Azofeifa"/>
    <m/>
    <n v="2"/>
    <n v="40"/>
    <d v="2018-04-26T00:00:00"/>
    <x v="2"/>
    <s v="S.Mena"/>
    <d v="2018-04-26T00:00:00"/>
    <n v="7.7"/>
    <s v="Profundo"/>
    <s v="hse"/>
    <x v="73"/>
    <n v="16"/>
    <m/>
    <m/>
    <n v="16"/>
    <m/>
    <m/>
    <m/>
    <m/>
    <m/>
    <m/>
    <m/>
    <m/>
    <m/>
    <m/>
    <m/>
    <m/>
    <m/>
    <m/>
    <m/>
    <m/>
    <m/>
    <n v="8.1000000000000003E-2"/>
    <n v="2.71"/>
    <n v="1216.8334418474008"/>
    <n v="30.42083604618502"/>
    <n v="304.20836046185019"/>
    <n v="0.30420836046185018"/>
    <n v="0.4"/>
    <n v="4.2"/>
    <x v="2"/>
    <x v="2"/>
    <x v="0"/>
    <x v="21"/>
    <s v="LC"/>
  </r>
  <r>
    <x v="0"/>
    <x v="1"/>
    <x v="16"/>
    <s v="Arrecife rocoso"/>
    <s v="AMP"/>
    <s v="J Azofeifa"/>
    <m/>
    <n v="2"/>
    <n v="40"/>
    <d v="2018-04-26T00:00:00"/>
    <x v="2"/>
    <s v="S.Mena"/>
    <d v="2018-04-26T00:00:00"/>
    <n v="7.7"/>
    <s v="Profundo"/>
    <s v="Sac"/>
    <x v="5"/>
    <n v="1"/>
    <m/>
    <n v="1"/>
    <m/>
    <m/>
    <m/>
    <m/>
    <m/>
    <m/>
    <m/>
    <m/>
    <m/>
    <m/>
    <m/>
    <m/>
    <m/>
    <m/>
    <m/>
    <m/>
    <m/>
    <m/>
    <n v="3.49E-2"/>
    <n v="2.9108999999999998"/>
    <n v="12.30385653569728"/>
    <n v="0.30759641339243199"/>
    <n v="3.07596413392432"/>
    <n v="3.07596413392432E-3"/>
    <n v="2.5000000000000001E-2"/>
    <n v="2"/>
    <x v="3"/>
    <x v="3"/>
    <x v="0"/>
    <x v="2"/>
    <s v="LC"/>
  </r>
  <r>
    <x v="0"/>
    <x v="1"/>
    <x v="16"/>
    <s v="Arrecife rocoso"/>
    <s v="AMP"/>
    <s v="J Azofeifa"/>
    <m/>
    <n v="2"/>
    <n v="40"/>
    <d v="2018-04-26T00:00:00"/>
    <x v="2"/>
    <s v="S.Mena"/>
    <d v="2018-04-26T00:00:00"/>
    <n v="7.7"/>
    <s v="Profundo"/>
    <s v="ssu"/>
    <x v="24"/>
    <n v="1"/>
    <m/>
    <n v="1"/>
    <m/>
    <m/>
    <m/>
    <m/>
    <m/>
    <m/>
    <m/>
    <m/>
    <m/>
    <m/>
    <m/>
    <m/>
    <m/>
    <m/>
    <m/>
    <m/>
    <m/>
    <m/>
    <n v="2.3199999999999998E-2"/>
    <n v="2.9554"/>
    <n v="8.9463120561473275"/>
    <n v="0.22365780140368319"/>
    <n v="2.2365780140368319"/>
    <n v="2.2365780140368319E-3"/>
    <n v="2.5000000000000001E-2"/>
    <n v="3.5"/>
    <x v="0"/>
    <x v="0"/>
    <x v="3"/>
    <x v="15"/>
    <s v="LC"/>
  </r>
  <r>
    <x v="0"/>
    <x v="1"/>
    <x v="16"/>
    <s v="Arrecife rocoso"/>
    <s v="AMP"/>
    <s v="J Azofeifa"/>
    <m/>
    <n v="2"/>
    <n v="40"/>
    <d v="2018-04-26T00:00:00"/>
    <x v="2"/>
    <s v="S.Mena"/>
    <d v="2018-04-26T00:00:00"/>
    <n v="7.7"/>
    <s v="Profundo"/>
    <s v="bdi"/>
    <x v="14"/>
    <n v="1"/>
    <m/>
    <m/>
    <m/>
    <n v="1"/>
    <m/>
    <m/>
    <m/>
    <m/>
    <m/>
    <m/>
    <m/>
    <m/>
    <m/>
    <m/>
    <m/>
    <m/>
    <m/>
    <m/>
    <m/>
    <m/>
    <n v="2.01E-2"/>
    <n v="2.9992000000000001"/>
    <n v="107.47705878762672"/>
    <n v="2.6869264696906678"/>
    <n v="26.869264696906679"/>
    <n v="2.6869264696906679E-2"/>
    <n v="2.5000000000000001E-2"/>
    <n v="3.4"/>
    <x v="0"/>
    <x v="0"/>
    <x v="0"/>
    <x v="0"/>
    <s v="LC"/>
  </r>
  <r>
    <x v="0"/>
    <x v="1"/>
    <x v="16"/>
    <s v="Arrecife rocoso"/>
    <s v="AMP"/>
    <s v="J Azofeifa"/>
    <m/>
    <n v="3"/>
    <n v="40"/>
    <d v="2018-04-26T00:00:00"/>
    <x v="2"/>
    <s v="S.Mena"/>
    <d v="2018-04-26T00:00:00"/>
    <n v="7.7"/>
    <s v="Profundo"/>
    <s v="atr"/>
    <x v="13"/>
    <n v="3"/>
    <m/>
    <m/>
    <n v="3"/>
    <m/>
    <m/>
    <m/>
    <m/>
    <m/>
    <m/>
    <m/>
    <m/>
    <m/>
    <m/>
    <m/>
    <m/>
    <m/>
    <m/>
    <m/>
    <m/>
    <m/>
    <n v="1.6E-2"/>
    <n v="3.0516000000000001"/>
    <n v="106.8001427244896"/>
    <n v="2.6700035681122403"/>
    <n v="26.700035681122401"/>
    <n v="2.6700035681122402E-2"/>
    <n v="7.4999999999999997E-2"/>
    <n v="3"/>
    <x v="1"/>
    <x v="1"/>
    <x v="0"/>
    <x v="2"/>
    <s v="LC"/>
  </r>
  <r>
    <x v="0"/>
    <x v="1"/>
    <x v="16"/>
    <s v="Arrecife rocoso"/>
    <s v="AMP"/>
    <s v="J Azofeifa"/>
    <m/>
    <n v="3"/>
    <n v="40"/>
    <d v="2018-04-26T00:00:00"/>
    <x v="2"/>
    <s v="S.Mena"/>
    <d v="2018-04-26T00:00:00"/>
    <n v="7.7"/>
    <s v="Profundo"/>
    <s v="sac"/>
    <x v="5"/>
    <n v="6"/>
    <m/>
    <m/>
    <n v="6"/>
    <m/>
    <m/>
    <m/>
    <m/>
    <m/>
    <m/>
    <m/>
    <m/>
    <m/>
    <m/>
    <m/>
    <m/>
    <m/>
    <m/>
    <m/>
    <m/>
    <m/>
    <n v="3.49E-2"/>
    <n v="2.9108999999999998"/>
    <n v="326.56680267802574"/>
    <n v="8.1641700669506427"/>
    <n v="81.641700669506434"/>
    <n v="8.1641700669506434E-2"/>
    <n v="0.15"/>
    <n v="2"/>
    <x v="3"/>
    <x v="3"/>
    <x v="0"/>
    <x v="2"/>
    <s v="LC"/>
  </r>
  <r>
    <x v="0"/>
    <x v="1"/>
    <x v="16"/>
    <s v="Arrecife rocoso"/>
    <s v="AMP"/>
    <s v="J Azofeifa"/>
    <m/>
    <n v="3"/>
    <n v="40"/>
    <d v="2018-04-26T00:00:00"/>
    <x v="2"/>
    <s v="S.Mena"/>
    <d v="2018-04-26T00:00:00"/>
    <n v="7.7"/>
    <s v="Profundo"/>
    <s v="dho"/>
    <x v="11"/>
    <n v="1"/>
    <m/>
    <n v="1"/>
    <m/>
    <m/>
    <m/>
    <m/>
    <m/>
    <m/>
    <m/>
    <m/>
    <m/>
    <m/>
    <m/>
    <m/>
    <m/>
    <m/>
    <m/>
    <m/>
    <m/>
    <m/>
    <n v="2.1899999999999999E-2"/>
    <n v="3"/>
    <n v="9.2390624999999993"/>
    <n v="0.23097656249999998"/>
    <n v="2.3097656249999998"/>
    <n v="2.3097656249999998E-3"/>
    <n v="2.5000000000000001E-2"/>
    <n v="3.3"/>
    <x v="0"/>
    <x v="0"/>
    <x v="1"/>
    <x v="10"/>
    <s v="NE"/>
  </r>
  <r>
    <x v="0"/>
    <x v="1"/>
    <x v="16"/>
    <s v="Arrecife rocoso"/>
    <s v="AMP"/>
    <s v="J Azofeifa"/>
    <m/>
    <n v="3"/>
    <n v="40"/>
    <d v="2018-04-26T00:00:00"/>
    <x v="2"/>
    <s v="S.Mena"/>
    <d v="2018-04-26T00:00:00"/>
    <n v="7.7"/>
    <s v="Profundo"/>
    <s v="hfl"/>
    <x v="45"/>
    <n v="2"/>
    <m/>
    <m/>
    <n v="2"/>
    <m/>
    <m/>
    <m/>
    <m/>
    <m/>
    <m/>
    <m/>
    <m/>
    <m/>
    <m/>
    <m/>
    <m/>
    <m/>
    <m/>
    <m/>
    <m/>
    <m/>
    <n v="0.10299999999999999"/>
    <n v="2.6"/>
    <n v="146.49852571225492"/>
    <n v="3.6624631428063728"/>
    <n v="36.624631428063729"/>
    <n v="3.6624631428063728E-2"/>
    <n v="0.05"/>
    <n v="4.2"/>
    <x v="2"/>
    <x v="2"/>
    <x v="0"/>
    <x v="21"/>
    <s v="LC"/>
  </r>
  <r>
    <x v="0"/>
    <x v="1"/>
    <x v="16"/>
    <s v="Arrecife rocoso"/>
    <s v="AMP"/>
    <s v="J Azofeifa"/>
    <m/>
    <n v="3"/>
    <n v="40"/>
    <d v="2018-04-26T00:00:00"/>
    <x v="2"/>
    <s v="S.Mena"/>
    <d v="2018-04-26T00:00:00"/>
    <n v="7.7"/>
    <s v="Profundo"/>
    <s v="hni"/>
    <x v="57"/>
    <n v="2"/>
    <m/>
    <n v="2"/>
    <m/>
    <m/>
    <m/>
    <m/>
    <m/>
    <m/>
    <m/>
    <m/>
    <m/>
    <m/>
    <m/>
    <m/>
    <m/>
    <m/>
    <m/>
    <m/>
    <m/>
    <m/>
    <n v="1.26E-2"/>
    <n v="3.0672999999999999"/>
    <n v="12.175195793543107"/>
    <n v="0.30437989483857769"/>
    <n v="3.0437989483857768"/>
    <n v="3.0437989483857769E-3"/>
    <n v="0.05"/>
    <n v="4"/>
    <x v="0"/>
    <x v="0"/>
    <x v="0"/>
    <x v="0"/>
    <s v="LC"/>
  </r>
  <r>
    <x v="0"/>
    <x v="0"/>
    <x v="17"/>
    <s v="Arrecife coralino"/>
    <s v="AMP"/>
    <s v="J Azofeifa"/>
    <m/>
    <n v="1"/>
    <n v="40"/>
    <d v="2018-04-27T00:00:00"/>
    <x v="2"/>
    <s v="S.Mena"/>
    <d v="2018-04-27T00:00:00"/>
    <n v="7.2"/>
    <s v="Profund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0"/>
    <x v="17"/>
    <s v="Arrecife coralino"/>
    <s v="AMP"/>
    <s v="J Azofeifa"/>
    <m/>
    <n v="1"/>
    <n v="40"/>
    <d v="2018-04-27T00:00:00"/>
    <x v="2"/>
    <s v="S.Mena"/>
    <d v="2018-04-27T00:00:00"/>
    <n v="7.2"/>
    <s v="Profundo"/>
    <s v="atr"/>
    <x v="13"/>
    <n v="20"/>
    <m/>
    <m/>
    <n v="20"/>
    <m/>
    <m/>
    <m/>
    <m/>
    <m/>
    <m/>
    <m/>
    <m/>
    <m/>
    <m/>
    <m/>
    <m/>
    <m/>
    <m/>
    <m/>
    <m/>
    <m/>
    <n v="1.6E-2"/>
    <n v="3.0516000000000001"/>
    <n v="712.00095149659728"/>
    <n v="17.800023787414933"/>
    <n v="178.00023787414932"/>
    <n v="0.17800023787414931"/>
    <n v="0.5"/>
    <n v="3"/>
    <x v="1"/>
    <x v="1"/>
    <x v="0"/>
    <x v="2"/>
    <s v="LC"/>
  </r>
  <r>
    <x v="0"/>
    <x v="0"/>
    <x v="17"/>
    <s v="Arrecife coralino"/>
    <s v="AMP"/>
    <s v="J Azofeifa"/>
    <m/>
    <n v="1"/>
    <n v="40"/>
    <d v="2018-04-27T00:00:00"/>
    <x v="2"/>
    <s v="S.Mena"/>
    <d v="2018-04-27T00:00:00"/>
    <n v="7.2"/>
    <s v="Profundo"/>
    <s v="hni"/>
    <x v="57"/>
    <n v="1"/>
    <m/>
    <n v="1"/>
    <m/>
    <m/>
    <m/>
    <m/>
    <m/>
    <m/>
    <m/>
    <m/>
    <m/>
    <m/>
    <m/>
    <m/>
    <m/>
    <m/>
    <m/>
    <m/>
    <m/>
    <m/>
    <n v="1.26E-2"/>
    <n v="3.0672999999999999"/>
    <n v="6.0875978967715536"/>
    <n v="0.15218994741928885"/>
    <n v="1.5218994741928884"/>
    <n v="1.5218994741928885E-3"/>
    <n v="2.5000000000000001E-2"/>
    <n v="4"/>
    <x v="0"/>
    <x v="0"/>
    <x v="0"/>
    <x v="0"/>
    <s v="LC"/>
  </r>
  <r>
    <x v="0"/>
    <x v="0"/>
    <x v="17"/>
    <s v="Arrecife coralino"/>
    <s v="AMP"/>
    <s v="J Azofeifa"/>
    <m/>
    <n v="1"/>
    <n v="40"/>
    <d v="2018-04-27T00:00:00"/>
    <x v="2"/>
    <s v="S.Mena"/>
    <d v="2018-04-27T00:00:00"/>
    <n v="7.2"/>
    <s v="Profundo"/>
    <s v="hdi"/>
    <x v="18"/>
    <n v="7"/>
    <m/>
    <m/>
    <n v="7"/>
    <m/>
    <m/>
    <m/>
    <m/>
    <m/>
    <m/>
    <m/>
    <m/>
    <m/>
    <m/>
    <m/>
    <m/>
    <m/>
    <m/>
    <m/>
    <m/>
    <m/>
    <n v="1.26E-2"/>
    <n v="3.0672999999999999"/>
    <n v="204.18351130884366"/>
    <n v="5.1045877827210919"/>
    <n v="51.045877827210916"/>
    <n v="5.1045877827210914E-2"/>
    <n v="0.17499999999999999"/>
    <n v="3.9"/>
    <x v="0"/>
    <x v="0"/>
    <x v="0"/>
    <x v="0"/>
    <s v="LC"/>
  </r>
  <r>
    <x v="0"/>
    <x v="0"/>
    <x v="17"/>
    <s v="Arrecife coralino"/>
    <s v="AMP"/>
    <s v="J Azofeifa"/>
    <m/>
    <n v="1"/>
    <n v="40"/>
    <d v="2018-04-27T00:00:00"/>
    <x v="2"/>
    <s v="S.Mena"/>
    <d v="2018-04-27T00:00:00"/>
    <n v="7.2"/>
    <s v="Profundo"/>
    <s v="bdi"/>
    <x v="14"/>
    <n v="2"/>
    <m/>
    <m/>
    <n v="2"/>
    <m/>
    <m/>
    <m/>
    <m/>
    <m/>
    <m/>
    <m/>
    <m/>
    <m/>
    <m/>
    <m/>
    <m/>
    <m/>
    <m/>
    <m/>
    <m/>
    <m/>
    <n v="2.01E-2"/>
    <n v="2.9992000000000001"/>
    <n v="78.357137841673676"/>
    <n v="1.9589284460418419"/>
    <n v="19.589284460418419"/>
    <n v="1.9589284460418421E-2"/>
    <n v="0.05"/>
    <n v="3.4"/>
    <x v="0"/>
    <x v="0"/>
    <x v="0"/>
    <x v="0"/>
    <s v="LC"/>
  </r>
  <r>
    <x v="0"/>
    <x v="0"/>
    <x v="17"/>
    <s v="Arrecife coralino"/>
    <s v="AMP"/>
    <s v="J Azofeifa"/>
    <m/>
    <n v="1"/>
    <n v="40"/>
    <d v="2018-04-27T00:00:00"/>
    <x v="2"/>
    <s v="S.Mena"/>
    <d v="2018-04-27T00:00:00"/>
    <n v="7.2"/>
    <s v="Profundo"/>
    <s v="sac"/>
    <x v="5"/>
    <n v="1"/>
    <m/>
    <m/>
    <n v="1"/>
    <m/>
    <m/>
    <m/>
    <m/>
    <m/>
    <m/>
    <m/>
    <m/>
    <m/>
    <m/>
    <m/>
    <m/>
    <m/>
    <m/>
    <m/>
    <m/>
    <m/>
    <n v="3.49E-2"/>
    <n v="2.9108999999999998"/>
    <n v="54.427800446337628"/>
    <n v="1.3606950111584406"/>
    <n v="13.606950111584407"/>
    <n v="1.3606950111584406E-2"/>
    <n v="2.5000000000000001E-2"/>
    <n v="2"/>
    <x v="3"/>
    <x v="3"/>
    <x v="0"/>
    <x v="2"/>
    <s v="LC"/>
  </r>
  <r>
    <x v="0"/>
    <x v="0"/>
    <x v="17"/>
    <s v="Arrecife coralino"/>
    <s v="AMP"/>
    <s v="J Azofeifa"/>
    <m/>
    <n v="1"/>
    <n v="40"/>
    <d v="2018-04-27T00:00:00"/>
    <x v="2"/>
    <s v="S.Mena"/>
    <d v="2018-04-27T00:00:00"/>
    <n v="7.2"/>
    <s v="Profundo"/>
    <s v="hpa"/>
    <x v="3"/>
    <n v="1"/>
    <m/>
    <n v="1"/>
    <m/>
    <m/>
    <m/>
    <m/>
    <m/>
    <m/>
    <m/>
    <m/>
    <m/>
    <m/>
    <m/>
    <m/>
    <m/>
    <m/>
    <m/>
    <m/>
    <m/>
    <m/>
    <n v="2.7130000000000001E-2"/>
    <n v="3.0842299999999998"/>
    <n v="13.562507587340574"/>
    <n v="0.33906268968351438"/>
    <n v="3.3906268968351441"/>
    <n v="3.3906268968351442E-3"/>
    <n v="2.5000000000000001E-2"/>
    <n v="2.6"/>
    <x v="0"/>
    <x v="0"/>
    <x v="0"/>
    <x v="3"/>
    <s v="LC"/>
  </r>
  <r>
    <x v="0"/>
    <x v="0"/>
    <x v="17"/>
    <s v="Arrecife coralino"/>
    <s v="AMP"/>
    <s v="J Azofeifa"/>
    <m/>
    <n v="1"/>
    <n v="40"/>
    <d v="2018-04-27T00:00:00"/>
    <x v="2"/>
    <s v="S.Mena"/>
    <d v="2018-04-27T00:00:00"/>
    <n v="7.2"/>
    <s v="Profundo"/>
    <s v="ssu"/>
    <x v="24"/>
    <n v="1"/>
    <m/>
    <m/>
    <n v="1"/>
    <m/>
    <m/>
    <m/>
    <m/>
    <m/>
    <m/>
    <m/>
    <m/>
    <m/>
    <m/>
    <m/>
    <m/>
    <m/>
    <m/>
    <m/>
    <m/>
    <m/>
    <n v="2.3199999999999998E-2"/>
    <n v="2.9554"/>
    <n v="40.485157889405826"/>
    <n v="1.0121289472351456"/>
    <n v="10.121289472351457"/>
    <n v="1.0121289472351457E-2"/>
    <n v="2.5000000000000001E-2"/>
    <n v="3.5"/>
    <x v="0"/>
    <x v="0"/>
    <x v="3"/>
    <x v="15"/>
    <s v="LC"/>
  </r>
  <r>
    <x v="0"/>
    <x v="0"/>
    <x v="17"/>
    <s v="Arrecife coralino"/>
    <s v="AMP"/>
    <s v="J Azofeifa"/>
    <m/>
    <n v="1"/>
    <n v="40"/>
    <d v="2018-04-27T00:00:00"/>
    <x v="2"/>
    <s v="S.Mena"/>
    <d v="2018-04-27T00:00:00"/>
    <n v="7.2"/>
    <s v="Profundo"/>
    <s v="sve"/>
    <x v="1"/>
    <n v="1"/>
    <m/>
    <n v="1"/>
    <m/>
    <m/>
    <m/>
    <m/>
    <m/>
    <m/>
    <m/>
    <m/>
    <m/>
    <m/>
    <m/>
    <m/>
    <m/>
    <m/>
    <m/>
    <m/>
    <m/>
    <m/>
    <n v="2.4899999999999999E-2"/>
    <n v="3.0129999999999999"/>
    <n v="10.783479913296377"/>
    <n v="0.26958699783240941"/>
    <n v="2.6958699783240943"/>
    <n v="2.6958699783240941E-3"/>
    <n v="2.5000000000000001E-2"/>
    <n v="3.3"/>
    <x v="0"/>
    <x v="0"/>
    <x v="1"/>
    <x v="1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mdo"/>
    <x v="26"/>
    <n v="1"/>
    <m/>
    <m/>
    <n v="1"/>
    <m/>
    <m/>
    <m/>
    <m/>
    <m/>
    <m/>
    <m/>
    <m/>
    <m/>
    <m/>
    <m/>
    <m/>
    <m/>
    <m/>
    <m/>
    <m/>
    <m/>
    <n v="2.3900000000000001E-2"/>
    <n v="3.0819999999999999"/>
    <n v="57.421503678402765"/>
    <n v="1.435537591960069"/>
    <n v="14.355375919600689"/>
    <n v="1.4355375919600689E-2"/>
    <n v="2.5000000000000001E-2"/>
    <n v="2.1"/>
    <x v="4"/>
    <x v="4"/>
    <x v="0"/>
    <x v="2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sac"/>
    <x v="5"/>
    <n v="3"/>
    <m/>
    <n v="3"/>
    <m/>
    <m/>
    <m/>
    <m/>
    <m/>
    <m/>
    <m/>
    <m/>
    <m/>
    <m/>
    <m/>
    <m/>
    <m/>
    <m/>
    <m/>
    <m/>
    <m/>
    <m/>
    <n v="3.49E-2"/>
    <n v="2.9108999999999998"/>
    <n v="36.911569607091842"/>
    <n v="0.92278924017729602"/>
    <n v="9.2278924017729604"/>
    <n v="9.2278924017729601E-3"/>
    <n v="7.4999999999999997E-2"/>
    <n v="2"/>
    <x v="3"/>
    <x v="3"/>
    <x v="0"/>
    <x v="2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hma"/>
    <x v="40"/>
    <n v="807"/>
    <m/>
    <m/>
    <n v="807"/>
    <m/>
    <m/>
    <m/>
    <m/>
    <m/>
    <m/>
    <m/>
    <m/>
    <m/>
    <m/>
    <m/>
    <m/>
    <m/>
    <m/>
    <m/>
    <m/>
    <m/>
    <n v="8.8999999999999999E-3"/>
    <n v="3.16"/>
    <n v="21013.538133983559"/>
    <n v="525.33845334958892"/>
    <n v="5253.3845334958896"/>
    <n v="5.2533845334958897"/>
    <n v="20.175000000000001"/>
    <n v="4.2"/>
    <x v="2"/>
    <x v="2"/>
    <x v="0"/>
    <x v="21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hdi"/>
    <x v="18"/>
    <n v="14"/>
    <m/>
    <n v="14"/>
    <m/>
    <m/>
    <m/>
    <m/>
    <m/>
    <m/>
    <m/>
    <m/>
    <m/>
    <m/>
    <m/>
    <m/>
    <m/>
    <m/>
    <m/>
    <m/>
    <m/>
    <m/>
    <n v="1.26E-2"/>
    <n v="3.0672999999999999"/>
    <n v="85.226370554801747"/>
    <n v="2.1306592638700437"/>
    <n v="21.306592638700437"/>
    <n v="2.1306592638700435E-2"/>
    <n v="0.35"/>
    <n v="3.9"/>
    <x v="0"/>
    <x v="0"/>
    <x v="0"/>
    <x v="0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hpa"/>
    <x v="3"/>
    <n v="1"/>
    <m/>
    <m/>
    <m/>
    <n v="1"/>
    <m/>
    <m/>
    <m/>
    <m/>
    <m/>
    <m/>
    <m/>
    <m/>
    <m/>
    <m/>
    <m/>
    <m/>
    <m/>
    <m/>
    <m/>
    <m/>
    <n v="2.7130000000000001E-2"/>
    <n v="3.0842299999999998"/>
    <n v="185.03975070588172"/>
    <n v="4.6259937676470431"/>
    <n v="46.259937676470429"/>
    <n v="4.6259937676470429E-2"/>
    <n v="2.5000000000000001E-2"/>
    <n v="2.6"/>
    <x v="0"/>
    <x v="0"/>
    <x v="0"/>
    <x v="3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aim"/>
    <x v="78"/>
    <n v="1"/>
    <m/>
    <m/>
    <m/>
    <n v="1"/>
    <m/>
    <m/>
    <m/>
    <m/>
    <m/>
    <m/>
    <m/>
    <m/>
    <m/>
    <m/>
    <m/>
    <m/>
    <m/>
    <m/>
    <m/>
    <m/>
    <n v="1.5299999999999999E-2"/>
    <n v="3.0038"/>
    <n v="82.895149945648484"/>
    <n v="2.0723787486412122"/>
    <n v="20.723787486412121"/>
    <n v="2.0723787486412119E-2"/>
    <n v="2.5000000000000001E-2"/>
    <n v="3.5"/>
    <x v="0"/>
    <x v="0"/>
    <x v="0"/>
    <x v="9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axa"/>
    <x v="36"/>
    <n v="2"/>
    <m/>
    <m/>
    <m/>
    <m/>
    <m/>
    <n v="2"/>
    <m/>
    <m/>
    <m/>
    <m/>
    <m/>
    <m/>
    <m/>
    <m/>
    <m/>
    <m/>
    <m/>
    <m/>
    <m/>
    <m/>
    <n v="2.673E-2"/>
    <n v="2.9844900000000001"/>
    <n v="2169.1250615001368"/>
    <n v="54.228126537503421"/>
    <n v="542.2812653750342"/>
    <n v="0.54228126537503418"/>
    <n v="0.05"/>
    <n v="2.9"/>
    <x v="3"/>
    <x v="3"/>
    <x v="0"/>
    <x v="18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cat"/>
    <x v="2"/>
    <n v="13"/>
    <m/>
    <n v="13"/>
    <m/>
    <m/>
    <m/>
    <m/>
    <m/>
    <m/>
    <m/>
    <m/>
    <m/>
    <m/>
    <m/>
    <m/>
    <m/>
    <m/>
    <m/>
    <m/>
    <m/>
    <m/>
    <n v="5.2300000000000003E-3"/>
    <n v="3.41655"/>
    <n v="66.395034455535821"/>
    <n v="1.6598758613883955"/>
    <n v="16.598758613883955"/>
    <n v="1.6598758613883956E-2"/>
    <n v="0.32500000000000001"/>
    <n v="3.4"/>
    <x v="1"/>
    <x v="1"/>
    <x v="0"/>
    <x v="2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sve"/>
    <x v="1"/>
    <n v="2"/>
    <n v="1"/>
    <m/>
    <n v="1"/>
    <m/>
    <m/>
    <m/>
    <m/>
    <m/>
    <m/>
    <m/>
    <m/>
    <m/>
    <m/>
    <m/>
    <m/>
    <m/>
    <m/>
    <m/>
    <m/>
    <m/>
    <n v="2.4899999999999999E-2"/>
    <n v="3.0129999999999999"/>
    <n v="50.649874753320724"/>
    <n v="1.2662468688330182"/>
    <n v="12.662468688330183"/>
    <n v="1.2662468688330182E-2"/>
    <n v="0.05"/>
    <n v="3.3"/>
    <x v="0"/>
    <x v="0"/>
    <x v="1"/>
    <x v="1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ost"/>
    <x v="15"/>
    <n v="1"/>
    <m/>
    <m/>
    <n v="1"/>
    <m/>
    <m/>
    <m/>
    <m/>
    <m/>
    <m/>
    <m/>
    <m/>
    <m/>
    <m/>
    <m/>
    <m/>
    <m/>
    <m/>
    <m/>
    <m/>
    <m/>
    <n v="3.2399999999999998E-2"/>
    <n v="2.379"/>
    <n v="13.185418878548424"/>
    <n v="0.32963547196371057"/>
    <n v="3.2963547196371055"/>
    <n v="3.2963547196371056E-3"/>
    <n v="2.5000000000000001E-2"/>
    <n v="2.7"/>
    <x v="3"/>
    <x v="3"/>
    <x v="0"/>
    <x v="11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bdi"/>
    <x v="14"/>
    <n v="1"/>
    <m/>
    <m/>
    <m/>
    <n v="1"/>
    <m/>
    <m/>
    <m/>
    <m/>
    <m/>
    <m/>
    <m/>
    <m/>
    <m/>
    <m/>
    <m/>
    <m/>
    <m/>
    <m/>
    <m/>
    <m/>
    <n v="2.01E-2"/>
    <n v="2.9992000000000001"/>
    <n v="107.47705878762672"/>
    <n v="2.6869264696906678"/>
    <n v="26.869264696906679"/>
    <n v="2.6869264696906679E-2"/>
    <n v="2.5000000000000001E-2"/>
    <n v="3.4"/>
    <x v="0"/>
    <x v="0"/>
    <x v="0"/>
    <x v="0"/>
    <s v="LC"/>
  </r>
  <r>
    <x v="0"/>
    <x v="0"/>
    <x v="17"/>
    <s v="Arrecife coralino"/>
    <s v="AMP"/>
    <s v="J Azofeifa"/>
    <m/>
    <n v="2"/>
    <n v="40"/>
    <d v="2018-04-27T00:00:00"/>
    <x v="2"/>
    <s v="S.Mena"/>
    <d v="2018-04-27T00:00:00"/>
    <n v="7"/>
    <s v="Profundo"/>
    <s v="lgu"/>
    <x v="76"/>
    <n v="1"/>
    <m/>
    <m/>
    <m/>
    <m/>
    <n v="1"/>
    <m/>
    <m/>
    <m/>
    <m/>
    <m/>
    <m/>
    <m/>
    <m/>
    <m/>
    <m/>
    <m/>
    <m/>
    <m/>
    <m/>
    <m/>
    <n v="1.43E-2"/>
    <n v="3"/>
    <n v="223.4375"/>
    <n v="5.5859375"/>
    <n v="55.859375"/>
    <n v="5.5859375000000003E-2"/>
    <n v="2.5000000000000001E-2"/>
    <n v="3.9"/>
    <x v="2"/>
    <x v="2"/>
    <x v="0"/>
    <x v="22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nta"/>
    <x v="29"/>
    <n v="2"/>
    <m/>
    <m/>
    <m/>
    <m/>
    <n v="2"/>
    <m/>
    <m/>
    <m/>
    <m/>
    <m/>
    <m/>
    <m/>
    <m/>
    <m/>
    <m/>
    <m/>
    <m/>
    <m/>
    <m/>
    <m/>
    <n v="1.2999999999999999E-2"/>
    <n v="2.91"/>
    <n v="304.07364014963133"/>
    <n v="7.6018410037407831"/>
    <n v="76.018410037407833"/>
    <n v="7.6018410037407835E-2"/>
    <n v="0.05"/>
    <n v="3.3"/>
    <x v="0"/>
    <x v="0"/>
    <x v="0"/>
    <x v="0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hpa"/>
    <x v="3"/>
    <n v="2"/>
    <m/>
    <n v="1"/>
    <n v="1"/>
    <m/>
    <m/>
    <m/>
    <m/>
    <m/>
    <m/>
    <m/>
    <m/>
    <m/>
    <m/>
    <m/>
    <m/>
    <m/>
    <m/>
    <m/>
    <m/>
    <m/>
    <n v="2.7130000000000001E-2"/>
    <n v="3.0842299999999998"/>
    <n v="79.11248753650618"/>
    <n v="1.9778121884126545"/>
    <n v="19.778121884126545"/>
    <n v="1.9778121884126545E-2"/>
    <n v="0.05"/>
    <n v="2.6"/>
    <x v="0"/>
    <x v="0"/>
    <x v="0"/>
    <x v="3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jni"/>
    <x v="17"/>
    <n v="1"/>
    <m/>
    <m/>
    <n v="1"/>
    <m/>
    <m/>
    <m/>
    <m/>
    <m/>
    <m/>
    <m/>
    <m/>
    <m/>
    <m/>
    <m/>
    <m/>
    <m/>
    <m/>
    <m/>
    <m/>
    <m/>
    <n v="2.5600000000000001E-2"/>
    <n v="3.0005999999999999"/>
    <n v="50.075829302089247"/>
    <n v="1.2518957325522311"/>
    <n v="12.518957325522312"/>
    <n v="1.2518957325522311E-2"/>
    <n v="2.5000000000000001E-2"/>
    <n v="3"/>
    <x v="0"/>
    <x v="0"/>
    <x v="0"/>
    <x v="12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hdi"/>
    <x v="18"/>
    <n v="20"/>
    <m/>
    <n v="20"/>
    <m/>
    <m/>
    <m/>
    <m/>
    <m/>
    <m/>
    <m/>
    <m/>
    <m/>
    <m/>
    <m/>
    <m/>
    <m/>
    <m/>
    <m/>
    <m/>
    <m/>
    <m/>
    <n v="1.26E-2"/>
    <n v="3.0672999999999999"/>
    <n v="121.75195793543108"/>
    <n v="3.0437989483857768"/>
    <n v="30.43798948385777"/>
    <n v="3.0437989483857768E-2"/>
    <n v="0.5"/>
    <n v="3.9"/>
    <x v="0"/>
    <x v="0"/>
    <x v="0"/>
    <x v="0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hma"/>
    <x v="40"/>
    <n v="2"/>
    <m/>
    <m/>
    <n v="2"/>
    <m/>
    <m/>
    <m/>
    <m/>
    <m/>
    <m/>
    <m/>
    <m/>
    <m/>
    <m/>
    <m/>
    <m/>
    <m/>
    <m/>
    <m/>
    <m/>
    <m/>
    <n v="8.8999999999999999E-3"/>
    <n v="3.16"/>
    <n v="52.078161422511918"/>
    <n v="1.3019540355627979"/>
    <n v="13.019540355627978"/>
    <n v="1.3019540355627978E-2"/>
    <n v="0.05"/>
    <n v="4.2"/>
    <x v="2"/>
    <x v="2"/>
    <x v="0"/>
    <x v="21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ost"/>
    <x v="15"/>
    <n v="2"/>
    <m/>
    <n v="1"/>
    <m/>
    <n v="1"/>
    <m/>
    <m/>
    <m/>
    <m/>
    <m/>
    <m/>
    <m/>
    <m/>
    <m/>
    <m/>
    <m/>
    <m/>
    <m/>
    <m/>
    <m/>
    <m/>
    <n v="3.2399999999999998E-2"/>
    <n v="2.379"/>
    <n v="33.269661400212001"/>
    <n v="0.83174153500530001"/>
    <n v="8.3174153500530004"/>
    <n v="8.3174153500530004E-3"/>
    <n v="0.05"/>
    <n v="2.7"/>
    <x v="3"/>
    <x v="3"/>
    <x v="0"/>
    <x v="11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cox"/>
    <x v="8"/>
    <n v="1"/>
    <m/>
    <n v="1"/>
    <m/>
    <m/>
    <m/>
    <m/>
    <m/>
    <m/>
    <m/>
    <m/>
    <m/>
    <m/>
    <m/>
    <m/>
    <m/>
    <m/>
    <m/>
    <m/>
    <m/>
    <m/>
    <n v="3.32E-2"/>
    <n v="3"/>
    <n v="14.00625"/>
    <n v="0.35015625"/>
    <n v="3.5015624999999999"/>
    <n v="3.5015624999999999E-3"/>
    <n v="2.5000000000000001E-2"/>
    <n v="3.9"/>
    <x v="0"/>
    <x v="0"/>
    <x v="0"/>
    <x v="7"/>
    <s v="NE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sgh"/>
    <x v="7"/>
    <n v="14"/>
    <m/>
    <m/>
    <m/>
    <m/>
    <n v="14"/>
    <m/>
    <m/>
    <m/>
    <m/>
    <m/>
    <m/>
    <m/>
    <m/>
    <m/>
    <m/>
    <m/>
    <m/>
    <m/>
    <m/>
    <m/>
    <n v="2.3300000000000001E-2"/>
    <n v="2.919"/>
    <n v="3927.0898877694726"/>
    <n v="98.177247194236813"/>
    <n v="981.77247194236816"/>
    <n v="0.98177247194236816"/>
    <n v="0.35"/>
    <n v="2"/>
    <x v="4"/>
    <x v="4"/>
    <x v="0"/>
    <x v="6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ela"/>
    <x v="10"/>
    <n v="2"/>
    <m/>
    <m/>
    <m/>
    <n v="2"/>
    <m/>
    <m/>
    <m/>
    <m/>
    <m/>
    <m/>
    <m/>
    <m/>
    <m/>
    <m/>
    <m/>
    <m/>
    <m/>
    <m/>
    <m/>
    <m/>
    <n v="3.4299999999999997E-2"/>
    <n v="2.9"/>
    <n v="276.14326591526151"/>
    <n v="6.9035816478815377"/>
    <n v="69.035816478815377"/>
    <n v="6.9035816478815376E-2"/>
    <n v="0.05"/>
    <n v="4"/>
    <x v="2"/>
    <x v="2"/>
    <x v="0"/>
    <x v="9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sve"/>
    <x v="1"/>
    <n v="2"/>
    <m/>
    <n v="1"/>
    <n v="1"/>
    <m/>
    <m/>
    <m/>
    <m/>
    <m/>
    <m/>
    <m/>
    <m/>
    <m/>
    <m/>
    <m/>
    <m/>
    <m/>
    <m/>
    <m/>
    <m/>
    <m/>
    <n v="2.4899999999999999E-2"/>
    <n v="3.0129999999999999"/>
    <n v="61.039630027841177"/>
    <n v="1.5259907506960295"/>
    <n v="15.259907506960296"/>
    <n v="1.5259907506960296E-2"/>
    <n v="0.05"/>
    <n v="3.3"/>
    <x v="0"/>
    <x v="0"/>
    <x v="1"/>
    <x v="1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hno"/>
    <x v="50"/>
    <n v="5"/>
    <m/>
    <m/>
    <n v="5"/>
    <m/>
    <m/>
    <m/>
    <m/>
    <m/>
    <m/>
    <m/>
    <m/>
    <m/>
    <m/>
    <m/>
    <m/>
    <m/>
    <m/>
    <m/>
    <m/>
    <m/>
    <n v="1.26E-2"/>
    <n v="3.0672999999999999"/>
    <n v="145.84536522060262"/>
    <n v="3.6461341305150654"/>
    <n v="36.461341305150654"/>
    <n v="3.6461341305150656E-2"/>
    <n v="0.125"/>
    <n v="3.5"/>
    <x v="0"/>
    <x v="0"/>
    <x v="0"/>
    <x v="0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pco"/>
    <x v="66"/>
    <n v="1"/>
    <m/>
    <n v="1"/>
    <m/>
    <m/>
    <m/>
    <m/>
    <m/>
    <m/>
    <m/>
    <m/>
    <m/>
    <m/>
    <m/>
    <m/>
    <m/>
    <m/>
    <m/>
    <m/>
    <m/>
    <m/>
    <n v="1.485E-2"/>
    <n v="2.8633299999999999"/>
    <n v="4.7568079857898899"/>
    <n v="0.11892019964474725"/>
    <n v="1.1892019964474725"/>
    <n v="1.1892019964474725E-3"/>
    <n v="2.5000000000000001E-2"/>
    <n v="3.8"/>
    <x v="1"/>
    <x v="1"/>
    <x v="0"/>
    <x v="9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sac"/>
    <x v="5"/>
    <n v="3"/>
    <m/>
    <m/>
    <n v="3"/>
    <m/>
    <m/>
    <m/>
    <m/>
    <m/>
    <m/>
    <m/>
    <m/>
    <m/>
    <m/>
    <m/>
    <m/>
    <m/>
    <m/>
    <m/>
    <m/>
    <m/>
    <n v="3.49E-2"/>
    <n v="2.9108999999999998"/>
    <n v="163.28340133901287"/>
    <n v="4.0820850334753214"/>
    <n v="40.820850334753217"/>
    <n v="4.0820850334753217E-2"/>
    <n v="7.4999999999999997E-2"/>
    <n v="2"/>
    <x v="3"/>
    <x v="3"/>
    <x v="0"/>
    <x v="2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mdo"/>
    <x v="26"/>
    <n v="1"/>
    <m/>
    <m/>
    <m/>
    <m/>
    <n v="1"/>
    <m/>
    <m/>
    <m/>
    <m/>
    <m/>
    <m/>
    <m/>
    <m/>
    <m/>
    <m/>
    <m/>
    <m/>
    <m/>
    <m/>
    <m/>
    <n v="2.3900000000000001E-2"/>
    <n v="3.0819999999999999"/>
    <n v="486.23812459083422"/>
    <n v="12.155953114770856"/>
    <n v="121.55953114770855"/>
    <n v="0.12155953114770855"/>
    <n v="2.5000000000000001E-2"/>
    <n v="2.1"/>
    <x v="4"/>
    <x v="4"/>
    <x v="0"/>
    <x v="2"/>
    <s v="LC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dho"/>
    <x v="11"/>
    <n v="1"/>
    <m/>
    <m/>
    <m/>
    <n v="1"/>
    <m/>
    <m/>
    <m/>
    <m/>
    <m/>
    <m/>
    <m/>
    <m/>
    <m/>
    <m/>
    <m/>
    <m/>
    <m/>
    <m/>
    <m/>
    <m/>
    <n v="2.1899999999999999E-2"/>
    <n v="3"/>
    <n v="117.3703125"/>
    <n v="2.9342578124999998"/>
    <n v="29.342578124999999"/>
    <n v="2.9342578124999998E-2"/>
    <n v="2.5000000000000001E-2"/>
    <n v="3.3"/>
    <x v="0"/>
    <x v="0"/>
    <x v="1"/>
    <x v="10"/>
    <s v="NE"/>
  </r>
  <r>
    <x v="0"/>
    <x v="0"/>
    <x v="17"/>
    <s v="Arrecife coralino"/>
    <s v="AMP"/>
    <s v="J Azofeifa"/>
    <m/>
    <n v="3"/>
    <n v="40"/>
    <d v="2018-04-27T00:00:00"/>
    <x v="2"/>
    <s v="S.Mena"/>
    <d v="2018-04-27T00:00:00"/>
    <n v="8.1"/>
    <s v="Profundo"/>
    <s v="cre"/>
    <x v="27"/>
    <n v="1"/>
    <m/>
    <m/>
    <m/>
    <m/>
    <n v="1"/>
    <m/>
    <m/>
    <m/>
    <m/>
    <m/>
    <m/>
    <m/>
    <m/>
    <m/>
    <m/>
    <m/>
    <m/>
    <m/>
    <m/>
    <m/>
    <n v="0.28499999999999998"/>
    <n v="2.3450000000000002"/>
    <n v="540.77197964642301"/>
    <n v="13.519299491160575"/>
    <n v="135.19299491160575"/>
    <n v="0.13519299491160575"/>
    <n v="2.5000000000000001E-2"/>
    <n v="3.5"/>
    <x v="0"/>
    <x v="0"/>
    <x v="1"/>
    <x v="10"/>
    <s v="NE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hdi"/>
    <x v="18"/>
    <n v="10"/>
    <m/>
    <n v="10"/>
    <m/>
    <m/>
    <m/>
    <m/>
    <m/>
    <m/>
    <m/>
    <m/>
    <m/>
    <m/>
    <m/>
    <m/>
    <m/>
    <m/>
    <m/>
    <m/>
    <m/>
    <m/>
    <n v="1.26E-2"/>
    <n v="3.0672999999999999"/>
    <n v="60.87597896771554"/>
    <n v="1.5218994741928884"/>
    <n v="15.218994741928885"/>
    <n v="1.5218994741928884E-2"/>
    <n v="0.25"/>
    <n v="3.9"/>
    <x v="0"/>
    <x v="0"/>
    <x v="0"/>
    <x v="0"/>
    <s v="LC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sve"/>
    <x v="1"/>
    <n v="3"/>
    <m/>
    <n v="3"/>
    <m/>
    <m/>
    <m/>
    <m/>
    <m/>
    <m/>
    <m/>
    <m/>
    <m/>
    <m/>
    <m/>
    <m/>
    <m/>
    <m/>
    <m/>
    <m/>
    <m/>
    <m/>
    <n v="2.4899999999999999E-2"/>
    <n v="3.0129999999999999"/>
    <n v="32.350439739889133"/>
    <n v="0.8087609934972283"/>
    <n v="8.0876099349722832"/>
    <n v="8.0876099349722827E-3"/>
    <n v="7.4999999999999997E-2"/>
    <n v="3.3"/>
    <x v="0"/>
    <x v="0"/>
    <x v="1"/>
    <x v="1"/>
    <s v="LC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sps"/>
    <x v="30"/>
    <n v="1"/>
    <m/>
    <m/>
    <n v="1"/>
    <m/>
    <m/>
    <m/>
    <m/>
    <m/>
    <m/>
    <m/>
    <m/>
    <m/>
    <m/>
    <m/>
    <m/>
    <m/>
    <m/>
    <m/>
    <m/>
    <m/>
    <n v="1.9300000000000001E-2"/>
    <n v="2.8511000000000002"/>
    <n v="25.879593301150688"/>
    <n v="0.64698983252876718"/>
    <n v="6.4698983252876721"/>
    <n v="6.4698983252876718E-3"/>
    <n v="2.5000000000000001E-2"/>
    <n v="3.6"/>
    <x v="2"/>
    <x v="2"/>
    <x v="0"/>
    <x v="9"/>
    <s v="LC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sac"/>
    <x v="5"/>
    <n v="1"/>
    <m/>
    <m/>
    <n v="1"/>
    <m/>
    <m/>
    <m/>
    <m/>
    <m/>
    <m/>
    <m/>
    <m/>
    <m/>
    <m/>
    <m/>
    <m/>
    <m/>
    <m/>
    <m/>
    <m/>
    <m/>
    <n v="3.49E-2"/>
    <n v="2.9108999999999998"/>
    <n v="54.427800446337628"/>
    <n v="1.3606950111584406"/>
    <n v="13.606950111584407"/>
    <n v="1.3606950111584406E-2"/>
    <n v="2.5000000000000001E-2"/>
    <n v="2"/>
    <x v="3"/>
    <x v="3"/>
    <x v="0"/>
    <x v="2"/>
    <s v="LC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tlu"/>
    <x v="0"/>
    <n v="5"/>
    <m/>
    <n v="5"/>
    <m/>
    <m/>
    <m/>
    <m/>
    <m/>
    <m/>
    <m/>
    <m/>
    <m/>
    <m/>
    <m/>
    <m/>
    <m/>
    <m/>
    <m/>
    <m/>
    <m/>
    <m/>
    <n v="1.261E-2"/>
    <n v="2.8782999999999999"/>
    <n v="20.814880663964196"/>
    <n v="0.52037201659910493"/>
    <n v="5.203720165991049"/>
    <n v="5.2037201659910493E-3"/>
    <n v="0.125"/>
    <n v="3.5"/>
    <x v="0"/>
    <x v="0"/>
    <x v="0"/>
    <x v="0"/>
    <s v="LC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cat"/>
    <x v="2"/>
    <n v="5"/>
    <m/>
    <n v="5"/>
    <m/>
    <m/>
    <m/>
    <m/>
    <m/>
    <m/>
    <m/>
    <m/>
    <m/>
    <m/>
    <m/>
    <m/>
    <m/>
    <m/>
    <m/>
    <m/>
    <m/>
    <m/>
    <n v="5.2300000000000003E-3"/>
    <n v="3.41655"/>
    <n v="25.536551713667627"/>
    <n v="0.63841379284169064"/>
    <n v="6.3841379284169069"/>
    <n v="6.3841379284169065E-3"/>
    <n v="0.125"/>
    <n v="3.4"/>
    <x v="1"/>
    <x v="1"/>
    <x v="0"/>
    <x v="2"/>
    <s v="LC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hma"/>
    <x v="40"/>
    <n v="30"/>
    <m/>
    <m/>
    <n v="30"/>
    <m/>
    <m/>
    <m/>
    <m/>
    <m/>
    <m/>
    <m/>
    <m/>
    <m/>
    <m/>
    <m/>
    <m/>
    <m/>
    <m/>
    <m/>
    <m/>
    <m/>
    <n v="8.8999999999999999E-3"/>
    <n v="3.16"/>
    <n v="781.17242133767877"/>
    <n v="19.529310533441969"/>
    <n v="195.29310533441969"/>
    <n v="0.19529310533441968"/>
    <n v="0.75"/>
    <n v="4.2"/>
    <x v="2"/>
    <x v="2"/>
    <x v="0"/>
    <x v="21"/>
    <s v="LC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sgh"/>
    <x v="7"/>
    <n v="8"/>
    <m/>
    <m/>
    <n v="8"/>
    <m/>
    <m/>
    <m/>
    <m/>
    <m/>
    <m/>
    <m/>
    <m/>
    <m/>
    <m/>
    <m/>
    <m/>
    <m/>
    <m/>
    <m/>
    <m/>
    <m/>
    <n v="2.3300000000000001E-2"/>
    <n v="2.919"/>
    <n v="296.70593664316732"/>
    <n v="7.4176484160791833"/>
    <n v="74.17648416079183"/>
    <n v="7.4176484160791825E-2"/>
    <n v="0.2"/>
    <n v="2"/>
    <x v="4"/>
    <x v="4"/>
    <x v="0"/>
    <x v="6"/>
    <s v="LC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pco"/>
    <x v="66"/>
    <n v="4"/>
    <m/>
    <m/>
    <m/>
    <n v="4"/>
    <m/>
    <m/>
    <m/>
    <m/>
    <m/>
    <m/>
    <m/>
    <m/>
    <m/>
    <m/>
    <m/>
    <m/>
    <m/>
    <m/>
    <m/>
    <m/>
    <n v="1.485E-2"/>
    <n v="2.8633299999999999"/>
    <n v="215.28540130508907"/>
    <n v="5.382135032627227"/>
    <n v="53.821350326272267"/>
    <n v="5.382135032627227E-2"/>
    <n v="0.1"/>
    <n v="3.8"/>
    <x v="1"/>
    <x v="1"/>
    <x v="0"/>
    <x v="9"/>
    <s v="LC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bdi"/>
    <x v="14"/>
    <n v="3"/>
    <m/>
    <m/>
    <n v="3"/>
    <m/>
    <m/>
    <m/>
    <m/>
    <m/>
    <m/>
    <m/>
    <m/>
    <m/>
    <m/>
    <m/>
    <m/>
    <m/>
    <m/>
    <m/>
    <m/>
    <m/>
    <n v="2.01E-2"/>
    <n v="2.9992000000000001"/>
    <n v="117.53570676251051"/>
    <n v="2.9383926690627629"/>
    <n v="29.383926690627629"/>
    <n v="2.9383926690627629E-2"/>
    <n v="7.4999999999999997E-2"/>
    <n v="3.4"/>
    <x v="0"/>
    <x v="0"/>
    <x v="0"/>
    <x v="0"/>
    <s v="LC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cox"/>
    <x v="8"/>
    <n v="1"/>
    <m/>
    <n v="1"/>
    <m/>
    <m/>
    <m/>
    <m/>
    <m/>
    <m/>
    <m/>
    <m/>
    <m/>
    <m/>
    <m/>
    <m/>
    <m/>
    <m/>
    <m/>
    <m/>
    <m/>
    <m/>
    <n v="3.32E-2"/>
    <n v="3"/>
    <n v="14.00625"/>
    <n v="0.35015625"/>
    <n v="3.5015624999999999"/>
    <n v="3.5015624999999999E-3"/>
    <n v="2.5000000000000001E-2"/>
    <n v="3.9"/>
    <x v="0"/>
    <x v="0"/>
    <x v="0"/>
    <x v="7"/>
    <s v="NE"/>
  </r>
  <r>
    <x v="0"/>
    <x v="0"/>
    <x v="2"/>
    <s v="Arrecife coralino"/>
    <s v="AMP"/>
    <s v="J Azofeifa"/>
    <m/>
    <n v="1"/>
    <n v="40"/>
    <d v="2018-04-27T00:00:00"/>
    <x v="2"/>
    <s v="S.Mena"/>
    <d v="2018-04-27T00:00:00"/>
    <n v="8.4"/>
    <s v="Profundo"/>
    <s v="atr"/>
    <x v="13"/>
    <n v="2"/>
    <m/>
    <m/>
    <n v="2"/>
    <m/>
    <m/>
    <m/>
    <m/>
    <m/>
    <m/>
    <m/>
    <m/>
    <m/>
    <m/>
    <m/>
    <m/>
    <m/>
    <m/>
    <m/>
    <m/>
    <m/>
    <n v="1.6E-2"/>
    <n v="3.0516000000000001"/>
    <n v="71.200095149659731"/>
    <n v="1.7800023787414934"/>
    <n v="17.800023787414933"/>
    <n v="1.7800023787414933E-2"/>
    <n v="0.05"/>
    <n v="3"/>
    <x v="1"/>
    <x v="1"/>
    <x v="0"/>
    <x v="2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cpu"/>
    <x v="6"/>
    <n v="2"/>
    <n v="2"/>
    <m/>
    <m/>
    <m/>
    <m/>
    <m/>
    <m/>
    <m/>
    <m/>
    <m/>
    <m/>
    <m/>
    <m/>
    <m/>
    <m/>
    <m/>
    <m/>
    <m/>
    <m/>
    <m/>
    <n v="1.9699999999999999E-2"/>
    <n v="2.9174000000000002"/>
    <n v="0.57075063471067744"/>
    <n v="1.4268765867766936E-2"/>
    <n v="0.14268765867766936"/>
    <n v="1.4268765867766936E-4"/>
    <n v="0.05"/>
    <n v="3"/>
    <x v="0"/>
    <x v="0"/>
    <x v="1"/>
    <x v="5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sac"/>
    <x v="5"/>
    <n v="1"/>
    <m/>
    <m/>
    <n v="1"/>
    <m/>
    <m/>
    <m/>
    <m/>
    <m/>
    <m/>
    <m/>
    <m/>
    <m/>
    <m/>
    <m/>
    <m/>
    <m/>
    <m/>
    <m/>
    <m/>
    <m/>
    <n v="3.49E-2"/>
    <n v="2.9108999999999998"/>
    <n v="54.427800446337628"/>
    <n v="1.3606950111584406"/>
    <n v="13.606950111584407"/>
    <n v="1.3606950111584406E-2"/>
    <n v="2.5000000000000001E-2"/>
    <n v="2"/>
    <x v="3"/>
    <x v="3"/>
    <x v="0"/>
    <x v="2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sve"/>
    <x v="1"/>
    <n v="7"/>
    <m/>
    <n v="5"/>
    <n v="2"/>
    <m/>
    <m/>
    <m/>
    <m/>
    <m/>
    <m/>
    <m/>
    <m/>
    <m/>
    <m/>
    <m/>
    <m/>
    <m/>
    <m/>
    <m/>
    <m/>
    <m/>
    <n v="2.4899999999999999E-2"/>
    <n v="3.0129999999999999"/>
    <n v="154.42969979557148"/>
    <n v="3.860742494889287"/>
    <n v="38.60742494889287"/>
    <n v="3.8607424948892868E-2"/>
    <n v="0.17499999999999999"/>
    <n v="3.3"/>
    <x v="0"/>
    <x v="0"/>
    <x v="1"/>
    <x v="1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pco"/>
    <x v="66"/>
    <n v="1"/>
    <m/>
    <m/>
    <n v="1"/>
    <m/>
    <m/>
    <m/>
    <m/>
    <m/>
    <m/>
    <m/>
    <m/>
    <m/>
    <m/>
    <m/>
    <m/>
    <m/>
    <m/>
    <m/>
    <m/>
    <m/>
    <n v="1.485E-2"/>
    <n v="2.8633299999999999"/>
    <n v="20.537226894353285"/>
    <n v="0.51343067235883211"/>
    <n v="5.1343067235883213"/>
    <n v="5.1343067235883211E-3"/>
    <n v="2.5000000000000001E-2"/>
    <n v="3.8"/>
    <x v="1"/>
    <x v="1"/>
    <x v="0"/>
    <x v="9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cpa"/>
    <x v="43"/>
    <n v="1"/>
    <m/>
    <m/>
    <n v="1"/>
    <m/>
    <m/>
    <m/>
    <m/>
    <m/>
    <m/>
    <m/>
    <m/>
    <m/>
    <m/>
    <m/>
    <m/>
    <m/>
    <m/>
    <m/>
    <m/>
    <m/>
    <n v="2.1700000000000001E-2"/>
    <n v="3.0350000000000001"/>
    <n v="46.300067410425029"/>
    <n v="1.1575016852606257"/>
    <n v="11.575016852606257"/>
    <n v="1.1575016852606257E-2"/>
    <n v="2.5000000000000001E-2"/>
    <n v="4"/>
    <x v="2"/>
    <x v="2"/>
    <x v="0"/>
    <x v="9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sps"/>
    <x v="30"/>
    <n v="1"/>
    <m/>
    <m/>
    <n v="1"/>
    <m/>
    <m/>
    <m/>
    <m/>
    <m/>
    <m/>
    <m/>
    <m/>
    <m/>
    <m/>
    <m/>
    <m/>
    <m/>
    <m/>
    <m/>
    <m/>
    <m/>
    <n v="1.9300000000000001E-2"/>
    <n v="2.8511000000000002"/>
    <n v="25.879593301150688"/>
    <n v="0.64698983252876718"/>
    <n v="6.4698983252876721"/>
    <n v="6.4698983252876718E-3"/>
    <n v="2.5000000000000001E-2"/>
    <n v="3.6"/>
    <x v="2"/>
    <x v="2"/>
    <x v="0"/>
    <x v="9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hma"/>
    <x v="40"/>
    <n v="11"/>
    <m/>
    <m/>
    <n v="11"/>
    <m/>
    <m/>
    <m/>
    <m/>
    <m/>
    <m/>
    <m/>
    <m/>
    <m/>
    <m/>
    <m/>
    <m/>
    <m/>
    <m/>
    <m/>
    <m/>
    <m/>
    <n v="8.8999999999999999E-3"/>
    <n v="3.16"/>
    <n v="286.42988782381553"/>
    <n v="7.1607471955953885"/>
    <n v="71.607471955953883"/>
    <n v="7.1607471955953877E-2"/>
    <n v="0.27500000000000002"/>
    <n v="4.2"/>
    <x v="2"/>
    <x v="2"/>
    <x v="0"/>
    <x v="21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uha"/>
    <x v="79"/>
    <n v="1"/>
    <m/>
    <m/>
    <m/>
    <m/>
    <m/>
    <n v="1"/>
    <m/>
    <m/>
    <m/>
    <m/>
    <m/>
    <m/>
    <m/>
    <m/>
    <m/>
    <m/>
    <m/>
    <m/>
    <m/>
    <m/>
    <n v="7.3000000000000001E-3"/>
    <n v="3"/>
    <n v="312.98750000000001"/>
    <n v="7.8246875000000005"/>
    <n v="78.246875000000003"/>
    <n v="7.8246875000000007E-2"/>
    <n v="2.5000000000000001E-2"/>
    <n v="3.2"/>
    <x v="0"/>
    <x v="0"/>
    <x v="8"/>
    <x v="27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jni"/>
    <x v="17"/>
    <n v="4"/>
    <m/>
    <n v="4"/>
    <m/>
    <m/>
    <m/>
    <m/>
    <m/>
    <m/>
    <m/>
    <m/>
    <m/>
    <m/>
    <m/>
    <m/>
    <m/>
    <m/>
    <m/>
    <m/>
    <m/>
    <m/>
    <n v="2.5600000000000001E-2"/>
    <n v="3.0005999999999999"/>
    <n v="43.252257868288702"/>
    <n v="1.0813064467072175"/>
    <n v="10.813064467072175"/>
    <n v="1.0813064467072175E-2"/>
    <n v="0.1"/>
    <n v="3"/>
    <x v="0"/>
    <x v="0"/>
    <x v="0"/>
    <x v="12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mdo"/>
    <x v="26"/>
    <n v="1"/>
    <m/>
    <n v="1"/>
    <m/>
    <m/>
    <m/>
    <m/>
    <m/>
    <m/>
    <m/>
    <m/>
    <m/>
    <m/>
    <m/>
    <m/>
    <m/>
    <m/>
    <m/>
    <m/>
    <m/>
    <m/>
    <n v="2.3900000000000001E-2"/>
    <n v="3.0819999999999999"/>
    <n v="11.894240475111069"/>
    <n v="0.29735601187777672"/>
    <n v="2.9735601187777672"/>
    <n v="2.9735601187777672E-3"/>
    <n v="2.5000000000000001E-2"/>
    <n v="2.1"/>
    <x v="4"/>
    <x v="4"/>
    <x v="0"/>
    <x v="2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atr"/>
    <x v="13"/>
    <n v="7"/>
    <m/>
    <m/>
    <n v="7"/>
    <m/>
    <m/>
    <m/>
    <m/>
    <m/>
    <m/>
    <m/>
    <m/>
    <m/>
    <m/>
    <m/>
    <m/>
    <m/>
    <m/>
    <m/>
    <m/>
    <m/>
    <n v="1.6E-2"/>
    <n v="3.0516000000000001"/>
    <n v="249.20033302380907"/>
    <n v="6.230008325595227"/>
    <n v="62.300083255952273"/>
    <n v="6.2300083255952272E-2"/>
    <n v="0.17499999999999999"/>
    <n v="3"/>
    <x v="1"/>
    <x v="1"/>
    <x v="0"/>
    <x v="2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hpa"/>
    <x v="3"/>
    <n v="1"/>
    <m/>
    <n v="1"/>
    <m/>
    <m/>
    <m/>
    <m/>
    <m/>
    <m/>
    <m/>
    <m/>
    <m/>
    <m/>
    <m/>
    <m/>
    <m/>
    <m/>
    <m/>
    <m/>
    <m/>
    <m/>
    <n v="2.7130000000000001E-2"/>
    <n v="3.0842299999999998"/>
    <n v="13.562507587340574"/>
    <n v="0.33906268968351438"/>
    <n v="3.3906268968351441"/>
    <n v="3.3906268968351442E-3"/>
    <n v="2.5000000000000001E-2"/>
    <n v="2.6"/>
    <x v="0"/>
    <x v="0"/>
    <x v="0"/>
    <x v="3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Jni"/>
    <x v="17"/>
    <n v="4"/>
    <m/>
    <m/>
    <n v="4"/>
    <m/>
    <m/>
    <m/>
    <m/>
    <m/>
    <m/>
    <m/>
    <m/>
    <m/>
    <m/>
    <m/>
    <m/>
    <m/>
    <m/>
    <m/>
    <m/>
    <m/>
    <n v="2.5600000000000001E-2"/>
    <n v="3.0005999999999999"/>
    <n v="200.30331720835699"/>
    <n v="5.0075829302089243"/>
    <n v="50.075829302089247"/>
    <n v="5.0075829302089245E-2"/>
    <n v="0.1"/>
    <n v="3"/>
    <x v="0"/>
    <x v="0"/>
    <x v="0"/>
    <x v="12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slo"/>
    <x v="58"/>
    <n v="1"/>
    <m/>
    <m/>
    <m/>
    <n v="1"/>
    <m/>
    <m/>
    <m/>
    <m/>
    <m/>
    <m/>
    <m/>
    <m/>
    <m/>
    <m/>
    <m/>
    <m/>
    <m/>
    <m/>
    <m/>
    <m/>
    <n v="3.7199999999999997E-2"/>
    <n v="2.77"/>
    <n v="103.21868805643687"/>
    <n v="2.5804672014109218"/>
    <n v="25.804672014109219"/>
    <n v="2.5804672014109218E-2"/>
    <n v="2.5000000000000001E-2"/>
    <n v="3.1"/>
    <x v="0"/>
    <x v="0"/>
    <x v="1"/>
    <x v="5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chu"/>
    <x v="54"/>
    <n v="2"/>
    <m/>
    <m/>
    <n v="2"/>
    <m/>
    <m/>
    <m/>
    <m/>
    <m/>
    <m/>
    <m/>
    <m/>
    <m/>
    <m/>
    <m/>
    <m/>
    <m/>
    <m/>
    <m/>
    <m/>
    <m/>
    <n v="2.9600000000000001E-2"/>
    <n v="2.9895"/>
    <n v="112.59891109139978"/>
    <n v="2.8149727772849946"/>
    <n v="28.149727772849946"/>
    <n v="2.8149727772849947E-2"/>
    <n v="0.05"/>
    <n v="2.7"/>
    <x v="5"/>
    <x v="5"/>
    <x v="0"/>
    <x v="12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sac"/>
    <x v="5"/>
    <n v="2"/>
    <m/>
    <m/>
    <n v="2"/>
    <m/>
    <m/>
    <m/>
    <m/>
    <m/>
    <m/>
    <m/>
    <m/>
    <m/>
    <m/>
    <m/>
    <m/>
    <m/>
    <m/>
    <m/>
    <m/>
    <m/>
    <n v="3.49E-2"/>
    <n v="2.9108999999999998"/>
    <n v="108.85560089267526"/>
    <n v="2.7213900223168812"/>
    <n v="27.213900223168814"/>
    <n v="2.7213900223168812E-2"/>
    <n v="0.05"/>
    <n v="2"/>
    <x v="3"/>
    <x v="3"/>
    <x v="0"/>
    <x v="2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sps"/>
    <x v="30"/>
    <n v="1"/>
    <m/>
    <m/>
    <n v="1"/>
    <m/>
    <m/>
    <m/>
    <m/>
    <m/>
    <m/>
    <m/>
    <m/>
    <m/>
    <m/>
    <m/>
    <m/>
    <m/>
    <m/>
    <m/>
    <m/>
    <m/>
    <n v="1.9300000000000001E-2"/>
    <n v="2.8511000000000002"/>
    <n v="25.879593301150688"/>
    <n v="0.64698983252876718"/>
    <n v="6.4698983252876721"/>
    <n v="6.4698983252876718E-3"/>
    <n v="2.5000000000000001E-2"/>
    <n v="3.6"/>
    <x v="2"/>
    <x v="2"/>
    <x v="0"/>
    <x v="9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sve"/>
    <x v="1"/>
    <n v="10"/>
    <m/>
    <n v="9"/>
    <n v="1"/>
    <m/>
    <m/>
    <m/>
    <m/>
    <m/>
    <m/>
    <m/>
    <m/>
    <m/>
    <m/>
    <m/>
    <m/>
    <m/>
    <m/>
    <m/>
    <m/>
    <m/>
    <n v="2.4899999999999999E-2"/>
    <n v="3.0129999999999999"/>
    <n v="147.30746933421219"/>
    <n v="3.6826867333553048"/>
    <n v="36.826867333553047"/>
    <n v="3.6826867333553046E-2"/>
    <n v="0.25"/>
    <n v="3.3"/>
    <x v="0"/>
    <x v="0"/>
    <x v="1"/>
    <x v="1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axa"/>
    <x v="36"/>
    <n v="1"/>
    <m/>
    <m/>
    <m/>
    <m/>
    <n v="1"/>
    <m/>
    <m/>
    <m/>
    <m/>
    <m/>
    <m/>
    <m/>
    <m/>
    <m/>
    <m/>
    <m/>
    <m/>
    <m/>
    <m/>
    <m/>
    <n v="2.673E-2"/>
    <n v="2.9844900000000001"/>
    <n v="397.31680571198797"/>
    <n v="9.9329201427996985"/>
    <n v="99.329201427996992"/>
    <n v="9.9329201427996991E-2"/>
    <n v="2.5000000000000001E-2"/>
    <n v="2.9"/>
    <x v="3"/>
    <x v="3"/>
    <x v="0"/>
    <x v="18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mdo"/>
    <x v="26"/>
    <n v="2"/>
    <m/>
    <n v="1"/>
    <n v="1"/>
    <m/>
    <m/>
    <m/>
    <m/>
    <m/>
    <m/>
    <m/>
    <m/>
    <m/>
    <m/>
    <m/>
    <m/>
    <m/>
    <m/>
    <m/>
    <m/>
    <m/>
    <n v="2.3900000000000001E-2"/>
    <n v="3.0819999999999999"/>
    <n v="69.315744153513833"/>
    <n v="1.7328936038378457"/>
    <n v="17.328936038378458"/>
    <n v="1.732893603837846E-2"/>
    <n v="0.05"/>
    <n v="2.1"/>
    <x v="4"/>
    <x v="4"/>
    <x v="0"/>
    <x v="2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hma"/>
    <x v="40"/>
    <n v="16"/>
    <m/>
    <m/>
    <m/>
    <n v="16"/>
    <m/>
    <m/>
    <m/>
    <m/>
    <m/>
    <m/>
    <m/>
    <m/>
    <m/>
    <m/>
    <m/>
    <m/>
    <m/>
    <m/>
    <m/>
    <m/>
    <n v="8.8999999999999999E-3"/>
    <n v="3.16"/>
    <n v="1206.45248735823"/>
    <n v="30.161312183955751"/>
    <n v="301.61312183955749"/>
    <n v="0.30161312183955752"/>
    <n v="0.4"/>
    <n v="4.2"/>
    <x v="2"/>
    <x v="2"/>
    <x v="0"/>
    <x v="21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cri"/>
    <x v="12"/>
    <n v="1"/>
    <m/>
    <m/>
    <m/>
    <m/>
    <n v="1"/>
    <m/>
    <m/>
    <m/>
    <m/>
    <m/>
    <m/>
    <m/>
    <m/>
    <m/>
    <m/>
    <m/>
    <m/>
    <m/>
    <m/>
    <m/>
    <n v="2.76E-2"/>
    <n v="3"/>
    <n v="431.25"/>
    <n v="10.78125"/>
    <n v="107.8125"/>
    <n v="0.10781250000000001"/>
    <n v="2.5000000000000001E-2"/>
    <n v="4"/>
    <x v="0"/>
    <x v="0"/>
    <x v="0"/>
    <x v="7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hdi"/>
    <x v="18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3.9"/>
    <x v="0"/>
    <x v="0"/>
    <x v="0"/>
    <x v="0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bdi"/>
    <x v="14"/>
    <n v="1"/>
    <m/>
    <m/>
    <m/>
    <n v="1"/>
    <m/>
    <m/>
    <m/>
    <m/>
    <m/>
    <m/>
    <m/>
    <m/>
    <m/>
    <m/>
    <m/>
    <m/>
    <m/>
    <m/>
    <m/>
    <m/>
    <n v="2.01E-2"/>
    <n v="2.9992000000000001"/>
    <n v="107.47705878762672"/>
    <n v="2.6869264696906678"/>
    <n v="26.869264696906679"/>
    <n v="2.6869264696906679E-2"/>
    <n v="2.5000000000000001E-2"/>
    <n v="3.4"/>
    <x v="0"/>
    <x v="0"/>
    <x v="0"/>
    <x v="0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tlu"/>
    <x v="0"/>
    <n v="1"/>
    <m/>
    <m/>
    <n v="1"/>
    <m/>
    <m/>
    <m/>
    <m/>
    <m/>
    <m/>
    <m/>
    <m/>
    <m/>
    <m/>
    <m/>
    <m/>
    <m/>
    <m/>
    <m/>
    <m/>
    <m/>
    <n v="1.261E-2"/>
    <n v="2.8782999999999999"/>
    <n v="18.11136474879444"/>
    <n v="0.45278411871986102"/>
    <n v="4.52784118719861"/>
    <n v="4.5278411871986102E-3"/>
    <n v="2.5000000000000001E-2"/>
    <n v="3.5"/>
    <x v="0"/>
    <x v="0"/>
    <x v="0"/>
    <x v="0"/>
    <s v="LC"/>
  </r>
  <r>
    <x v="0"/>
    <x v="0"/>
    <x v="2"/>
    <s v="Arrecife coralino"/>
    <s v="AMP"/>
    <s v="J Azofeifa"/>
    <m/>
    <n v="3"/>
    <n v="40"/>
    <d v="2018-04-27T00:00:00"/>
    <x v="2"/>
    <s v="S.Mena"/>
    <d v="2018-04-27T00:00:00"/>
    <n v="6"/>
    <s v="Somero"/>
    <s v="ela"/>
    <x v="10"/>
    <n v="1"/>
    <m/>
    <m/>
    <n v="1"/>
    <m/>
    <m/>
    <m/>
    <m/>
    <m/>
    <m/>
    <m/>
    <m/>
    <m/>
    <m/>
    <m/>
    <m/>
    <m/>
    <m/>
    <m/>
    <m/>
    <m/>
    <n v="3.4299999999999997E-2"/>
    <n v="2.9"/>
    <n v="52.03950510400329"/>
    <n v="1.3009876276000822"/>
    <n v="13.009876276000822"/>
    <n v="1.3009876276000823E-2"/>
    <n v="2.5000000000000001E-2"/>
    <n v="4"/>
    <x v="2"/>
    <x v="2"/>
    <x v="0"/>
    <x v="9"/>
    <s v="LC"/>
  </r>
  <r>
    <x v="0"/>
    <x v="0"/>
    <x v="2"/>
    <s v="Arrecife coralino"/>
    <s v="AMP"/>
    <s v="J Azofeifa"/>
    <m/>
    <n v="2"/>
    <n v="40"/>
    <d v="2018-04-27T00:00:00"/>
    <x v="2"/>
    <s v="S.Mena"/>
    <d v="2018-04-27T00:00:00"/>
    <n v="7.6"/>
    <s v="Profundo"/>
    <s v="tlu"/>
    <x v="0"/>
    <n v="4"/>
    <m/>
    <n v="4"/>
    <m/>
    <m/>
    <m/>
    <m/>
    <m/>
    <m/>
    <m/>
    <m/>
    <m/>
    <m/>
    <m/>
    <m/>
    <m/>
    <m/>
    <m/>
    <m/>
    <m/>
    <m/>
    <n v="1.261E-2"/>
    <n v="2.8782999999999999"/>
    <n v="16.651904531171358"/>
    <n v="0.41629761327928394"/>
    <n v="4.1629761327928394"/>
    <n v="4.1629761327928397E-3"/>
    <n v="0.1"/>
    <n v="3.5"/>
    <x v="0"/>
    <x v="0"/>
    <x v="0"/>
    <x v="0"/>
    <s v="LC"/>
  </r>
  <r>
    <x v="0"/>
    <x v="2"/>
    <x v="18"/>
    <s v="Arrecife coralino"/>
    <s v="NoAMP"/>
    <s v="J Azofeifa"/>
    <m/>
    <n v="1"/>
    <n v="40"/>
    <d v="2018-04-28T00:00:00"/>
    <x v="2"/>
    <s v="S.Mena"/>
    <d v="2018-04-28T00:00:00"/>
    <n v="4.0999999999999996"/>
    <s v="Somero"/>
    <s v="Tlu"/>
    <x v="0"/>
    <n v="7"/>
    <m/>
    <m/>
    <n v="7"/>
    <m/>
    <m/>
    <m/>
    <m/>
    <m/>
    <m/>
    <m/>
    <m/>
    <m/>
    <m/>
    <m/>
    <m/>
    <m/>
    <m/>
    <m/>
    <m/>
    <m/>
    <n v="1.261E-2"/>
    <n v="2.8782999999999999"/>
    <n v="126.77955324156108"/>
    <n v="3.1694888310390268"/>
    <n v="31.694888310390269"/>
    <n v="3.1694888310390266E-2"/>
    <n v="0.17499999999999999"/>
    <n v="3.5"/>
    <x v="0"/>
    <x v="0"/>
    <x v="0"/>
    <x v="0"/>
    <s v="LC"/>
  </r>
  <r>
    <x v="0"/>
    <x v="2"/>
    <x v="18"/>
    <s v="Arrecife coralino"/>
    <s v="NoAMP"/>
    <s v="J Azofeifa"/>
    <m/>
    <n v="1"/>
    <n v="40"/>
    <d v="2018-04-28T00:00:00"/>
    <x v="2"/>
    <s v="S.Mena"/>
    <d v="2018-04-28T00:00:00"/>
    <n v="4.0999999999999996"/>
    <s v="Somero"/>
    <s v="Hdi"/>
    <x v="18"/>
    <n v="1"/>
    <m/>
    <n v="1"/>
    <m/>
    <m/>
    <m/>
    <m/>
    <m/>
    <m/>
    <m/>
    <m/>
    <m/>
    <m/>
    <m/>
    <m/>
    <m/>
    <m/>
    <m/>
    <m/>
    <m/>
    <m/>
    <n v="1.26E-2"/>
    <n v="3.0672999999999999"/>
    <n v="6.0875978967715536"/>
    <n v="0.15218994741928885"/>
    <n v="1.5218994741928884"/>
    <n v="1.5218994741928885E-3"/>
    <n v="2.5000000000000001E-2"/>
    <n v="3.9"/>
    <x v="0"/>
    <x v="0"/>
    <x v="0"/>
    <x v="0"/>
    <s v="LC"/>
  </r>
  <r>
    <x v="0"/>
    <x v="2"/>
    <x v="18"/>
    <s v="Arrecife coralino"/>
    <s v="NoAMP"/>
    <s v="J Azofeifa"/>
    <m/>
    <n v="1"/>
    <n v="40"/>
    <d v="2018-04-28T00:00:00"/>
    <x v="2"/>
    <s v="S.Mena"/>
    <d v="2018-04-28T00:00:00"/>
    <n v="4.0999999999999996"/>
    <s v="Somero"/>
    <s v="sgh"/>
    <x v="7"/>
    <n v="16"/>
    <m/>
    <n v="10"/>
    <n v="6"/>
    <m/>
    <m/>
    <m/>
    <m/>
    <m/>
    <m/>
    <m/>
    <m/>
    <m/>
    <m/>
    <m/>
    <m/>
    <m/>
    <m/>
    <m/>
    <m/>
    <m/>
    <n v="2.3300000000000001E-2"/>
    <n v="2.919"/>
    <n v="306.02431402457194"/>
    <n v="7.650607850614298"/>
    <n v="76.506078506142984"/>
    <n v="7.650607850614298E-2"/>
    <n v="0.4"/>
    <n v="2"/>
    <x v="4"/>
    <x v="4"/>
    <x v="0"/>
    <x v="6"/>
    <s v="LC"/>
  </r>
  <r>
    <x v="0"/>
    <x v="2"/>
    <x v="18"/>
    <s v="Arrecife coralino"/>
    <s v="NoAMP"/>
    <s v="J Azofeifa"/>
    <m/>
    <n v="1"/>
    <n v="40"/>
    <d v="2018-04-28T00:00:00"/>
    <x v="2"/>
    <s v="S.Mena"/>
    <d v="2018-04-28T00:00:00"/>
    <n v="4.0999999999999996"/>
    <s v="Somero"/>
    <s v="sps"/>
    <x v="30"/>
    <n v="1"/>
    <m/>
    <n v="1"/>
    <m/>
    <m/>
    <m/>
    <m/>
    <m/>
    <m/>
    <m/>
    <m/>
    <m/>
    <m/>
    <m/>
    <m/>
    <m/>
    <m/>
    <m/>
    <m/>
    <m/>
    <m/>
    <n v="1.9300000000000001E-2"/>
    <n v="2.8511000000000002"/>
    <n v="6.0317658911086447"/>
    <n v="0.15079414727771612"/>
    <n v="1.5079414727771612"/>
    <n v="1.5079414727771612E-3"/>
    <n v="2.5000000000000001E-2"/>
    <n v="3.6"/>
    <x v="2"/>
    <x v="2"/>
    <x v="0"/>
    <x v="9"/>
    <s v="LC"/>
  </r>
  <r>
    <x v="0"/>
    <x v="2"/>
    <x v="18"/>
    <s v="Arrecife coralino"/>
    <s v="NoAMP"/>
    <s v="J Azofeifa"/>
    <m/>
    <n v="1"/>
    <n v="40"/>
    <d v="2018-04-28T00:00:00"/>
    <x v="2"/>
    <s v="S.Mena"/>
    <d v="2018-04-28T00:00:00"/>
    <n v="4.0999999999999996"/>
    <s v="Somero"/>
    <s v="lgu"/>
    <x v="76"/>
    <n v="1"/>
    <m/>
    <m/>
    <n v="1"/>
    <m/>
    <m/>
    <m/>
    <m/>
    <m/>
    <m/>
    <m/>
    <m/>
    <m/>
    <m/>
    <m/>
    <m/>
    <m/>
    <m/>
    <m/>
    <m/>
    <m/>
    <n v="1.43E-2"/>
    <n v="3"/>
    <n v="27.9296875"/>
    <n v="0.6982421875"/>
    <n v="6.982421875"/>
    <n v="6.9824218750000003E-3"/>
    <n v="2.5000000000000001E-2"/>
    <n v="3.9"/>
    <x v="2"/>
    <x v="2"/>
    <x v="0"/>
    <x v="22"/>
    <s v="LC"/>
  </r>
  <r>
    <x v="0"/>
    <x v="2"/>
    <x v="18"/>
    <s v="Arrecife coralino"/>
    <s v="NoAMP"/>
    <s v="J Azofeifa"/>
    <m/>
    <n v="1"/>
    <n v="40"/>
    <d v="2018-04-28T00:00:00"/>
    <x v="2"/>
    <s v="S.Mena"/>
    <d v="2018-04-28T00:00:00"/>
    <n v="4.0999999999999996"/>
    <s v="Somero"/>
    <s v="sve"/>
    <x v="1"/>
    <n v="7"/>
    <n v="4"/>
    <n v="3"/>
    <m/>
    <m/>
    <m/>
    <m/>
    <m/>
    <m/>
    <m/>
    <m/>
    <m/>
    <m/>
    <m/>
    <m/>
    <m/>
    <m/>
    <m/>
    <m/>
    <m/>
    <m/>
    <n v="2.4899999999999999E-2"/>
    <n v="3.0129999999999999"/>
    <n v="33.925338294992827"/>
    <n v="0.84813345737482071"/>
    <n v="8.4813345737482067"/>
    <n v="8.481334573748207E-3"/>
    <n v="0.17499999999999999"/>
    <n v="3.3"/>
    <x v="0"/>
    <x v="0"/>
    <x v="1"/>
    <x v="1"/>
    <s v="LC"/>
  </r>
  <r>
    <x v="0"/>
    <x v="2"/>
    <x v="18"/>
    <s v="Arrecife coralino"/>
    <s v="NoAMP"/>
    <s v="J Azofeifa"/>
    <m/>
    <n v="1"/>
    <n v="40"/>
    <d v="2018-04-28T00:00:00"/>
    <x v="2"/>
    <s v="S.Mena"/>
    <d v="2018-04-28T00:00:00"/>
    <n v="4.0999999999999996"/>
    <s v="Somero"/>
    <s v="cox"/>
    <x v="8"/>
    <n v="1"/>
    <n v="1"/>
    <m/>
    <m/>
    <m/>
    <m/>
    <m/>
    <m/>
    <m/>
    <m/>
    <m/>
    <m/>
    <m/>
    <m/>
    <m/>
    <m/>
    <m/>
    <m/>
    <m/>
    <m/>
    <m/>
    <n v="3.32E-2"/>
    <n v="3"/>
    <n v="0.51875000000000004"/>
    <n v="1.2968750000000001E-2"/>
    <n v="0.12968750000000001"/>
    <n v="1.296875E-4"/>
    <n v="2.5000000000000001E-2"/>
    <n v="3.9"/>
    <x v="0"/>
    <x v="0"/>
    <x v="0"/>
    <x v="7"/>
    <s v="NE"/>
  </r>
  <r>
    <x v="0"/>
    <x v="2"/>
    <x v="18"/>
    <s v="Arrecife coralino"/>
    <s v="NoAMP"/>
    <s v="J Azofeifa"/>
    <m/>
    <n v="1"/>
    <n v="40"/>
    <d v="2018-04-28T00:00:00"/>
    <x v="2"/>
    <s v="S.Mena"/>
    <d v="2018-04-28T00:00:00"/>
    <n v="4.0999999999999996"/>
    <s v="Somero"/>
    <s v="chu"/>
    <x v="54"/>
    <n v="2"/>
    <n v="2"/>
    <m/>
    <m/>
    <m/>
    <m/>
    <m/>
    <m/>
    <m/>
    <m/>
    <m/>
    <m/>
    <m/>
    <m/>
    <m/>
    <m/>
    <m/>
    <m/>
    <m/>
    <m/>
    <m/>
    <n v="2.9600000000000001E-2"/>
    <n v="2.9895"/>
    <n v="0.91614320045297959"/>
    <n v="2.290358001132449E-2"/>
    <n v="0.2290358001132449"/>
    <n v="2.2903580011324491E-4"/>
    <n v="0.05"/>
    <n v="2.7"/>
    <x v="5"/>
    <x v="5"/>
    <x v="0"/>
    <x v="12"/>
    <s v="LC"/>
  </r>
  <r>
    <x v="0"/>
    <x v="2"/>
    <x v="18"/>
    <s v="Arrecife coralino"/>
    <s v="NoAMP"/>
    <s v="J Azofeifa"/>
    <m/>
    <n v="1"/>
    <n v="40"/>
    <d v="2018-04-28T00:00:00"/>
    <x v="2"/>
    <s v="S.Mena"/>
    <d v="2018-04-28T00:00:00"/>
    <n v="4.0999999999999996"/>
    <s v="Somero"/>
    <s v="ost"/>
    <x v="15"/>
    <n v="1"/>
    <n v="1"/>
    <m/>
    <m/>
    <m/>
    <m/>
    <m/>
    <m/>
    <m/>
    <m/>
    <m/>
    <m/>
    <m/>
    <m/>
    <m/>
    <m/>
    <m/>
    <m/>
    <m/>
    <m/>
    <m/>
    <n v="3.2399999999999998E-2"/>
    <n v="2.379"/>
    <n v="0.2865789524483992"/>
    <n v="7.1644738112099805E-3"/>
    <n v="7.1644738112099801E-2"/>
    <n v="7.1644738112099795E-5"/>
    <n v="2.5000000000000001E-2"/>
    <n v="2.7"/>
    <x v="3"/>
    <x v="3"/>
    <x v="0"/>
    <x v="11"/>
    <s v="LC"/>
  </r>
  <r>
    <x v="0"/>
    <x v="2"/>
    <x v="18"/>
    <s v="Arrecife coralino"/>
    <s v="NoAMP"/>
    <s v="J Azofeifa"/>
    <m/>
    <n v="2"/>
    <n v="40"/>
    <d v="2018-04-28T00:00:00"/>
    <x v="2"/>
    <s v="S.Mena"/>
    <d v="2018-04-28T00:00:00"/>
    <n v="4.0999999999999996"/>
    <s v="Somero"/>
    <s v="Hfl"/>
    <x v="45"/>
    <n v="90"/>
    <m/>
    <n v="90"/>
    <m/>
    <m/>
    <m/>
    <m/>
    <m/>
    <m/>
    <m/>
    <m/>
    <m/>
    <m/>
    <m/>
    <m/>
    <m/>
    <m/>
    <m/>
    <m/>
    <m/>
    <m/>
    <n v="0.10299999999999999"/>
    <n v="2.6"/>
    <n v="1746.7832506723289"/>
    <n v="43.669581266808223"/>
    <n v="436.69581266808223"/>
    <n v="0.43669581266808222"/>
    <n v="2.25"/>
    <n v="4.2"/>
    <x v="2"/>
    <x v="2"/>
    <x v="0"/>
    <x v="21"/>
    <s v="LC"/>
  </r>
  <r>
    <x v="0"/>
    <x v="2"/>
    <x v="18"/>
    <s v="Arrecife coralino"/>
    <s v="NoAMP"/>
    <s v="J Azofeifa"/>
    <m/>
    <n v="2"/>
    <n v="40"/>
    <d v="2018-04-28T00:00:00"/>
    <x v="2"/>
    <s v="S.Mena"/>
    <d v="2018-04-28T00:00:00"/>
    <n v="4.0999999999999996"/>
    <s v="Somero"/>
    <s v="tlu"/>
    <x v="0"/>
    <n v="60"/>
    <n v="60"/>
    <m/>
    <m/>
    <m/>
    <m/>
    <m/>
    <m/>
    <m/>
    <m/>
    <m/>
    <m/>
    <m/>
    <m/>
    <m/>
    <m/>
    <m/>
    <m/>
    <m/>
    <m/>
    <m/>
    <n v="1.261E-2"/>
    <n v="2.8782999999999999"/>
    <n v="10.5744323686699"/>
    <n v="0.26436080921674748"/>
    <n v="2.6436080921674749"/>
    <n v="2.643608092167475E-3"/>
    <n v="1.5"/>
    <n v="3.5"/>
    <x v="0"/>
    <x v="0"/>
    <x v="0"/>
    <x v="0"/>
    <s v="LC"/>
  </r>
  <r>
    <x v="0"/>
    <x v="2"/>
    <x v="18"/>
    <s v="Arrecife coralino"/>
    <s v="NoAMP"/>
    <s v="J Azofeifa"/>
    <m/>
    <n v="2"/>
    <n v="40"/>
    <d v="2018-04-28T00:00:00"/>
    <x v="2"/>
    <s v="S.Mena"/>
    <d v="2018-04-28T00:00:00"/>
    <n v="4.0999999999999996"/>
    <s v="Somero"/>
    <s v="sgh"/>
    <x v="7"/>
    <n v="66"/>
    <n v="66"/>
    <m/>
    <m/>
    <m/>
    <m/>
    <m/>
    <m/>
    <m/>
    <m/>
    <m/>
    <m/>
    <m/>
    <m/>
    <m/>
    <m/>
    <m/>
    <m/>
    <m/>
    <m/>
    <m/>
    <n v="2.3300000000000001E-2"/>
    <n v="2.919"/>
    <n v="22.309341006069204"/>
    <n v="0.55773352515173014"/>
    <n v="5.5773352515173009"/>
    <n v="5.577335251517301E-3"/>
    <n v="1.65"/>
    <n v="2"/>
    <x v="4"/>
    <x v="4"/>
    <x v="0"/>
    <x v="6"/>
    <s v="LC"/>
  </r>
  <r>
    <x v="0"/>
    <x v="2"/>
    <x v="18"/>
    <s v="Arrecife coralino"/>
    <s v="NoAMP"/>
    <s v="J Azofeifa"/>
    <m/>
    <n v="2"/>
    <n v="40"/>
    <d v="2018-04-28T00:00:00"/>
    <x v="2"/>
    <s v="S.Mena"/>
    <d v="2018-04-28T00:00:00"/>
    <n v="4.0999999999999996"/>
    <s v="Somero"/>
    <s v="sve"/>
    <x v="1"/>
    <n v="2"/>
    <n v="2"/>
    <m/>
    <m/>
    <m/>
    <m/>
    <m/>
    <m/>
    <m/>
    <m/>
    <m/>
    <m/>
    <m/>
    <m/>
    <m/>
    <m/>
    <m/>
    <m/>
    <m/>
    <m/>
    <m/>
    <n v="2.4899999999999999E-2"/>
    <n v="3.0129999999999999"/>
    <n v="0.78744927755184568"/>
    <n v="1.9686231938796143E-2"/>
    <n v="0.19686231938796145"/>
    <n v="1.9686231938796146E-4"/>
    <n v="0.05"/>
    <n v="3.3"/>
    <x v="0"/>
    <x v="0"/>
    <x v="1"/>
    <x v="1"/>
    <s v="LC"/>
  </r>
  <r>
    <x v="0"/>
    <x v="2"/>
    <x v="18"/>
    <s v="Arrecife coralino"/>
    <s v="NoAMP"/>
    <s v="J Azofeifa"/>
    <m/>
    <n v="2"/>
    <n v="40"/>
    <d v="2018-04-28T00:00:00"/>
    <x v="2"/>
    <s v="S.Mena"/>
    <d v="2018-04-28T00:00:00"/>
    <n v="4.0999999999999996"/>
    <s v="Somero"/>
    <s v="sps"/>
    <x v="30"/>
    <n v="1"/>
    <n v="1"/>
    <m/>
    <m/>
    <m/>
    <m/>
    <m/>
    <m/>
    <m/>
    <m/>
    <m/>
    <m/>
    <m/>
    <m/>
    <m/>
    <m/>
    <m/>
    <m/>
    <m/>
    <m/>
    <m/>
    <n v="1.9300000000000001E-2"/>
    <n v="2.8511000000000002"/>
    <n v="0.26310195050197321"/>
    <n v="6.57754876254933E-3"/>
    <n v="6.5775487625493304E-2"/>
    <n v="6.5775487625493301E-5"/>
    <n v="2.5000000000000001E-2"/>
    <n v="3.6"/>
    <x v="2"/>
    <x v="2"/>
    <x v="0"/>
    <x v="9"/>
    <s v="LC"/>
  </r>
  <r>
    <x v="0"/>
    <x v="2"/>
    <x v="18"/>
    <s v="Arrecife coralino"/>
    <s v="NoAMP"/>
    <s v="J Azofeifa"/>
    <m/>
    <n v="2"/>
    <n v="40"/>
    <d v="2018-04-28T00:00:00"/>
    <x v="2"/>
    <s v="S.Mena"/>
    <d v="2018-04-28T00:00:00"/>
    <n v="4.0999999999999996"/>
    <s v="Somero"/>
    <s v="ela"/>
    <x v="10"/>
    <n v="1"/>
    <n v="1"/>
    <m/>
    <m/>
    <m/>
    <m/>
    <m/>
    <m/>
    <m/>
    <m/>
    <m/>
    <m/>
    <m/>
    <m/>
    <m/>
    <m/>
    <m/>
    <m/>
    <m/>
    <m/>
    <m/>
    <n v="3.4299999999999997E-2"/>
    <n v="2.9"/>
    <n v="0.48901270787270307"/>
    <n v="1.2225317696817577E-2"/>
    <n v="0.12225317696817577"/>
    <n v="1.2225317696817577E-4"/>
    <n v="2.5000000000000001E-2"/>
    <n v="4"/>
    <x v="2"/>
    <x v="2"/>
    <x v="0"/>
    <x v="9"/>
    <s v="LC"/>
  </r>
  <r>
    <x v="0"/>
    <x v="2"/>
    <x v="18"/>
    <s v="Arrecife coralino"/>
    <s v="NoAMP"/>
    <s v="J Azofeifa"/>
    <m/>
    <n v="2"/>
    <n v="40"/>
    <d v="2018-04-28T00:00:00"/>
    <x v="2"/>
    <s v="S.Mena"/>
    <d v="2018-04-28T00:00:00"/>
    <n v="4.0999999999999996"/>
    <s v="Somero"/>
    <s v="fco"/>
    <x v="9"/>
    <n v="1"/>
    <m/>
    <m/>
    <m/>
    <m/>
    <m/>
    <m/>
    <n v="1"/>
    <m/>
    <m/>
    <m/>
    <m/>
    <m/>
    <m/>
    <m/>
    <m/>
    <m/>
    <m/>
    <m/>
    <m/>
    <m/>
    <n v="5.9999999999999995E-4"/>
    <n v="3"/>
    <n v="54.674999999999997"/>
    <n v="1.3668749999999998"/>
    <n v="13.668749999999999"/>
    <n v="1.3668749999999999E-2"/>
    <n v="2.5000000000000001E-2"/>
    <n v="4.3"/>
    <x v="2"/>
    <x v="2"/>
    <x v="2"/>
    <x v="8"/>
    <s v="NE"/>
  </r>
  <r>
    <x v="0"/>
    <x v="2"/>
    <x v="18"/>
    <s v="Arrecife coralino"/>
    <s v="NoAMP"/>
    <s v="J Azofeifa"/>
    <m/>
    <n v="3"/>
    <n v="40"/>
    <d v="2018-04-28T00:00:00"/>
    <x v="2"/>
    <s v="S.Mena"/>
    <d v="2018-04-28T00:00:00"/>
    <n v="4.0999999999999996"/>
    <s v="Somero"/>
    <s v="aim"/>
    <x v="78"/>
    <n v="1"/>
    <n v="1"/>
    <m/>
    <m/>
    <m/>
    <m/>
    <m/>
    <m/>
    <m/>
    <m/>
    <m/>
    <m/>
    <m/>
    <m/>
    <m/>
    <m/>
    <m/>
    <m/>
    <m/>
    <m/>
    <m/>
    <n v="1.5299999999999999E-2"/>
    <n v="3.0038"/>
    <n v="0.23989634370148605"/>
    <n v="5.9974085925371514E-3"/>
    <n v="5.9974085925371512E-2"/>
    <n v="5.9974085925371512E-5"/>
    <n v="2.5000000000000001E-2"/>
    <n v="3.5"/>
    <x v="0"/>
    <x v="0"/>
    <x v="0"/>
    <x v="9"/>
    <s v="LC"/>
  </r>
  <r>
    <x v="0"/>
    <x v="2"/>
    <x v="18"/>
    <s v="Arrecife coralino"/>
    <s v="NoAMP"/>
    <s v="J Azofeifa"/>
    <m/>
    <n v="3"/>
    <n v="40"/>
    <d v="2018-04-28T00:00:00"/>
    <x v="2"/>
    <s v="S.Mena"/>
    <d v="2018-04-28T00:00:00"/>
    <n v="4.0999999999999996"/>
    <s v="Somero"/>
    <s v="sgh"/>
    <x v="7"/>
    <n v="72"/>
    <n v="72"/>
    <m/>
    <m/>
    <m/>
    <m/>
    <m/>
    <m/>
    <m/>
    <m/>
    <m/>
    <m/>
    <m/>
    <m/>
    <m/>
    <m/>
    <m/>
    <m/>
    <m/>
    <m/>
    <m/>
    <n v="2.3300000000000001E-2"/>
    <n v="2.919"/>
    <n v="24.33746291571186"/>
    <n v="0.60843657289279651"/>
    <n v="6.0843657289279651"/>
    <n v="6.0843657289279653E-3"/>
    <n v="1.8"/>
    <n v="2"/>
    <x v="4"/>
    <x v="4"/>
    <x v="0"/>
    <x v="6"/>
    <s v="LC"/>
  </r>
  <r>
    <x v="0"/>
    <x v="2"/>
    <x v="18"/>
    <s v="Arrecife coralino"/>
    <s v="NoAMP"/>
    <s v="J Azofeifa"/>
    <m/>
    <n v="3"/>
    <n v="40"/>
    <d v="2018-04-28T00:00:00"/>
    <x v="2"/>
    <s v="S.Mena"/>
    <d v="2018-04-28T00:00:00"/>
    <n v="4.0999999999999996"/>
    <s v="Somero"/>
    <s v="tlu"/>
    <x v="0"/>
    <n v="15"/>
    <n v="15"/>
    <m/>
    <m/>
    <m/>
    <m/>
    <m/>
    <m/>
    <m/>
    <m/>
    <m/>
    <m/>
    <m/>
    <m/>
    <m/>
    <m/>
    <m/>
    <m/>
    <m/>
    <m/>
    <m/>
    <n v="1.261E-2"/>
    <n v="2.8782999999999999"/>
    <n v="2.6436080921674749"/>
    <n v="6.6090202304186871E-2"/>
    <n v="0.66090202304186874"/>
    <n v="6.6090202304186876E-4"/>
    <n v="0.375"/>
    <n v="3.5"/>
    <x v="0"/>
    <x v="0"/>
    <x v="0"/>
    <x v="0"/>
    <s v="LC"/>
  </r>
  <r>
    <x v="0"/>
    <x v="2"/>
    <x v="18"/>
    <s v="Arrecife coralino"/>
    <s v="NoAMP"/>
    <s v="J Azofeifa"/>
    <m/>
    <n v="3"/>
    <n v="40"/>
    <d v="2018-04-28T00:00:00"/>
    <x v="2"/>
    <s v="S.Mena"/>
    <d v="2018-04-28T00:00:00"/>
    <n v="4.0999999999999996"/>
    <s v="Somero"/>
    <s v="sve"/>
    <x v="1"/>
    <n v="5"/>
    <n v="5"/>
    <m/>
    <m/>
    <m/>
    <m/>
    <m/>
    <m/>
    <m/>
    <m/>
    <m/>
    <m/>
    <m/>
    <m/>
    <m/>
    <m/>
    <m/>
    <m/>
    <m/>
    <m/>
    <m/>
    <n v="2.4899999999999999E-2"/>
    <n v="3.0129999999999999"/>
    <n v="1.9686231938796142"/>
    <n v="4.9215579846990355E-2"/>
    <n v="0.49215579846990354"/>
    <n v="4.9215579846990357E-4"/>
    <n v="0.125"/>
    <n v="3.3"/>
    <x v="0"/>
    <x v="0"/>
    <x v="1"/>
    <x v="1"/>
    <s v="LC"/>
  </r>
  <r>
    <x v="0"/>
    <x v="2"/>
    <x v="18"/>
    <s v="Arrecife coralino"/>
    <s v="NoAMP"/>
    <s v="J Azofeifa"/>
    <m/>
    <n v="3"/>
    <n v="40"/>
    <d v="2018-04-28T00:00:00"/>
    <x v="2"/>
    <s v="S.Mena"/>
    <d v="2018-04-28T00:00:00"/>
    <n v="4.0999999999999996"/>
    <s v="Somero"/>
    <s v="ela"/>
    <x v="10"/>
    <n v="1"/>
    <n v="1"/>
    <m/>
    <m/>
    <m/>
    <m/>
    <m/>
    <m/>
    <m/>
    <m/>
    <m/>
    <m/>
    <m/>
    <m/>
    <m/>
    <m/>
    <m/>
    <m/>
    <m/>
    <m/>
    <m/>
    <n v="3.4299999999999997E-2"/>
    <n v="2.9"/>
    <n v="0.48901270787270307"/>
    <n v="1.2225317696817577E-2"/>
    <n v="0.12225317696817577"/>
    <n v="1.2225317696817577E-4"/>
    <n v="2.5000000000000001E-2"/>
    <n v="4"/>
    <x v="2"/>
    <x v="2"/>
    <x v="0"/>
    <x v="9"/>
    <s v="LC"/>
  </r>
  <r>
    <x v="0"/>
    <x v="2"/>
    <x v="18"/>
    <s v="Arrecife coralino"/>
    <s v="NoAMP"/>
    <s v="J Azofeifa"/>
    <m/>
    <n v="3"/>
    <n v="40"/>
    <d v="2018-04-28T00:00:00"/>
    <x v="2"/>
    <s v="S.Mena"/>
    <d v="2018-04-28T00:00:00"/>
    <n v="4.0999999999999996"/>
    <s v="Somero"/>
    <s v="ahis"/>
    <x v="39"/>
    <n v="1"/>
    <m/>
    <m/>
    <n v="1"/>
    <m/>
    <m/>
    <m/>
    <m/>
    <m/>
    <m/>
    <m/>
    <m/>
    <m/>
    <m/>
    <m/>
    <m/>
    <m/>
    <m/>
    <m/>
    <m/>
    <m/>
    <n v="5.7000000000000002E-2"/>
    <n v="2.8010000000000002"/>
    <n v="67.347239966233573"/>
    <n v="1.6836809991558392"/>
    <n v="16.836809991558393"/>
    <n v="1.6836809991558392E-2"/>
    <n v="2.5000000000000001E-2"/>
    <n v="3.1"/>
    <x v="0"/>
    <x v="0"/>
    <x v="1"/>
    <x v="5"/>
    <s v="NE"/>
  </r>
  <r>
    <x v="0"/>
    <x v="2"/>
    <x v="18"/>
    <s v="Arrecife coralino"/>
    <s v="NoAMP"/>
    <s v="J Azofeifa"/>
    <m/>
    <n v="3"/>
    <n v="40"/>
    <d v="2018-04-28T00:00:00"/>
    <x v="2"/>
    <s v="S.Mena"/>
    <d v="2018-04-28T00:00:00"/>
    <n v="4.0999999999999996"/>
    <s v="Somero"/>
    <s v="chu"/>
    <x v="54"/>
    <n v="2"/>
    <n v="2"/>
    <m/>
    <m/>
    <m/>
    <m/>
    <m/>
    <m/>
    <m/>
    <m/>
    <m/>
    <m/>
    <m/>
    <m/>
    <m/>
    <m/>
    <m/>
    <m/>
    <m/>
    <m/>
    <m/>
    <n v="2.9600000000000001E-2"/>
    <n v="2.9895"/>
    <n v="0.91614320045297959"/>
    <n v="2.290358001132449E-2"/>
    <n v="0.2290358001132449"/>
    <n v="2.2903580011324491E-4"/>
    <n v="0.05"/>
    <n v="2.7"/>
    <x v="5"/>
    <x v="5"/>
    <x v="0"/>
    <x v="12"/>
    <s v="LC"/>
  </r>
  <r>
    <x v="0"/>
    <x v="2"/>
    <x v="18"/>
    <s v="Arrecife coralino"/>
    <s v="NoAMP"/>
    <s v="J Azofeifa"/>
    <m/>
    <n v="3"/>
    <n v="40"/>
    <d v="2018-04-28T00:00:00"/>
    <x v="2"/>
    <s v="S.Mena"/>
    <d v="2018-04-28T00:00:00"/>
    <n v="4.0999999999999996"/>
    <s v="Somero"/>
    <s v="jni"/>
    <x v="17"/>
    <n v="2"/>
    <n v="2"/>
    <m/>
    <m/>
    <m/>
    <m/>
    <m/>
    <m/>
    <m/>
    <m/>
    <m/>
    <m/>
    <m/>
    <m/>
    <m/>
    <m/>
    <m/>
    <m/>
    <m/>
    <m/>
    <m/>
    <n v="2.5600000000000001E-2"/>
    <n v="3.0005999999999999"/>
    <n v="0.80043994047423228"/>
    <n v="2.0010998511855806E-2"/>
    <n v="0.20010998511855807"/>
    <n v="2.0010998511855806E-4"/>
    <n v="0.05"/>
    <n v="3"/>
    <x v="0"/>
    <x v="0"/>
    <x v="0"/>
    <x v="12"/>
    <s v="LC"/>
  </r>
  <r>
    <x v="0"/>
    <x v="2"/>
    <x v="18"/>
    <s v="Arrecife coralino"/>
    <s v="NoAMP"/>
    <s v="J Azofeifa"/>
    <m/>
    <n v="3"/>
    <n v="40"/>
    <d v="2018-04-28T00:00:00"/>
    <x v="2"/>
    <s v="S.Mena"/>
    <d v="2018-04-28T00:00:00"/>
    <n v="4.0999999999999996"/>
    <s v="Somero"/>
    <s v="sac"/>
    <x v="5"/>
    <n v="1"/>
    <n v="1"/>
    <m/>
    <m/>
    <m/>
    <m/>
    <m/>
    <m/>
    <m/>
    <m/>
    <m/>
    <m/>
    <m/>
    <m/>
    <m/>
    <m/>
    <m/>
    <m/>
    <m/>
    <m/>
    <m/>
    <n v="3.49E-2"/>
    <n v="2.9108999999999998"/>
    <n v="0.50256124877797914"/>
    <n v="1.2564031219449479E-2"/>
    <n v="0.12564031219449479"/>
    <n v="1.2564031219449478E-4"/>
    <n v="2.5000000000000001E-2"/>
    <n v="2"/>
    <x v="3"/>
    <x v="3"/>
    <x v="0"/>
    <x v="2"/>
    <s v="LC"/>
  </r>
  <r>
    <x v="0"/>
    <x v="2"/>
    <x v="18"/>
    <s v="Arrecife coralino"/>
    <s v="NoAMP"/>
    <s v="J Azofeifa"/>
    <m/>
    <n v="3"/>
    <n v="40"/>
    <d v="2018-04-28T00:00:00"/>
    <x v="2"/>
    <s v="S.Mena"/>
    <d v="2018-04-28T00:00:00"/>
    <n v="4.0999999999999996"/>
    <s v="Somero"/>
    <s v="cox"/>
    <x v="8"/>
    <n v="1"/>
    <n v="1"/>
    <m/>
    <m/>
    <m/>
    <m/>
    <m/>
    <m/>
    <m/>
    <m/>
    <m/>
    <m/>
    <m/>
    <m/>
    <m/>
    <m/>
    <m/>
    <m/>
    <m/>
    <m/>
    <m/>
    <n v="3.32E-2"/>
    <n v="3"/>
    <n v="0.51875000000000004"/>
    <n v="1.2968750000000001E-2"/>
    <n v="0.12968750000000001"/>
    <n v="1.296875E-4"/>
    <n v="2.5000000000000001E-2"/>
    <n v="3.9"/>
    <x v="0"/>
    <x v="0"/>
    <x v="0"/>
    <x v="7"/>
    <s v="NE"/>
  </r>
  <r>
    <x v="0"/>
    <x v="2"/>
    <x v="19"/>
    <s v="Arrecife rocoso"/>
    <s v="NoAMP"/>
    <s v="J Azofeifa"/>
    <m/>
    <n v="1"/>
    <n v="40"/>
    <d v="2018-04-29T00:00:00"/>
    <x v="2"/>
    <s v="S.Mena"/>
    <d v="2018-04-29T00:00:00"/>
    <n v="7.6"/>
    <s v="Profundo"/>
    <s v="sve"/>
    <x v="1"/>
    <n v="3"/>
    <n v="3"/>
    <m/>
    <m/>
    <m/>
    <m/>
    <m/>
    <m/>
    <m/>
    <m/>
    <m/>
    <m/>
    <m/>
    <m/>
    <m/>
    <m/>
    <m/>
    <m/>
    <m/>
    <m/>
    <m/>
    <n v="2.4899999999999999E-2"/>
    <n v="3.0129999999999999"/>
    <n v="1.1811739163277686"/>
    <n v="2.9529347908194215E-2"/>
    <n v="0.29529347908194215"/>
    <n v="2.9529347908194216E-4"/>
    <n v="7.4999999999999997E-2"/>
    <n v="3.3"/>
    <x v="0"/>
    <x v="0"/>
    <x v="1"/>
    <x v="1"/>
    <s v="LC"/>
  </r>
  <r>
    <x v="0"/>
    <x v="2"/>
    <x v="19"/>
    <s v="Arrecife rocoso"/>
    <s v="NoAMP"/>
    <s v="J Azofeifa"/>
    <m/>
    <n v="1"/>
    <n v="40"/>
    <d v="2018-04-29T00:00:00"/>
    <x v="2"/>
    <s v="S.Mena"/>
    <d v="2018-04-29T00:00:00"/>
    <n v="7.6"/>
    <s v="Profundo"/>
    <s v="cbr"/>
    <x v="80"/>
    <n v="1"/>
    <m/>
    <m/>
    <n v="1"/>
    <m/>
    <m/>
    <m/>
    <m/>
    <m/>
    <m/>
    <m/>
    <m/>
    <m/>
    <m/>
    <m/>
    <m/>
    <m/>
    <m/>
    <m/>
    <m/>
    <m/>
    <n v="0.39750000000000002"/>
    <n v="2.8761000000000001"/>
    <n v="567.75376307170927"/>
    <n v="14.193844076792733"/>
    <n v="141.93844076792732"/>
    <n v="0.14193844076792733"/>
    <n v="2.5000000000000001E-2"/>
    <n v="3.5"/>
    <x v="0"/>
    <x v="0"/>
    <x v="0"/>
    <x v="28"/>
    <s v="NE"/>
  </r>
  <r>
    <x v="0"/>
    <x v="2"/>
    <x v="19"/>
    <s v="Arrecife rocoso"/>
    <s v="NoAMP"/>
    <s v="J Azofeifa"/>
    <m/>
    <n v="1"/>
    <n v="40"/>
    <d v="2018-04-29T00:00:00"/>
    <x v="2"/>
    <s v="S.Mena"/>
    <d v="2018-04-29T00:00:00"/>
    <n v="7.6"/>
    <s v="Profundo"/>
    <s v="lgu"/>
    <x v="76"/>
    <n v="1"/>
    <m/>
    <m/>
    <n v="1"/>
    <m/>
    <m/>
    <m/>
    <m/>
    <m/>
    <m/>
    <m/>
    <m/>
    <m/>
    <m/>
    <m/>
    <m/>
    <m/>
    <m/>
    <m/>
    <m/>
    <m/>
    <n v="1.43E-2"/>
    <n v="3"/>
    <n v="27.9296875"/>
    <n v="0.6982421875"/>
    <n v="6.982421875"/>
    <n v="6.9824218750000003E-3"/>
    <n v="2.5000000000000001E-2"/>
    <n v="3.9"/>
    <x v="2"/>
    <x v="2"/>
    <x v="0"/>
    <x v="22"/>
    <s v="LC"/>
  </r>
  <r>
    <x v="0"/>
    <x v="2"/>
    <x v="19"/>
    <s v="Arrecife rocoso"/>
    <s v="NoAMP"/>
    <s v="J Azofeifa"/>
    <m/>
    <n v="1"/>
    <n v="40"/>
    <d v="2018-04-29T00:00:00"/>
    <x v="2"/>
    <s v="S.Mena"/>
    <d v="2018-04-29T00:00:00"/>
    <n v="7.6"/>
    <s v="Profundo"/>
    <s v="jni"/>
    <x v="17"/>
    <n v="1"/>
    <m/>
    <n v="1"/>
    <m/>
    <m/>
    <m/>
    <m/>
    <m/>
    <m/>
    <m/>
    <m/>
    <m/>
    <m/>
    <m/>
    <m/>
    <m/>
    <m/>
    <m/>
    <m/>
    <m/>
    <m/>
    <n v="2.5600000000000001E-2"/>
    <n v="3.0005999999999999"/>
    <n v="10.813064467072175"/>
    <n v="0.27032661167680438"/>
    <n v="2.7032661167680438"/>
    <n v="2.7032661167680438E-3"/>
    <n v="2.5000000000000001E-2"/>
    <n v="3"/>
    <x v="0"/>
    <x v="0"/>
    <x v="0"/>
    <x v="12"/>
    <s v="LC"/>
  </r>
  <r>
    <x v="0"/>
    <x v="2"/>
    <x v="19"/>
    <s v="Arrecife rocoso"/>
    <s v="NoAMP"/>
    <s v="J Azofeifa"/>
    <m/>
    <n v="1"/>
    <n v="40"/>
    <d v="2018-04-29T00:00:00"/>
    <x v="2"/>
    <s v="S.Mena"/>
    <d v="2018-04-29T00:00:00"/>
    <n v="7.6"/>
    <s v="Profundo"/>
    <s v="hdi"/>
    <x v="18"/>
    <n v="10"/>
    <m/>
    <n v="10"/>
    <m/>
    <m/>
    <m/>
    <m/>
    <m/>
    <m/>
    <m/>
    <m/>
    <m/>
    <m/>
    <m/>
    <m/>
    <m/>
    <m/>
    <m/>
    <m/>
    <m/>
    <m/>
    <n v="1.26E-2"/>
    <n v="3.0672999999999999"/>
    <n v="60.87597896771554"/>
    <n v="1.5218994741928884"/>
    <n v="15.218994741928885"/>
    <n v="1.5218994741928884E-2"/>
    <n v="0.25"/>
    <n v="3.9"/>
    <x v="0"/>
    <x v="0"/>
    <x v="0"/>
    <x v="0"/>
    <s v="LC"/>
  </r>
  <r>
    <x v="0"/>
    <x v="2"/>
    <x v="19"/>
    <s v="Arrecife rocoso"/>
    <s v="NoAMP"/>
    <s v="J Azofeifa"/>
    <m/>
    <n v="1"/>
    <n v="40"/>
    <d v="2018-04-29T00:00:00"/>
    <x v="2"/>
    <s v="S.Mena"/>
    <d v="2018-04-29T00:00:00"/>
    <n v="7.6"/>
    <s v="Profundo"/>
    <s v="cpu"/>
    <x v="6"/>
    <n v="1"/>
    <n v="1"/>
    <m/>
    <m/>
    <m/>
    <m/>
    <m/>
    <m/>
    <m/>
    <m/>
    <m/>
    <m/>
    <m/>
    <m/>
    <m/>
    <m/>
    <m/>
    <m/>
    <m/>
    <m/>
    <m/>
    <n v="1.9699999999999999E-2"/>
    <n v="2.9174000000000002"/>
    <n v="0.28537531735533872"/>
    <n v="7.1343829338834678E-3"/>
    <n v="7.134382933883468E-2"/>
    <n v="7.1343829338834679E-5"/>
    <n v="2.5000000000000001E-2"/>
    <n v="3"/>
    <x v="0"/>
    <x v="0"/>
    <x v="1"/>
    <x v="5"/>
    <s v="LC"/>
  </r>
  <r>
    <x v="0"/>
    <x v="2"/>
    <x v="19"/>
    <s v="Arrecife rocoso"/>
    <s v="NoAMP"/>
    <s v="J Azofeifa"/>
    <m/>
    <n v="1"/>
    <n v="40"/>
    <d v="2018-04-29T00:00:00"/>
    <x v="2"/>
    <s v="S.Mena"/>
    <d v="2018-04-29T00:00:00"/>
    <n v="7.6"/>
    <s v="Profundo"/>
    <s v="dho"/>
    <x v="11"/>
    <n v="1"/>
    <m/>
    <n v="1"/>
    <m/>
    <m/>
    <m/>
    <m/>
    <m/>
    <m/>
    <m/>
    <m/>
    <m/>
    <m/>
    <m/>
    <m/>
    <m/>
    <m/>
    <m/>
    <m/>
    <m/>
    <m/>
    <n v="2.1899999999999999E-2"/>
    <n v="3"/>
    <n v="9.2390624999999993"/>
    <n v="0.23097656249999998"/>
    <n v="2.3097656249999998"/>
    <n v="2.3097656249999998E-3"/>
    <n v="2.5000000000000001E-2"/>
    <n v="3.3"/>
    <x v="0"/>
    <x v="0"/>
    <x v="1"/>
    <x v="10"/>
    <s v="NE"/>
  </r>
  <r>
    <x v="0"/>
    <x v="2"/>
    <x v="19"/>
    <s v="Arrecife rocoso"/>
    <s v="NoAMP"/>
    <s v="J Azofeifa"/>
    <m/>
    <n v="1"/>
    <n v="40"/>
    <d v="2018-04-29T00:00:00"/>
    <x v="2"/>
    <s v="S.Mena"/>
    <d v="2018-04-29T00:00:00"/>
    <n v="7.6"/>
    <s v="Profundo"/>
    <s v="ahis"/>
    <x v="39"/>
    <n v="1"/>
    <m/>
    <n v="1"/>
    <m/>
    <m/>
    <m/>
    <m/>
    <m/>
    <m/>
    <m/>
    <m/>
    <m/>
    <m/>
    <m/>
    <m/>
    <m/>
    <m/>
    <m/>
    <m/>
    <m/>
    <m/>
    <n v="5.7000000000000002E-2"/>
    <n v="2.8010000000000002"/>
    <n v="16.103543636076967"/>
    <n v="0.40258859090192417"/>
    <n v="4.0258859090192418"/>
    <n v="4.0258859090192417E-3"/>
    <n v="2.5000000000000001E-2"/>
    <n v="3.1"/>
    <x v="0"/>
    <x v="0"/>
    <x v="1"/>
    <x v="5"/>
    <s v="NE"/>
  </r>
  <r>
    <x v="0"/>
    <x v="2"/>
    <x v="19"/>
    <s v="Arrecife rocoso"/>
    <s v="NoAMP"/>
    <s v="J Azofeifa"/>
    <m/>
    <n v="1"/>
    <n v="40"/>
    <d v="2018-04-29T00:00:00"/>
    <x v="2"/>
    <s v="S.Mena"/>
    <d v="2018-04-29T00:00:00"/>
    <n v="7.6"/>
    <s v="Profundo"/>
    <s v="hfl"/>
    <x v="45"/>
    <n v="220"/>
    <m/>
    <m/>
    <n v="220"/>
    <m/>
    <m/>
    <m/>
    <m/>
    <m/>
    <m/>
    <m/>
    <m/>
    <m/>
    <m/>
    <m/>
    <m/>
    <m/>
    <m/>
    <m/>
    <m/>
    <m/>
    <n v="0.10299999999999999"/>
    <n v="2.6"/>
    <n v="16114.837828348042"/>
    <n v="402.87094570870102"/>
    <n v="4028.7094570870104"/>
    <n v="4.0287094570870101"/>
    <n v="5.5"/>
    <n v="4.2"/>
    <x v="2"/>
    <x v="2"/>
    <x v="0"/>
    <x v="21"/>
    <s v="LC"/>
  </r>
  <r>
    <x v="0"/>
    <x v="2"/>
    <x v="19"/>
    <s v="Arrecife rocoso"/>
    <s v="NoAMP"/>
    <s v="J Azofeifa"/>
    <m/>
    <n v="1"/>
    <n v="40"/>
    <d v="2018-04-29T00:00:00"/>
    <x v="2"/>
    <s v="S.Mena"/>
    <d v="2018-04-29T00:00:00"/>
    <n v="7.6"/>
    <s v="Profundo"/>
    <s v="chu"/>
    <x v="54"/>
    <n v="2"/>
    <m/>
    <n v="2"/>
    <m/>
    <m/>
    <m/>
    <m/>
    <m/>
    <m/>
    <m/>
    <m/>
    <m/>
    <m/>
    <m/>
    <m/>
    <m/>
    <m/>
    <m/>
    <m/>
    <m/>
    <m/>
    <n v="2.9600000000000001E-2"/>
    <n v="2.9895"/>
    <n v="24.452167023684002"/>
    <n v="0.61130417559210004"/>
    <n v="6.1130417559210004"/>
    <n v="6.1130417559210008E-3"/>
    <n v="0.05"/>
    <n v="2.7"/>
    <x v="5"/>
    <x v="5"/>
    <x v="0"/>
    <x v="12"/>
    <s v="LC"/>
  </r>
  <r>
    <x v="0"/>
    <x v="2"/>
    <x v="19"/>
    <s v="Arrecife rocoso"/>
    <s v="NoAMP"/>
    <s v="J Azofeifa"/>
    <m/>
    <n v="2"/>
    <n v="40"/>
    <d v="2018-04-29T00:00:00"/>
    <x v="2"/>
    <s v="S.Mena"/>
    <d v="2018-04-29T00:00:00"/>
    <n v="7.6"/>
    <s v="Profundo"/>
    <s v="Sgh"/>
    <x v="7"/>
    <n v="11"/>
    <m/>
    <m/>
    <m/>
    <m/>
    <n v="11"/>
    <m/>
    <m/>
    <m/>
    <m/>
    <m/>
    <m/>
    <m/>
    <m/>
    <m/>
    <m/>
    <m/>
    <m/>
    <m/>
    <m/>
    <m/>
    <n v="2.3300000000000001E-2"/>
    <n v="2.919"/>
    <n v="3085.5706261045857"/>
    <n v="77.13926565261464"/>
    <n v="771.39265652614642"/>
    <n v="0.77139265652614641"/>
    <n v="0.27500000000000002"/>
    <n v="2"/>
    <x v="4"/>
    <x v="4"/>
    <x v="0"/>
    <x v="6"/>
    <s v="LC"/>
  </r>
  <r>
    <x v="0"/>
    <x v="2"/>
    <x v="19"/>
    <s v="Arrecife rocoso"/>
    <s v="NoAMP"/>
    <s v="J Azofeifa"/>
    <m/>
    <n v="2"/>
    <n v="40"/>
    <d v="2018-04-29T00:00:00"/>
    <x v="2"/>
    <s v="S.Mena"/>
    <d v="2018-04-29T00:00:00"/>
    <n v="7.6"/>
    <s v="Profundo"/>
    <s v="Ela"/>
    <x v="10"/>
    <n v="1"/>
    <m/>
    <m/>
    <n v="1"/>
    <m/>
    <m/>
    <m/>
    <m/>
    <m/>
    <m/>
    <m/>
    <m/>
    <m/>
    <m/>
    <m/>
    <m/>
    <m/>
    <m/>
    <m/>
    <m/>
    <m/>
    <n v="3.4299999999999997E-2"/>
    <n v="2.9"/>
    <n v="52.03950510400329"/>
    <n v="1.3009876276000822"/>
    <n v="13.009876276000822"/>
    <n v="1.3009876276000823E-2"/>
    <n v="2.5000000000000001E-2"/>
    <n v="4"/>
    <x v="2"/>
    <x v="2"/>
    <x v="0"/>
    <x v="9"/>
    <s v="LC"/>
  </r>
  <r>
    <x v="0"/>
    <x v="2"/>
    <x v="19"/>
    <s v="Arrecife rocoso"/>
    <s v="NoAMP"/>
    <s v="J Azofeifa"/>
    <m/>
    <n v="2"/>
    <n v="40"/>
    <d v="2018-04-29T00:00:00"/>
    <x v="2"/>
    <s v="S.Mena"/>
    <d v="2018-04-29T00:00:00"/>
    <n v="7.6"/>
    <s v="Profundo"/>
    <s v="Jni"/>
    <x v="17"/>
    <n v="2"/>
    <m/>
    <n v="2"/>
    <m/>
    <m/>
    <m/>
    <m/>
    <m/>
    <m/>
    <m/>
    <m/>
    <m/>
    <m/>
    <m/>
    <m/>
    <m/>
    <m/>
    <m/>
    <m/>
    <m/>
    <m/>
    <n v="2.5600000000000001E-2"/>
    <n v="3.0005999999999999"/>
    <n v="21.626128934144351"/>
    <n v="0.54065322335360877"/>
    <n v="5.4065322335360877"/>
    <n v="5.4065322335360875E-3"/>
    <n v="0.05"/>
    <n v="3"/>
    <x v="0"/>
    <x v="0"/>
    <x v="0"/>
    <x v="12"/>
    <s v="LC"/>
  </r>
  <r>
    <x v="0"/>
    <x v="2"/>
    <x v="19"/>
    <s v="Arrecife rocoso"/>
    <s v="NoAMP"/>
    <s v="J Azofeifa"/>
    <m/>
    <n v="2"/>
    <n v="40"/>
    <d v="2018-04-29T00:00:00"/>
    <x v="2"/>
    <s v="S.Mena"/>
    <d v="2018-04-29T00:00:00"/>
    <n v="7.6"/>
    <s v="Profundo"/>
    <s v="Dhy"/>
    <x v="81"/>
    <n v="1"/>
    <m/>
    <n v="1"/>
    <m/>
    <m/>
    <m/>
    <m/>
    <m/>
    <m/>
    <m/>
    <m/>
    <m/>
    <m/>
    <m/>
    <m/>
    <m/>
    <m/>
    <m/>
    <m/>
    <m/>
    <m/>
    <n v="0.28499999999999998"/>
    <n v="2.3450000000000002"/>
    <n v="32.126508022816985"/>
    <n v="0.8031627005704246"/>
    <n v="8.0316270057042463"/>
    <n v="8.0316270057042456E-3"/>
    <n v="2.5000000000000001E-2"/>
    <n v="3.3"/>
    <x v="0"/>
    <x v="0"/>
    <x v="1"/>
    <x v="10"/>
    <s v="NE"/>
  </r>
  <r>
    <x v="0"/>
    <x v="2"/>
    <x v="19"/>
    <s v="Arrecife rocoso"/>
    <s v="NoAMP"/>
    <s v="J Azofeifa"/>
    <m/>
    <n v="2"/>
    <n v="40"/>
    <d v="2018-04-29T00:00:00"/>
    <x v="2"/>
    <s v="S.Mena"/>
    <d v="2018-04-29T00:00:00"/>
    <n v="7.6"/>
    <s v="Profundo"/>
    <s v="Cpu"/>
    <x v="6"/>
    <n v="1"/>
    <m/>
    <n v="1"/>
    <m/>
    <m/>
    <m/>
    <m/>
    <m/>
    <m/>
    <m/>
    <m/>
    <m/>
    <m/>
    <m/>
    <m/>
    <m/>
    <m/>
    <m/>
    <m/>
    <m/>
    <m/>
    <n v="1.9699999999999999E-2"/>
    <n v="2.9174000000000002"/>
    <n v="7.0367149081055116"/>
    <n v="0.17591787270263778"/>
    <n v="1.7591787270263779"/>
    <n v="1.7591787270263778E-3"/>
    <n v="2.5000000000000001E-2"/>
    <n v="3"/>
    <x v="0"/>
    <x v="0"/>
    <x v="1"/>
    <x v="5"/>
    <s v="LC"/>
  </r>
  <r>
    <x v="0"/>
    <x v="2"/>
    <x v="19"/>
    <s v="Arrecife rocoso"/>
    <s v="NoAMP"/>
    <s v="J Azofeifa"/>
    <m/>
    <n v="2"/>
    <n v="40"/>
    <d v="2018-04-29T00:00:00"/>
    <x v="2"/>
    <s v="S.Mena"/>
    <d v="2018-04-29T00:00:00"/>
    <n v="7.6"/>
    <s v="Profundo"/>
    <s v="Hdi"/>
    <x v="18"/>
    <n v="25"/>
    <n v="20"/>
    <n v="5"/>
    <m/>
    <m/>
    <m/>
    <m/>
    <m/>
    <m/>
    <m/>
    <m/>
    <m/>
    <m/>
    <m/>
    <m/>
    <m/>
    <m/>
    <m/>
    <m/>
    <m/>
    <m/>
    <n v="1.26E-2"/>
    <n v="3.0672999999999999"/>
    <n v="34.625943740252893"/>
    <n v="0.86564859350632228"/>
    <n v="8.6564859350632233"/>
    <n v="8.6564859350632233E-3"/>
    <n v="0.625"/>
    <n v="3.9"/>
    <x v="0"/>
    <x v="0"/>
    <x v="0"/>
    <x v="0"/>
    <s v="LC"/>
  </r>
  <r>
    <x v="0"/>
    <x v="2"/>
    <x v="19"/>
    <s v="Arrecife rocoso"/>
    <s v="NoAMP"/>
    <s v="J Azofeifa"/>
    <m/>
    <n v="3"/>
    <n v="40"/>
    <d v="2018-04-29T00:00:00"/>
    <x v="2"/>
    <s v="S.Mena"/>
    <d v="2018-04-29T00:00:00"/>
    <n v="7.6"/>
    <s v="Profundo"/>
    <s v="Ela"/>
    <x v="10"/>
    <n v="1"/>
    <m/>
    <n v="1"/>
    <m/>
    <m/>
    <m/>
    <m/>
    <m/>
    <m/>
    <m/>
    <m/>
    <m/>
    <m/>
    <m/>
    <m/>
    <m/>
    <m/>
    <m/>
    <m/>
    <m/>
    <m/>
    <n v="3.4299999999999997E-2"/>
    <n v="2.9"/>
    <n v="11.829646959881062"/>
    <n v="0.29574117399702654"/>
    <n v="2.9574117399702655"/>
    <n v="2.9574117399702657E-3"/>
    <n v="2.5000000000000001E-2"/>
    <n v="4"/>
    <x v="2"/>
    <x v="2"/>
    <x v="0"/>
    <x v="9"/>
    <s v="LC"/>
  </r>
  <r>
    <x v="0"/>
    <x v="2"/>
    <x v="19"/>
    <s v="Arrecife rocoso"/>
    <s v="NoAMP"/>
    <s v="J Azofeifa"/>
    <m/>
    <n v="3"/>
    <n v="40"/>
    <d v="2018-04-29T00:00:00"/>
    <x v="2"/>
    <s v="S.Mena"/>
    <d v="2018-04-29T00:00:00"/>
    <n v="7.6"/>
    <s v="Profundo"/>
    <s v="Fco"/>
    <x v="9"/>
    <n v="1"/>
    <m/>
    <m/>
    <m/>
    <m/>
    <m/>
    <n v="1"/>
    <m/>
    <m/>
    <m/>
    <m/>
    <m/>
    <m/>
    <m/>
    <m/>
    <m/>
    <m/>
    <m/>
    <m/>
    <m/>
    <m/>
    <n v="5.9999999999999995E-4"/>
    <n v="3"/>
    <n v="25.724999999999998"/>
    <n v="0.64312499999999995"/>
    <n v="6.4312499999999995"/>
    <n v="6.4312499999999995E-3"/>
    <n v="2.5000000000000001E-2"/>
    <n v="4.3"/>
    <x v="2"/>
    <x v="2"/>
    <x v="2"/>
    <x v="8"/>
    <s v="NE"/>
  </r>
  <r>
    <x v="0"/>
    <x v="2"/>
    <x v="19"/>
    <s v="Arrecife rocoso"/>
    <s v="NoAMP"/>
    <s v="J Azofeifa"/>
    <m/>
    <n v="3"/>
    <n v="40"/>
    <d v="2018-04-29T00:00:00"/>
    <x v="2"/>
    <s v="S.Mena"/>
    <d v="2018-04-29T00:00:00"/>
    <n v="7.6"/>
    <s v="Profundo"/>
    <s v="Chu"/>
    <x v="54"/>
    <n v="3"/>
    <n v="3"/>
    <m/>
    <m/>
    <m/>
    <m/>
    <m/>
    <m/>
    <m/>
    <m/>
    <m/>
    <m/>
    <m/>
    <m/>
    <m/>
    <m/>
    <m/>
    <m/>
    <m/>
    <m/>
    <m/>
    <n v="2.9600000000000001E-2"/>
    <n v="2.9895"/>
    <n v="1.3742148006794694"/>
    <n v="3.4355370016986735E-2"/>
    <n v="0.34355370016986736"/>
    <n v="3.4355370016986737E-4"/>
    <n v="7.4999999999999997E-2"/>
    <n v="2.7"/>
    <x v="5"/>
    <x v="5"/>
    <x v="0"/>
    <x v="12"/>
    <s v="LC"/>
  </r>
  <r>
    <x v="0"/>
    <x v="2"/>
    <x v="19"/>
    <s v="Arrecife rocoso"/>
    <s v="NoAMP"/>
    <s v="J Azofeifa"/>
    <m/>
    <n v="3"/>
    <n v="40"/>
    <d v="2018-04-29T00:00:00"/>
    <x v="2"/>
    <s v="S.Mena"/>
    <d v="2018-04-29T00:00:00"/>
    <n v="7.6"/>
    <s v="Profundo"/>
    <s v="Jni"/>
    <x v="17"/>
    <n v="2"/>
    <m/>
    <n v="2"/>
    <m/>
    <m/>
    <m/>
    <m/>
    <m/>
    <m/>
    <m/>
    <m/>
    <m/>
    <m/>
    <m/>
    <m/>
    <m/>
    <m/>
    <m/>
    <m/>
    <m/>
    <m/>
    <n v="2.5600000000000001E-2"/>
    <n v="3.0005999999999999"/>
    <n v="21.626128934144351"/>
    <n v="0.54065322335360877"/>
    <n v="5.4065322335360877"/>
    <n v="5.4065322335360875E-3"/>
    <n v="0.05"/>
    <n v="3"/>
    <x v="0"/>
    <x v="0"/>
    <x v="0"/>
    <x v="12"/>
    <s v="LC"/>
  </r>
  <r>
    <x v="0"/>
    <x v="2"/>
    <x v="19"/>
    <s v="Arrecife rocoso"/>
    <s v="NoAMP"/>
    <s v="J Azofeifa"/>
    <m/>
    <n v="3"/>
    <n v="40"/>
    <d v="2018-04-29T00:00:00"/>
    <x v="2"/>
    <s v="S.Mena"/>
    <d v="2018-04-29T00:00:00"/>
    <n v="7.6"/>
    <s v="Profundo"/>
    <s v="Hdi"/>
    <x v="18"/>
    <n v="2"/>
    <m/>
    <n v="2"/>
    <m/>
    <m/>
    <m/>
    <m/>
    <m/>
    <m/>
    <m/>
    <m/>
    <m/>
    <m/>
    <m/>
    <m/>
    <m/>
    <m/>
    <m/>
    <m/>
    <m/>
    <m/>
    <n v="1.26E-2"/>
    <n v="3.0672999999999999"/>
    <n v="12.175195793543107"/>
    <n v="0.30437989483857769"/>
    <n v="3.0437989483857768"/>
    <n v="3.0437989483857769E-3"/>
    <n v="0.05"/>
    <n v="3.9"/>
    <x v="0"/>
    <x v="0"/>
    <x v="0"/>
    <x v="0"/>
    <s v="LC"/>
  </r>
  <r>
    <x v="0"/>
    <x v="2"/>
    <x v="19"/>
    <s v="Arrecife rocoso"/>
    <s v="NoAMP"/>
    <s v="J Azofeifa"/>
    <m/>
    <n v="3"/>
    <n v="40"/>
    <d v="2018-04-29T00:00:00"/>
    <x v="2"/>
    <s v="S.Mena"/>
    <d v="2018-04-29T00:00:00"/>
    <n v="7.6"/>
    <s v="Profundo"/>
    <s v="Sgh"/>
    <x v="7"/>
    <n v="2"/>
    <m/>
    <n v="2"/>
    <m/>
    <m/>
    <m/>
    <m/>
    <m/>
    <m/>
    <m/>
    <m/>
    <m/>
    <m/>
    <m/>
    <m/>
    <m/>
    <m/>
    <m/>
    <m/>
    <m/>
    <m/>
    <n v="2.3300000000000001E-2"/>
    <n v="2.919"/>
    <n v="16.698972308439288"/>
    <n v="0.41747430771098221"/>
    <n v="4.174743077109822"/>
    <n v="4.1747430771098219E-3"/>
    <n v="0.05"/>
    <n v="2"/>
    <x v="4"/>
    <x v="4"/>
    <x v="0"/>
    <x v="6"/>
    <s v="LC"/>
  </r>
  <r>
    <x v="0"/>
    <x v="2"/>
    <x v="19"/>
    <s v="Arrecife rocoso"/>
    <s v="NoAMP"/>
    <s v="J Azofeifa"/>
    <m/>
    <n v="3"/>
    <n v="40"/>
    <d v="2018-04-29T00:00:00"/>
    <x v="2"/>
    <s v="S.Mena"/>
    <d v="2018-04-29T00:00:00"/>
    <n v="7.6"/>
    <s v="Profundo"/>
    <s v="hfl"/>
    <x v="45"/>
    <n v="150"/>
    <m/>
    <n v="90"/>
    <n v="60"/>
    <m/>
    <m/>
    <m/>
    <m/>
    <m/>
    <m/>
    <m/>
    <m/>
    <m/>
    <m/>
    <m/>
    <m/>
    <m/>
    <m/>
    <m/>
    <m/>
    <m/>
    <n v="0.10299999999999999"/>
    <n v="2.6"/>
    <n v="6141.7390220399766"/>
    <n v="153.5434755509994"/>
    <n v="1535.4347555099939"/>
    <n v="1.5354347555099939"/>
    <n v="3.75"/>
    <n v="4.2"/>
    <x v="2"/>
    <x v="2"/>
    <x v="0"/>
    <x v="21"/>
    <s v="LC"/>
  </r>
  <r>
    <x v="0"/>
    <x v="2"/>
    <x v="19"/>
    <s v="Arrecife rocoso"/>
    <s v="NoAMP"/>
    <s v="J Azofeifa"/>
    <m/>
    <n v="3"/>
    <n v="40"/>
    <d v="2018-04-29T00:00:00"/>
    <x v="2"/>
    <s v="S.Mena"/>
    <d v="2018-04-29T00:00:00"/>
    <n v="7.6"/>
    <s v="Profundo"/>
    <s v="bdi"/>
    <x v="14"/>
    <n v="1"/>
    <m/>
    <m/>
    <m/>
    <m/>
    <n v="1"/>
    <m/>
    <m/>
    <m/>
    <m/>
    <m/>
    <m/>
    <m/>
    <m/>
    <m/>
    <m/>
    <m/>
    <m/>
    <m/>
    <m/>
    <m/>
    <n v="2.01E-2"/>
    <n v="2.9992000000000001"/>
    <n v="313.25479785250087"/>
    <n v="7.8313699463125221"/>
    <n v="78.313699463125218"/>
    <n v="7.8313699463125219E-2"/>
    <n v="2.5000000000000001E-2"/>
    <n v="3.4"/>
    <x v="0"/>
    <x v="0"/>
    <x v="0"/>
    <x v="0"/>
    <s v="LC"/>
  </r>
  <r>
    <x v="0"/>
    <x v="2"/>
    <x v="20"/>
    <s v="Arrecife rocoso"/>
    <s v="NoAMP"/>
    <s v="J Azofeifa"/>
    <m/>
    <n v="1"/>
    <n v="40"/>
    <d v="2018-04-29T00:00:00"/>
    <x v="2"/>
    <s v="S.Mena"/>
    <d v="2018-04-29T00:00:00"/>
    <n v="7.4"/>
    <s v="Profundo"/>
    <s v="Atr"/>
    <x v="13"/>
    <n v="13"/>
    <m/>
    <m/>
    <n v="13"/>
    <m/>
    <m/>
    <m/>
    <m/>
    <m/>
    <m/>
    <m/>
    <m/>
    <m/>
    <m/>
    <m/>
    <m/>
    <m/>
    <m/>
    <m/>
    <m/>
    <m/>
    <n v="1.6E-2"/>
    <n v="3.0516000000000001"/>
    <n v="462.80061847278824"/>
    <n v="11.570015461819706"/>
    <n v="115.70015461819706"/>
    <n v="0.11570015461819706"/>
    <n v="0.32500000000000001"/>
    <n v="3"/>
    <x v="1"/>
    <x v="1"/>
    <x v="0"/>
    <x v="2"/>
    <s v="LC"/>
  </r>
  <r>
    <x v="0"/>
    <x v="2"/>
    <x v="20"/>
    <s v="Arrecife rocoso"/>
    <s v="NoAMP"/>
    <s v="J Azofeifa"/>
    <m/>
    <n v="1"/>
    <n v="40"/>
    <d v="2018-04-29T00:00:00"/>
    <x v="2"/>
    <s v="S.Mena"/>
    <d v="2018-04-29T00:00:00"/>
    <n v="7.4"/>
    <s v="Profundo"/>
    <s v="Hdi"/>
    <x v="18"/>
    <n v="17"/>
    <n v="10"/>
    <n v="7"/>
    <m/>
    <m/>
    <m/>
    <m/>
    <m/>
    <m/>
    <m/>
    <m/>
    <m/>
    <m/>
    <m/>
    <m/>
    <m/>
    <m/>
    <m/>
    <m/>
    <m/>
    <m/>
    <n v="1.26E-2"/>
    <n v="3.0672999999999999"/>
    <n v="44.707162405598432"/>
    <n v="1.1176790601399609"/>
    <n v="11.17679060139961"/>
    <n v="1.117679060139961E-2"/>
    <n v="0.42499999999999999"/>
    <n v="3.9"/>
    <x v="0"/>
    <x v="0"/>
    <x v="0"/>
    <x v="0"/>
    <s v="LC"/>
  </r>
  <r>
    <x v="0"/>
    <x v="2"/>
    <x v="20"/>
    <s v="Arrecife rocoso"/>
    <s v="NoAMP"/>
    <s v="J Azofeifa"/>
    <m/>
    <n v="1"/>
    <n v="40"/>
    <d v="2018-04-29T00:00:00"/>
    <x v="2"/>
    <s v="S.Mena"/>
    <d v="2018-04-29T00:00:00"/>
    <n v="7.4"/>
    <s v="Profundo"/>
    <s v="Lar"/>
    <x v="41"/>
    <n v="4"/>
    <m/>
    <m/>
    <m/>
    <n v="4"/>
    <m/>
    <m/>
    <m/>
    <m/>
    <m/>
    <m/>
    <m/>
    <m/>
    <m/>
    <m/>
    <m/>
    <m/>
    <m/>
    <m/>
    <m/>
    <m/>
    <n v="1.7299999999999999E-2"/>
    <n v="3"/>
    <n v="370.86874999999998"/>
    <n v="9.2717187499999998"/>
    <n v="92.717187499999994"/>
    <n v="9.2717187499999992E-2"/>
    <n v="0.1"/>
    <n v="4"/>
    <x v="2"/>
    <x v="2"/>
    <x v="0"/>
    <x v="22"/>
    <s v="LC"/>
  </r>
  <r>
    <x v="0"/>
    <x v="2"/>
    <x v="20"/>
    <s v="Arrecife rocoso"/>
    <s v="NoAMP"/>
    <s v="J Azofeifa"/>
    <m/>
    <n v="1"/>
    <n v="40"/>
    <d v="2018-04-29T00:00:00"/>
    <x v="2"/>
    <s v="S.Mena"/>
    <d v="2018-04-29T00:00:00"/>
    <n v="7.4"/>
    <s v="Profundo"/>
    <s v="Fco"/>
    <x v="9"/>
    <n v="1"/>
    <m/>
    <m/>
    <m/>
    <m/>
    <m/>
    <m/>
    <m/>
    <n v="1"/>
    <m/>
    <m/>
    <m/>
    <m/>
    <m/>
    <m/>
    <m/>
    <m/>
    <m/>
    <m/>
    <m/>
    <m/>
    <n v="5.9999999999999995E-4"/>
    <n v="3"/>
    <n v="99.824999999999989"/>
    <n v="2.4956249999999995"/>
    <n v="24.956249999999997"/>
    <n v="2.4956249999999996E-2"/>
    <n v="2.5000000000000001E-2"/>
    <n v="4.3"/>
    <x v="2"/>
    <x v="2"/>
    <x v="2"/>
    <x v="8"/>
    <s v="NE"/>
  </r>
  <r>
    <x v="0"/>
    <x v="2"/>
    <x v="20"/>
    <s v="Arrecife rocoso"/>
    <s v="NoAMP"/>
    <s v="J Azofeifa"/>
    <m/>
    <n v="1"/>
    <n v="40"/>
    <d v="2018-04-29T00:00:00"/>
    <x v="2"/>
    <s v="S.Mena"/>
    <d v="2018-04-29T00:00:00"/>
    <n v="7.4"/>
    <s v="Profundo"/>
    <s v="Hma"/>
    <x v="40"/>
    <n v="265"/>
    <m/>
    <m/>
    <m/>
    <n v="265"/>
    <m/>
    <m/>
    <m/>
    <m/>
    <m/>
    <m/>
    <m/>
    <m/>
    <m/>
    <m/>
    <m/>
    <m/>
    <m/>
    <m/>
    <m/>
    <m/>
    <n v="8.8999999999999999E-3"/>
    <n v="3.16"/>
    <n v="19981.869321870683"/>
    <n v="499.54673304676709"/>
    <n v="4995.4673304676708"/>
    <n v="4.9954673304676707"/>
    <n v="6.625"/>
    <n v="4.2"/>
    <x v="2"/>
    <x v="2"/>
    <x v="0"/>
    <x v="21"/>
    <s v="LC"/>
  </r>
  <r>
    <x v="0"/>
    <x v="2"/>
    <x v="20"/>
    <s v="Arrecife rocoso"/>
    <s v="NoAMP"/>
    <s v="J Azofeifa"/>
    <m/>
    <n v="1"/>
    <n v="40"/>
    <d v="2018-04-29T00:00:00"/>
    <x v="2"/>
    <s v="S.Mena"/>
    <d v="2018-04-29T00:00:00"/>
    <n v="7.4"/>
    <s v="Profundo"/>
    <s v="Hni"/>
    <x v="57"/>
    <n v="2"/>
    <m/>
    <m/>
    <n v="2"/>
    <m/>
    <m/>
    <m/>
    <m/>
    <m/>
    <m/>
    <m/>
    <m/>
    <m/>
    <m/>
    <m/>
    <m/>
    <m/>
    <m/>
    <m/>
    <m/>
    <m/>
    <n v="1.26E-2"/>
    <n v="3.0672999999999999"/>
    <n v="58.338146088241047"/>
    <n v="1.4584536522060261"/>
    <n v="14.584536522060262"/>
    <n v="1.4584536522060262E-2"/>
    <n v="0.05"/>
    <n v="4"/>
    <x v="0"/>
    <x v="0"/>
    <x v="0"/>
    <x v="0"/>
    <s v="LC"/>
  </r>
  <r>
    <x v="0"/>
    <x v="2"/>
    <x v="20"/>
    <s v="Arrecife rocoso"/>
    <s v="NoAMP"/>
    <s v="J Azofeifa"/>
    <m/>
    <n v="1"/>
    <n v="40"/>
    <d v="2018-04-29T00:00:00"/>
    <x v="2"/>
    <s v="S.Mena"/>
    <d v="2018-04-29T00:00:00"/>
    <n v="7.4"/>
    <s v="Profundo"/>
    <s v="Chu"/>
    <x v="54"/>
    <n v="2"/>
    <m/>
    <n v="2"/>
    <m/>
    <m/>
    <m/>
    <m/>
    <m/>
    <m/>
    <m/>
    <m/>
    <m/>
    <m/>
    <m/>
    <m/>
    <m/>
    <m/>
    <m/>
    <m/>
    <m/>
    <m/>
    <n v="2.9600000000000001E-2"/>
    <n v="2.9895"/>
    <n v="24.452167023684002"/>
    <n v="0.61130417559210004"/>
    <n v="6.1130417559210004"/>
    <n v="6.1130417559210008E-3"/>
    <n v="0.05"/>
    <n v="2.7"/>
    <x v="5"/>
    <x v="5"/>
    <x v="0"/>
    <x v="12"/>
    <s v="LC"/>
  </r>
  <r>
    <x v="0"/>
    <x v="2"/>
    <x v="20"/>
    <s v="Arrecife rocoso"/>
    <s v="NoAMP"/>
    <s v="J Azofeifa"/>
    <m/>
    <n v="2"/>
    <n v="40"/>
    <d v="2018-04-29T00:00:00"/>
    <x v="2"/>
    <s v="S.Mena"/>
    <d v="2018-04-29T00:00:00"/>
    <n v="7.4"/>
    <s v="Profundo"/>
    <s v="mcl"/>
    <x v="82"/>
    <n v="1"/>
    <m/>
    <m/>
    <m/>
    <m/>
    <m/>
    <m/>
    <n v="1"/>
    <m/>
    <m/>
    <m/>
    <m/>
    <m/>
    <m/>
    <m/>
    <m/>
    <m/>
    <m/>
    <m/>
    <m/>
    <m/>
    <n v="1.6999999999999999E-3"/>
    <n v="2.9527999999999999"/>
    <n v="129.43592510702103"/>
    <n v="3.2358981276755259"/>
    <n v="32.358981276755259"/>
    <n v="3.235898127675526E-2"/>
    <n v="2.5000000000000001E-2"/>
    <n v="0"/>
    <x v="2"/>
    <x v="2"/>
    <x v="6"/>
    <x v="20"/>
    <s v="LC"/>
  </r>
  <r>
    <x v="0"/>
    <x v="2"/>
    <x v="20"/>
    <s v="Arrecife rocoso"/>
    <s v="NoAMP"/>
    <s v="J Azofeifa"/>
    <m/>
    <n v="2"/>
    <n v="40"/>
    <d v="2018-04-29T00:00:00"/>
    <x v="2"/>
    <s v="S.Mena"/>
    <d v="2018-04-29T00:00:00"/>
    <n v="7.4"/>
    <s v="Profundo"/>
    <s v="hma"/>
    <x v="40"/>
    <n v="200"/>
    <m/>
    <m/>
    <n v="200"/>
    <m/>
    <m/>
    <m/>
    <m/>
    <m/>
    <m/>
    <m/>
    <m/>
    <m/>
    <m/>
    <m/>
    <m/>
    <m/>
    <m/>
    <m/>
    <m/>
    <m/>
    <n v="8.8999999999999999E-3"/>
    <n v="3.16"/>
    <n v="5207.8161422511921"/>
    <n v="130.19540355627981"/>
    <n v="1301.9540355627983"/>
    <n v="1.3019540355627983"/>
    <n v="5"/>
    <n v="4.2"/>
    <x v="2"/>
    <x v="2"/>
    <x v="0"/>
    <x v="21"/>
    <s v="LC"/>
  </r>
  <r>
    <x v="0"/>
    <x v="2"/>
    <x v="20"/>
    <s v="Arrecife rocoso"/>
    <s v="NoAMP"/>
    <s v="J Azofeifa"/>
    <m/>
    <n v="2"/>
    <n v="40"/>
    <d v="2018-04-29T00:00:00"/>
    <x v="2"/>
    <s v="S.Mena"/>
    <d v="2018-04-29T00:00:00"/>
    <n v="7.4"/>
    <s v="Profundo"/>
    <s v="sac"/>
    <x v="5"/>
    <n v="5"/>
    <m/>
    <m/>
    <m/>
    <n v="5"/>
    <m/>
    <m/>
    <m/>
    <m/>
    <m/>
    <m/>
    <m/>
    <m/>
    <m/>
    <m/>
    <m/>
    <m/>
    <m/>
    <m/>
    <m/>
    <m/>
    <n v="3.49E-2"/>
    <n v="2.9108999999999998"/>
    <n v="724.6943697135747"/>
    <n v="18.117359242839367"/>
    <n v="181.17359242839368"/>
    <n v="0.18117359242839368"/>
    <n v="0.125"/>
    <n v="2"/>
    <x v="3"/>
    <x v="3"/>
    <x v="0"/>
    <x v="2"/>
    <s v="LC"/>
  </r>
  <r>
    <x v="0"/>
    <x v="2"/>
    <x v="20"/>
    <s v="Arrecife rocoso"/>
    <s v="NoAMP"/>
    <s v="J Azofeifa"/>
    <m/>
    <n v="2"/>
    <n v="40"/>
    <d v="2018-04-29T00:00:00"/>
    <x v="2"/>
    <s v="S.Mena"/>
    <d v="2018-04-29T00:00:00"/>
    <n v="7.4"/>
    <s v="Profundo"/>
    <s v="chu"/>
    <x v="54"/>
    <n v="2"/>
    <m/>
    <n v="2"/>
    <m/>
    <m/>
    <m/>
    <m/>
    <m/>
    <m/>
    <m/>
    <m/>
    <m/>
    <m/>
    <m/>
    <m/>
    <m/>
    <m/>
    <m/>
    <m/>
    <m/>
    <m/>
    <n v="2.9600000000000001E-2"/>
    <n v="2.9895"/>
    <n v="24.452167023684002"/>
    <n v="0.61130417559210004"/>
    <n v="6.1130417559210004"/>
    <n v="6.1130417559210008E-3"/>
    <n v="0.05"/>
    <n v="2.7"/>
    <x v="5"/>
    <x v="5"/>
    <x v="0"/>
    <x v="12"/>
    <s v="LC"/>
  </r>
  <r>
    <x v="0"/>
    <x v="2"/>
    <x v="20"/>
    <s v="Arrecife rocoso"/>
    <s v="NoAMP"/>
    <s v="J Azofeifa"/>
    <m/>
    <n v="2"/>
    <n v="40"/>
    <d v="2018-04-29T00:00:00"/>
    <x v="2"/>
    <s v="S.Mena"/>
    <d v="2018-04-29T00:00:00"/>
    <n v="7.4"/>
    <s v="Profundo"/>
    <s v="cat"/>
    <x v="2"/>
    <n v="60"/>
    <n v="60"/>
    <m/>
    <m/>
    <m/>
    <m/>
    <m/>
    <m/>
    <m/>
    <m/>
    <m/>
    <m/>
    <m/>
    <m/>
    <m/>
    <m/>
    <m/>
    <m/>
    <m/>
    <m/>
    <m/>
    <n v="5.2300000000000003E-3"/>
    <n v="3.41655"/>
    <n v="7.1818259499124117"/>
    <n v="0.17954564874781029"/>
    <n v="1.7954564874781029"/>
    <n v="1.795456487478103E-3"/>
    <n v="1.5"/>
    <n v="3.4"/>
    <x v="1"/>
    <x v="1"/>
    <x v="0"/>
    <x v="2"/>
    <s v="LC"/>
  </r>
  <r>
    <x v="0"/>
    <x v="2"/>
    <x v="20"/>
    <s v="Arrecife rocoso"/>
    <s v="NoAMP"/>
    <s v="J Azofeifa"/>
    <m/>
    <n v="2"/>
    <n v="40"/>
    <d v="2018-04-29T00:00:00"/>
    <x v="2"/>
    <s v="S.Mena"/>
    <d v="2018-04-29T00:00:00"/>
    <n v="7.4"/>
    <s v="Profundo"/>
    <s v="atr"/>
    <x v="13"/>
    <n v="23"/>
    <m/>
    <m/>
    <n v="23"/>
    <m/>
    <m/>
    <m/>
    <m/>
    <m/>
    <m/>
    <m/>
    <m/>
    <m/>
    <m/>
    <m/>
    <m/>
    <m/>
    <m/>
    <m/>
    <m/>
    <m/>
    <n v="1.6E-2"/>
    <n v="3.0516000000000001"/>
    <n v="818.80109422108694"/>
    <n v="20.470027355527172"/>
    <n v="204.70027355527174"/>
    <n v="0.20470027355527173"/>
    <n v="0.57499999999999996"/>
    <n v="3"/>
    <x v="1"/>
    <x v="1"/>
    <x v="0"/>
    <x v="2"/>
    <s v="LC"/>
  </r>
  <r>
    <x v="0"/>
    <x v="2"/>
    <x v="20"/>
    <s v="Arrecife rocoso"/>
    <s v="NoAMP"/>
    <s v="J Azofeifa"/>
    <m/>
    <n v="2"/>
    <n v="40"/>
    <d v="2018-04-29T00:00:00"/>
    <x v="2"/>
    <s v="S.Mena"/>
    <d v="2018-04-29T00:00:00"/>
    <n v="7.4"/>
    <s v="Profundo"/>
    <s v="Hch"/>
    <x v="44"/>
    <n v="10"/>
    <m/>
    <n v="10"/>
    <m/>
    <m/>
    <m/>
    <m/>
    <m/>
    <m/>
    <m/>
    <m/>
    <m/>
    <m/>
    <m/>
    <m/>
    <m/>
    <m/>
    <m/>
    <m/>
    <m/>
    <m/>
    <n v="1.26E-2"/>
    <n v="3.0672999999999999"/>
    <n v="60.87597896771554"/>
    <n v="1.5218994741928884"/>
    <n v="15.218994741928885"/>
    <n v="1.5218994741928884E-2"/>
    <n v="0.25"/>
    <n v="3.5"/>
    <x v="0"/>
    <x v="0"/>
    <x v="0"/>
    <x v="0"/>
    <s v="LC"/>
  </r>
  <r>
    <x v="0"/>
    <x v="2"/>
    <x v="20"/>
    <s v="Arrecife rocoso"/>
    <s v="NoAMP"/>
    <s v="J Azofeifa"/>
    <m/>
    <n v="3"/>
    <n v="40"/>
    <d v="2018-04-29T00:00:00"/>
    <x v="2"/>
    <s v="S.Mena"/>
    <d v="2018-04-29T00:00:00"/>
    <n v="7.4"/>
    <s v="Profundo"/>
    <s v="Sgh"/>
    <x v="7"/>
    <n v="1"/>
    <m/>
    <m/>
    <m/>
    <m/>
    <n v="1"/>
    <m/>
    <m/>
    <m/>
    <m/>
    <m/>
    <m/>
    <m/>
    <m/>
    <m/>
    <m/>
    <m/>
    <m/>
    <m/>
    <m/>
    <m/>
    <n v="2.3300000000000001E-2"/>
    <n v="2.919"/>
    <n v="280.50642055496235"/>
    <n v="7.0126605138740583"/>
    <n v="70.126605138740587"/>
    <n v="7.0126605138740583E-2"/>
    <n v="2.5000000000000001E-2"/>
    <n v="2"/>
    <x v="4"/>
    <x v="4"/>
    <x v="0"/>
    <x v="6"/>
    <s v="LC"/>
  </r>
  <r>
    <x v="0"/>
    <x v="2"/>
    <x v="20"/>
    <s v="Arrecife rocoso"/>
    <s v="NoAMP"/>
    <s v="J Azofeifa"/>
    <m/>
    <n v="3"/>
    <n v="40"/>
    <d v="2018-04-29T00:00:00"/>
    <x v="2"/>
    <s v="S.Mena"/>
    <d v="2018-04-29T00:00:00"/>
    <n v="7.4"/>
    <s v="Profundo"/>
    <s v="Hma"/>
    <x v="40"/>
    <n v="200"/>
    <m/>
    <m/>
    <n v="200"/>
    <m/>
    <m/>
    <m/>
    <m/>
    <m/>
    <m/>
    <m/>
    <m/>
    <m/>
    <m/>
    <m/>
    <m/>
    <m/>
    <m/>
    <m/>
    <m/>
    <m/>
    <n v="8.8999999999999999E-3"/>
    <n v="3.16"/>
    <n v="5207.8161422511921"/>
    <n v="130.19540355627981"/>
    <n v="1301.9540355627983"/>
    <n v="1.3019540355627983"/>
    <n v="5"/>
    <n v="4.2"/>
    <x v="2"/>
    <x v="2"/>
    <x v="0"/>
    <x v="21"/>
    <s v="LC"/>
  </r>
  <r>
    <x v="0"/>
    <x v="2"/>
    <x v="20"/>
    <s v="Arrecife rocoso"/>
    <s v="NoAMP"/>
    <s v="J Azofeifa"/>
    <m/>
    <n v="3"/>
    <n v="40"/>
    <d v="2018-04-29T00:00:00"/>
    <x v="2"/>
    <s v="S.Mena"/>
    <d v="2018-04-29T00:00:00"/>
    <n v="7.4"/>
    <s v="Profundo"/>
    <s v="Cat"/>
    <x v="2"/>
    <n v="90"/>
    <n v="90"/>
    <m/>
    <m/>
    <m/>
    <m/>
    <m/>
    <m/>
    <m/>
    <m/>
    <m/>
    <m/>
    <m/>
    <m/>
    <m/>
    <m/>
    <m/>
    <m/>
    <m/>
    <m/>
    <m/>
    <n v="5.2300000000000003E-3"/>
    <n v="3.41655"/>
    <n v="10.772738924868618"/>
    <n v="0.26931847312171542"/>
    <n v="2.693184731217154"/>
    <n v="2.693184731217154E-3"/>
    <n v="2.25"/>
    <n v="3.4"/>
    <x v="1"/>
    <x v="1"/>
    <x v="0"/>
    <x v="2"/>
    <s v="LC"/>
  </r>
  <r>
    <x v="0"/>
    <x v="2"/>
    <x v="20"/>
    <s v="Arrecife rocoso"/>
    <s v="NoAMP"/>
    <s v="J Azofeifa"/>
    <m/>
    <n v="3"/>
    <n v="40"/>
    <d v="2018-04-29T00:00:00"/>
    <x v="2"/>
    <s v="S.Mena"/>
    <d v="2018-04-29T00:00:00"/>
    <n v="7.4"/>
    <s v="Profundo"/>
    <s v="sac"/>
    <x v="5"/>
    <n v="2"/>
    <m/>
    <m/>
    <n v="2"/>
    <m/>
    <m/>
    <m/>
    <m/>
    <m/>
    <m/>
    <m/>
    <m/>
    <m/>
    <m/>
    <m/>
    <m/>
    <m/>
    <m/>
    <m/>
    <m/>
    <m/>
    <n v="3.49E-2"/>
    <n v="2.9108999999999998"/>
    <n v="108.85560089267526"/>
    <n v="2.7213900223168812"/>
    <n v="27.213900223168814"/>
    <n v="2.7213900223168812E-2"/>
    <n v="0.05"/>
    <n v="2"/>
    <x v="3"/>
    <x v="3"/>
    <x v="0"/>
    <x v="2"/>
    <s v="LC"/>
  </r>
  <r>
    <x v="0"/>
    <x v="2"/>
    <x v="20"/>
    <s v="Arrecife rocoso"/>
    <s v="NoAMP"/>
    <s v="J Azofeifa"/>
    <m/>
    <n v="3"/>
    <n v="40"/>
    <d v="2018-04-29T00:00:00"/>
    <x v="2"/>
    <s v="S.Mena"/>
    <d v="2018-04-29T00:00:00"/>
    <n v="7.4"/>
    <s v="Profundo"/>
    <s v="atr"/>
    <x v="13"/>
    <n v="3"/>
    <m/>
    <m/>
    <n v="3"/>
    <m/>
    <m/>
    <m/>
    <m/>
    <m/>
    <m/>
    <m/>
    <m/>
    <m/>
    <m/>
    <m/>
    <m/>
    <m/>
    <m/>
    <m/>
    <m/>
    <m/>
    <n v="1.6E-2"/>
    <n v="3.0516000000000001"/>
    <n v="106.8001427244896"/>
    <n v="2.6700035681122403"/>
    <n v="26.700035681122401"/>
    <n v="2.6700035681122402E-2"/>
    <n v="7.4999999999999997E-2"/>
    <n v="3"/>
    <x v="1"/>
    <x v="1"/>
    <x v="0"/>
    <x v="2"/>
    <s v="LC"/>
  </r>
  <r>
    <x v="0"/>
    <x v="2"/>
    <x v="20"/>
    <s v="Arrecife rocoso"/>
    <s v="NoAMP"/>
    <s v="J Azofeifa"/>
    <m/>
    <n v="3"/>
    <n v="40"/>
    <d v="2018-04-29T00:00:00"/>
    <x v="2"/>
    <s v="S.Mena"/>
    <d v="2018-04-29T00:00:00"/>
    <n v="7.4"/>
    <s v="Profundo"/>
    <s v="lar"/>
    <x v="41"/>
    <n v="2"/>
    <m/>
    <m/>
    <m/>
    <n v="2"/>
    <m/>
    <m/>
    <m/>
    <m/>
    <m/>
    <m/>
    <m/>
    <m/>
    <m/>
    <m/>
    <m/>
    <m/>
    <m/>
    <m/>
    <m/>
    <m/>
    <n v="1.7299999999999999E-2"/>
    <n v="3"/>
    <n v="185.43437499999999"/>
    <n v="4.6358593749999999"/>
    <n v="46.358593749999997"/>
    <n v="4.6358593749999996E-2"/>
    <n v="0.05"/>
    <n v="4"/>
    <x v="2"/>
    <x v="2"/>
    <x v="0"/>
    <x v="22"/>
    <s v="LC"/>
  </r>
  <r>
    <x v="0"/>
    <x v="2"/>
    <x v="20"/>
    <s v="Arrecife rocoso"/>
    <s v="NoAMP"/>
    <s v="J Azofeifa"/>
    <m/>
    <n v="3"/>
    <n v="40"/>
    <d v="2018-04-29T00:00:00"/>
    <x v="2"/>
    <s v="S.Mena"/>
    <d v="2018-04-29T00:00:00"/>
    <n v="7.4"/>
    <s v="Profundo"/>
    <s v="hdi"/>
    <x v="18"/>
    <n v="2"/>
    <m/>
    <m/>
    <n v="2"/>
    <m/>
    <m/>
    <m/>
    <m/>
    <m/>
    <m/>
    <m/>
    <m/>
    <m/>
    <m/>
    <m/>
    <m/>
    <m/>
    <m/>
    <m/>
    <m/>
    <m/>
    <n v="1.26E-2"/>
    <n v="3.0672999999999999"/>
    <n v="58.338146088241047"/>
    <n v="1.4584536522060261"/>
    <n v="14.584536522060262"/>
    <n v="1.4584536522060262E-2"/>
    <n v="0.05"/>
    <n v="3.9"/>
    <x v="0"/>
    <x v="0"/>
    <x v="0"/>
    <x v="0"/>
    <s v="LC"/>
  </r>
  <r>
    <x v="0"/>
    <x v="2"/>
    <x v="20"/>
    <s v="Arrecife rocoso"/>
    <s v="NoAMP"/>
    <s v="J Azofeifa"/>
    <m/>
    <n v="3"/>
    <n v="40"/>
    <d v="2018-04-29T00:00:00"/>
    <x v="2"/>
    <s v="S.Mena"/>
    <d v="2018-04-29T00:00:00"/>
    <n v="7.4"/>
    <s v="Profundo"/>
    <s v="bdi"/>
    <x v="14"/>
    <n v="1"/>
    <m/>
    <m/>
    <n v="1"/>
    <m/>
    <m/>
    <m/>
    <m/>
    <m/>
    <m/>
    <m/>
    <m/>
    <m/>
    <m/>
    <m/>
    <m/>
    <m/>
    <m/>
    <m/>
    <m/>
    <m/>
    <n v="2.01E-2"/>
    <n v="2.9992000000000001"/>
    <n v="39.178568920836838"/>
    <n v="0.97946422302092095"/>
    <n v="9.7946422302092095"/>
    <n v="9.7946422302092103E-3"/>
    <n v="2.5000000000000001E-2"/>
    <n v="3.4"/>
    <x v="0"/>
    <x v="0"/>
    <x v="0"/>
    <x v="0"/>
    <s v="LC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slo"/>
    <x v="58"/>
    <n v="1"/>
    <m/>
    <m/>
    <m/>
    <n v="1"/>
    <m/>
    <m/>
    <m/>
    <m/>
    <m/>
    <m/>
    <m/>
    <m/>
    <m/>
    <m/>
    <m/>
    <m/>
    <m/>
    <m/>
    <m/>
    <m/>
    <n v="3.7199999999999997E-2"/>
    <n v="2.77"/>
    <n v="103.21868805643687"/>
    <n v="2.5804672014109218"/>
    <n v="25.804672014109219"/>
    <n v="2.5804672014109218E-2"/>
    <n v="2.5000000000000001E-2"/>
    <n v="3.1"/>
    <x v="0"/>
    <x v="0"/>
    <x v="1"/>
    <x v="5"/>
    <s v="LC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lgu"/>
    <x v="76"/>
    <n v="1"/>
    <m/>
    <m/>
    <n v="1"/>
    <m/>
    <m/>
    <m/>
    <m/>
    <m/>
    <m/>
    <m/>
    <m/>
    <m/>
    <m/>
    <m/>
    <m/>
    <m/>
    <m/>
    <m/>
    <m/>
    <m/>
    <n v="1.43E-2"/>
    <n v="3"/>
    <n v="27.9296875"/>
    <n v="0.6982421875"/>
    <n v="6.982421875"/>
    <n v="6.9824218750000003E-3"/>
    <n v="2.5000000000000001E-2"/>
    <n v="3.9"/>
    <x v="2"/>
    <x v="2"/>
    <x v="0"/>
    <x v="22"/>
    <s v="LC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sac"/>
    <x v="5"/>
    <n v="2"/>
    <m/>
    <m/>
    <n v="2"/>
    <m/>
    <m/>
    <m/>
    <m/>
    <m/>
    <m/>
    <m/>
    <m/>
    <m/>
    <m/>
    <m/>
    <m/>
    <m/>
    <m/>
    <m/>
    <m/>
    <m/>
    <n v="3.49E-2"/>
    <n v="2.9108999999999998"/>
    <n v="108.85560089267526"/>
    <n v="2.7213900223168812"/>
    <n v="27.213900223168814"/>
    <n v="2.7213900223168812E-2"/>
    <n v="0.05"/>
    <n v="2"/>
    <x v="3"/>
    <x v="3"/>
    <x v="0"/>
    <x v="2"/>
    <s v="LC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fco"/>
    <x v="9"/>
    <n v="1"/>
    <m/>
    <m/>
    <m/>
    <m/>
    <m/>
    <m/>
    <m/>
    <n v="1"/>
    <m/>
    <m/>
    <m/>
    <m/>
    <m/>
    <m/>
    <m/>
    <m/>
    <m/>
    <m/>
    <m/>
    <m/>
    <n v="5.9999999999999995E-4"/>
    <n v="3"/>
    <n v="99.824999999999989"/>
    <n v="2.4956249999999995"/>
    <n v="24.956249999999997"/>
    <n v="2.4956249999999996E-2"/>
    <n v="2.5000000000000001E-2"/>
    <n v="4.3"/>
    <x v="2"/>
    <x v="2"/>
    <x v="2"/>
    <x v="8"/>
    <s v="NE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ahis"/>
    <x v="39"/>
    <n v="1"/>
    <m/>
    <m/>
    <m/>
    <n v="1"/>
    <m/>
    <m/>
    <m/>
    <m/>
    <m/>
    <m/>
    <m/>
    <m/>
    <m/>
    <m/>
    <m/>
    <m/>
    <m/>
    <m/>
    <m/>
    <m/>
    <n v="5.7000000000000002E-2"/>
    <n v="2.8010000000000002"/>
    <n v="172.83210921696084"/>
    <n v="4.3208027304240213"/>
    <n v="43.208027304240211"/>
    <n v="4.3208027304240212E-2"/>
    <n v="2.5000000000000001E-2"/>
    <n v="3.1"/>
    <x v="0"/>
    <x v="0"/>
    <x v="1"/>
    <x v="5"/>
    <s v="NE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hdi"/>
    <x v="18"/>
    <n v="9"/>
    <m/>
    <n v="9"/>
    <m/>
    <m/>
    <m/>
    <m/>
    <m/>
    <m/>
    <m/>
    <m/>
    <m/>
    <m/>
    <m/>
    <m/>
    <m/>
    <m/>
    <m/>
    <m/>
    <m/>
    <m/>
    <n v="1.26E-2"/>
    <n v="3.0672999999999999"/>
    <n v="54.788381070943984"/>
    <n v="1.3697095267735997"/>
    <n v="13.697095267735996"/>
    <n v="1.3697095267735996E-2"/>
    <n v="0.22500000000000001"/>
    <n v="3.9"/>
    <x v="0"/>
    <x v="0"/>
    <x v="0"/>
    <x v="0"/>
    <s v="LC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dho"/>
    <x v="11"/>
    <n v="1"/>
    <m/>
    <m/>
    <n v="1"/>
    <m/>
    <m/>
    <m/>
    <m/>
    <m/>
    <m/>
    <m/>
    <m/>
    <m/>
    <m/>
    <m/>
    <m/>
    <m/>
    <m/>
    <m/>
    <m/>
    <m/>
    <n v="2.1899999999999999E-2"/>
    <n v="3"/>
    <n v="42.7734375"/>
    <n v="1.0693359375"/>
    <n v="10.693359375"/>
    <n v="1.0693359374999999E-2"/>
    <n v="2.5000000000000001E-2"/>
    <n v="3.3"/>
    <x v="0"/>
    <x v="0"/>
    <x v="1"/>
    <x v="10"/>
    <s v="NE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sps"/>
    <x v="30"/>
    <n v="1"/>
    <m/>
    <m/>
    <n v="1"/>
    <m/>
    <m/>
    <m/>
    <m/>
    <m/>
    <m/>
    <m/>
    <m/>
    <m/>
    <m/>
    <m/>
    <m/>
    <m/>
    <m/>
    <m/>
    <m/>
    <m/>
    <n v="1.9300000000000001E-2"/>
    <n v="2.8511000000000002"/>
    <n v="25.879593301150688"/>
    <n v="0.64698983252876718"/>
    <n v="6.4698983252876721"/>
    <n v="6.4698983252876718E-3"/>
    <n v="2.5000000000000001E-2"/>
    <n v="3.6"/>
    <x v="2"/>
    <x v="2"/>
    <x v="0"/>
    <x v="9"/>
    <s v="LC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sgh"/>
    <x v="7"/>
    <n v="5"/>
    <m/>
    <m/>
    <n v="4"/>
    <m/>
    <n v="1"/>
    <m/>
    <m/>
    <m/>
    <m/>
    <m/>
    <m/>
    <m/>
    <m/>
    <m/>
    <m/>
    <m/>
    <m/>
    <m/>
    <m/>
    <m/>
    <n v="2.3300000000000001E-2"/>
    <n v="2.919"/>
    <n v="428.85938887654601"/>
    <n v="10.721484721913651"/>
    <n v="107.21484721913652"/>
    <n v="0.10721484721913652"/>
    <n v="0.125"/>
    <n v="2"/>
    <x v="4"/>
    <x v="4"/>
    <x v="0"/>
    <x v="6"/>
    <s v="LC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chu"/>
    <x v="54"/>
    <n v="1"/>
    <m/>
    <m/>
    <n v="1"/>
    <m/>
    <m/>
    <m/>
    <m/>
    <m/>
    <m/>
    <m/>
    <m/>
    <m/>
    <m/>
    <m/>
    <m/>
    <m/>
    <m/>
    <m/>
    <m/>
    <m/>
    <n v="2.9600000000000001E-2"/>
    <n v="2.9895"/>
    <n v="56.299455545699892"/>
    <n v="1.4074863886424973"/>
    <n v="14.074863886424973"/>
    <n v="1.4074863886424973E-2"/>
    <n v="2.5000000000000001E-2"/>
    <n v="2.7"/>
    <x v="5"/>
    <x v="5"/>
    <x v="0"/>
    <x v="12"/>
    <s v="LC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ame"/>
    <x v="28"/>
    <n v="1"/>
    <m/>
    <m/>
    <m/>
    <m/>
    <n v="1"/>
    <m/>
    <m/>
    <m/>
    <m/>
    <m/>
    <m/>
    <m/>
    <m/>
    <m/>
    <m/>
    <m/>
    <m/>
    <m/>
    <m/>
    <m/>
    <n v="3.0700000000000002E-2"/>
    <n v="2.8498999999999999"/>
    <n v="295.88817296445171"/>
    <n v="7.3972043241112928"/>
    <n v="73.972043241112928"/>
    <n v="7.3972043241112923E-2"/>
    <n v="2.5000000000000001E-2"/>
    <n v="3.4"/>
    <x v="0"/>
    <x v="0"/>
    <x v="1"/>
    <x v="5"/>
    <s v="NE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jni"/>
    <x v="17"/>
    <n v="1"/>
    <m/>
    <m/>
    <n v="1"/>
    <m/>
    <m/>
    <m/>
    <m/>
    <m/>
    <m/>
    <m/>
    <m/>
    <m/>
    <m/>
    <m/>
    <m/>
    <m/>
    <m/>
    <m/>
    <m/>
    <m/>
    <n v="2.5600000000000001E-2"/>
    <n v="3.0005999999999999"/>
    <n v="50.075829302089247"/>
    <n v="1.2518957325522311"/>
    <n v="12.518957325522312"/>
    <n v="1.2518957325522311E-2"/>
    <n v="2.5000000000000001E-2"/>
    <n v="3"/>
    <x v="0"/>
    <x v="0"/>
    <x v="0"/>
    <x v="12"/>
    <s v="LC"/>
  </r>
  <r>
    <x v="0"/>
    <x v="2"/>
    <x v="19"/>
    <s v="Arrecife rocoso"/>
    <s v="NoAMP"/>
    <s v="J Azofeifa"/>
    <m/>
    <n v="1"/>
    <n v="40"/>
    <d v="2018-04-29T00:00:00"/>
    <x v="2"/>
    <s v="J Azofeifa"/>
    <d v="2018-04-30T00:00:00"/>
    <n v="9.5"/>
    <s v="Profundo"/>
    <s v="cpu"/>
    <x v="6"/>
    <n v="2"/>
    <m/>
    <n v="2"/>
    <m/>
    <m/>
    <m/>
    <m/>
    <m/>
    <m/>
    <m/>
    <m/>
    <m/>
    <m/>
    <m/>
    <m/>
    <m/>
    <m/>
    <m/>
    <m/>
    <m/>
    <m/>
    <n v="1.9699999999999999E-2"/>
    <n v="2.9174000000000002"/>
    <n v="14.073429816211023"/>
    <n v="0.35183574540527557"/>
    <n v="3.5183574540527558"/>
    <n v="3.5183574540527556E-3"/>
    <n v="0.05"/>
    <n v="3"/>
    <x v="0"/>
    <x v="0"/>
    <x v="1"/>
    <x v="5"/>
    <s v="LC"/>
  </r>
  <r>
    <x v="0"/>
    <x v="2"/>
    <x v="19"/>
    <s v="Arrecife rocoso"/>
    <s v="NoAMP"/>
    <s v="J Azofeifa"/>
    <m/>
    <n v="2"/>
    <n v="40"/>
    <d v="2018-04-29T00:00:00"/>
    <x v="2"/>
    <s v="J Azofeifa"/>
    <d v="2018-04-30T00:00:00"/>
    <n v="9.1999999999999993"/>
    <s v="Profundo"/>
    <s v="dho"/>
    <x v="11"/>
    <n v="1"/>
    <m/>
    <m/>
    <m/>
    <n v="1"/>
    <m/>
    <m/>
    <m/>
    <m/>
    <m/>
    <m/>
    <m/>
    <m/>
    <m/>
    <m/>
    <m/>
    <m/>
    <m/>
    <m/>
    <m/>
    <m/>
    <n v="2.1899999999999999E-2"/>
    <n v="3"/>
    <n v="117.3703125"/>
    <n v="2.9342578124999998"/>
    <n v="29.342578124999999"/>
    <n v="2.9342578124999998E-2"/>
    <n v="2.5000000000000001E-2"/>
    <n v="3.3"/>
    <x v="0"/>
    <x v="0"/>
    <x v="1"/>
    <x v="10"/>
    <s v="NE"/>
  </r>
  <r>
    <x v="0"/>
    <x v="2"/>
    <x v="19"/>
    <s v="Arrecife rocoso"/>
    <s v="NoAMP"/>
    <s v="J Azofeifa"/>
    <m/>
    <n v="2"/>
    <n v="40"/>
    <d v="2018-04-29T00:00:00"/>
    <x v="2"/>
    <s v="J Azofeifa"/>
    <d v="2018-04-30T00:00:00"/>
    <n v="9.1999999999999993"/>
    <s v="Profundo"/>
    <s v="jni"/>
    <x v="17"/>
    <n v="5"/>
    <m/>
    <m/>
    <n v="5"/>
    <m/>
    <m/>
    <m/>
    <m/>
    <m/>
    <m/>
    <m/>
    <m/>
    <m/>
    <m/>
    <m/>
    <m/>
    <m/>
    <m/>
    <m/>
    <m/>
    <m/>
    <n v="2.5600000000000001E-2"/>
    <n v="3.0005999999999999"/>
    <n v="250.37914651044622"/>
    <n v="6.2594786627611558"/>
    <n v="62.594786627611555"/>
    <n v="6.2594786627611559E-2"/>
    <n v="0.125"/>
    <n v="3"/>
    <x v="0"/>
    <x v="0"/>
    <x v="0"/>
    <x v="12"/>
    <s v="LC"/>
  </r>
  <r>
    <x v="0"/>
    <x v="2"/>
    <x v="19"/>
    <s v="Arrecife rocoso"/>
    <s v="NoAMP"/>
    <s v="J Azofeifa"/>
    <m/>
    <n v="2"/>
    <n v="40"/>
    <d v="2018-04-29T00:00:00"/>
    <x v="2"/>
    <s v="J Azofeifa"/>
    <d v="2018-04-30T00:00:00"/>
    <n v="9.1999999999999993"/>
    <s v="Profundo"/>
    <s v="sve"/>
    <x v="1"/>
    <n v="1"/>
    <m/>
    <m/>
    <m/>
    <n v="1"/>
    <m/>
    <m/>
    <m/>
    <m/>
    <m/>
    <m/>
    <m/>
    <m/>
    <m/>
    <m/>
    <m/>
    <m/>
    <m/>
    <m/>
    <m/>
    <m/>
    <n v="2.4899999999999999E-2"/>
    <n v="3.0129999999999999"/>
    <n v="138.50740345244131"/>
    <n v="3.4626850863110326"/>
    <n v="34.626850863110327"/>
    <n v="3.4626850863110327E-2"/>
    <n v="2.5000000000000001E-2"/>
    <n v="3.3"/>
    <x v="0"/>
    <x v="0"/>
    <x v="1"/>
    <x v="1"/>
    <s v="LC"/>
  </r>
  <r>
    <x v="0"/>
    <x v="2"/>
    <x v="19"/>
    <s v="Arrecife rocoso"/>
    <s v="NoAMP"/>
    <s v="J Azofeifa"/>
    <m/>
    <n v="2"/>
    <n v="40"/>
    <d v="2018-04-29T00:00:00"/>
    <x v="2"/>
    <s v="J Azofeifa"/>
    <d v="2018-04-30T00:00:00"/>
    <n v="9.1999999999999993"/>
    <s v="Profundo"/>
    <s v="hno"/>
    <x v="50"/>
    <n v="3"/>
    <m/>
    <n v="1"/>
    <n v="2"/>
    <m/>
    <m/>
    <m/>
    <m/>
    <m/>
    <m/>
    <m/>
    <m/>
    <m/>
    <m/>
    <m/>
    <m/>
    <m/>
    <m/>
    <m/>
    <m/>
    <m/>
    <n v="1.26E-2"/>
    <n v="3.0672999999999999"/>
    <n v="64.425743985012602"/>
    <n v="1.610643599625315"/>
    <n v="16.10643599625315"/>
    <n v="1.6106435996253152E-2"/>
    <n v="7.4999999999999997E-2"/>
    <n v="3.5"/>
    <x v="0"/>
    <x v="0"/>
    <x v="0"/>
    <x v="0"/>
    <s v="LC"/>
  </r>
  <r>
    <x v="0"/>
    <x v="2"/>
    <x v="19"/>
    <s v="Arrecife rocoso"/>
    <s v="NoAMP"/>
    <s v="J Azofeifa"/>
    <m/>
    <n v="2"/>
    <n v="40"/>
    <d v="2018-04-29T00:00:00"/>
    <x v="2"/>
    <s v="J Azofeifa"/>
    <d v="2018-04-30T00:00:00"/>
    <n v="9.1999999999999993"/>
    <s v="Profundo"/>
    <s v="cbr"/>
    <x v="80"/>
    <n v="4"/>
    <m/>
    <m/>
    <m/>
    <m/>
    <n v="4"/>
    <m/>
    <m/>
    <m/>
    <m/>
    <m/>
    <m/>
    <m/>
    <m/>
    <m/>
    <m/>
    <m/>
    <m/>
    <m/>
    <m/>
    <m/>
    <n v="0.39750000000000002"/>
    <n v="2.8761000000000001"/>
    <n v="16672.94752306744"/>
    <n v="416.82368807668598"/>
    <n v="4168.2368807668599"/>
    <n v="4.1682368807668597"/>
    <n v="0.1"/>
    <n v="3.5"/>
    <x v="0"/>
    <x v="0"/>
    <x v="0"/>
    <x v="28"/>
    <s v="NE"/>
  </r>
  <r>
    <x v="0"/>
    <x v="2"/>
    <x v="19"/>
    <s v="Arrecife rocoso"/>
    <s v="NoAMP"/>
    <s v="J Azofeifa"/>
    <m/>
    <n v="2"/>
    <n v="40"/>
    <d v="2018-04-29T00:00:00"/>
    <x v="2"/>
    <s v="J Azofeifa"/>
    <d v="2018-04-30T00:00:00"/>
    <n v="9.1999999999999993"/>
    <s v="Profundo"/>
    <s v="ela"/>
    <x v="10"/>
    <n v="8"/>
    <m/>
    <m/>
    <n v="2"/>
    <n v="6"/>
    <m/>
    <m/>
    <m/>
    <m/>
    <m/>
    <m/>
    <m/>
    <m/>
    <m/>
    <m/>
    <m/>
    <m/>
    <m/>
    <m/>
    <m/>
    <m/>
    <n v="3.4299999999999997E-2"/>
    <n v="2.9"/>
    <n v="932.50880795379112"/>
    <n v="23.312720198844779"/>
    <n v="233.12720198844778"/>
    <n v="0.23312720198844777"/>
    <n v="0.2"/>
    <n v="4"/>
    <x v="2"/>
    <x v="2"/>
    <x v="0"/>
    <x v="9"/>
    <s v="LC"/>
  </r>
  <r>
    <x v="0"/>
    <x v="2"/>
    <x v="19"/>
    <s v="Arrecife rocoso"/>
    <s v="NoAMP"/>
    <s v="J Azofeifa"/>
    <m/>
    <n v="2"/>
    <n v="40"/>
    <d v="2018-04-29T00:00:00"/>
    <x v="2"/>
    <s v="J Azofeifa"/>
    <d v="2018-04-30T00:00:00"/>
    <n v="9.1999999999999993"/>
    <s v="Profundo"/>
    <s v="chu"/>
    <x v="54"/>
    <n v="3"/>
    <m/>
    <m/>
    <n v="3"/>
    <m/>
    <m/>
    <m/>
    <m/>
    <m/>
    <m/>
    <m/>
    <m/>
    <m/>
    <m/>
    <m/>
    <m/>
    <m/>
    <m/>
    <m/>
    <m/>
    <m/>
    <n v="2.9600000000000001E-2"/>
    <n v="2.9895"/>
    <n v="168.89836663709968"/>
    <n v="4.2224591659274919"/>
    <n v="42.224591659274921"/>
    <n v="4.2224591659274918E-2"/>
    <n v="7.4999999999999997E-2"/>
    <n v="2.7"/>
    <x v="5"/>
    <x v="5"/>
    <x v="0"/>
    <x v="12"/>
    <s v="LC"/>
  </r>
  <r>
    <x v="0"/>
    <x v="2"/>
    <x v="19"/>
    <s v="Arrecife rocoso"/>
    <s v="NoAMP"/>
    <s v="J Azofeifa"/>
    <m/>
    <n v="2"/>
    <n v="40"/>
    <d v="2018-04-29T00:00:00"/>
    <x v="2"/>
    <s v="J Azofeifa"/>
    <d v="2018-04-30T00:00:00"/>
    <n v="9.1999999999999993"/>
    <s v="Profundo"/>
    <s v="sgh"/>
    <x v="7"/>
    <n v="7"/>
    <m/>
    <m/>
    <m/>
    <n v="7"/>
    <m/>
    <m/>
    <m/>
    <m/>
    <m/>
    <m/>
    <m/>
    <m/>
    <m/>
    <m/>
    <m/>
    <m/>
    <m/>
    <m/>
    <m/>
    <m/>
    <n v="2.3300000000000001E-2"/>
    <n v="2.919"/>
    <n v="693.23746447710118"/>
    <n v="17.33093661192753"/>
    <n v="173.3093661192753"/>
    <n v="0.1733093661192753"/>
    <n v="0.17499999999999999"/>
    <n v="2"/>
    <x v="4"/>
    <x v="4"/>
    <x v="0"/>
    <x v="6"/>
    <s v="LC"/>
  </r>
  <r>
    <x v="0"/>
    <x v="2"/>
    <x v="19"/>
    <s v="Arrecife rocoso"/>
    <s v="NoAMP"/>
    <s v="J Azofeifa"/>
    <m/>
    <n v="2"/>
    <n v="40"/>
    <d v="2018-04-29T00:00:00"/>
    <x v="2"/>
    <s v="J Azofeifa"/>
    <d v="2018-04-30T00:00:00"/>
    <n v="9.1999999999999993"/>
    <s v="Profundo"/>
    <s v="hdi"/>
    <x v="18"/>
    <n v="10"/>
    <m/>
    <n v="10"/>
    <m/>
    <m/>
    <m/>
    <m/>
    <m/>
    <m/>
    <m/>
    <m/>
    <m/>
    <m/>
    <m/>
    <m/>
    <m/>
    <m/>
    <m/>
    <m/>
    <m/>
    <m/>
    <n v="1.26E-2"/>
    <n v="3.0672999999999999"/>
    <n v="60.87597896771554"/>
    <n v="1.5218994741928884"/>
    <n v="15.218994741928885"/>
    <n v="1.5218994741928884E-2"/>
    <n v="0.25"/>
    <n v="3.9"/>
    <x v="0"/>
    <x v="0"/>
    <x v="0"/>
    <x v="0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dho"/>
    <x v="11"/>
    <n v="1"/>
    <m/>
    <m/>
    <n v="1"/>
    <m/>
    <m/>
    <m/>
    <m/>
    <m/>
    <m/>
    <m/>
    <m/>
    <m/>
    <m/>
    <m/>
    <m/>
    <m/>
    <m/>
    <m/>
    <m/>
    <m/>
    <n v="2.1899999999999999E-2"/>
    <n v="3"/>
    <n v="42.7734375"/>
    <n v="1.0693359375"/>
    <n v="10.693359375"/>
    <n v="1.0693359374999999E-2"/>
    <n v="2.5000000000000001E-2"/>
    <n v="3.3"/>
    <x v="0"/>
    <x v="0"/>
    <x v="1"/>
    <x v="10"/>
    <s v="NE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hdi"/>
    <x v="18"/>
    <n v="13"/>
    <m/>
    <n v="10"/>
    <n v="2"/>
    <n v="1"/>
    <m/>
    <m/>
    <m/>
    <m/>
    <m/>
    <m/>
    <m/>
    <m/>
    <m/>
    <m/>
    <m/>
    <m/>
    <m/>
    <m/>
    <m/>
    <m/>
    <n v="1.26E-2"/>
    <n v="3.0672999999999999"/>
    <n v="201.08720945675611"/>
    <n v="5.0271802364189027"/>
    <n v="50.271802364189028"/>
    <n v="5.027180236418903E-2"/>
    <n v="0.32500000000000001"/>
    <n v="3.9"/>
    <x v="0"/>
    <x v="0"/>
    <x v="0"/>
    <x v="0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ela"/>
    <x v="10"/>
    <n v="3"/>
    <m/>
    <m/>
    <n v="1"/>
    <n v="2"/>
    <m/>
    <m/>
    <m/>
    <m/>
    <m/>
    <m/>
    <m/>
    <m/>
    <m/>
    <m/>
    <m/>
    <m/>
    <m/>
    <m/>
    <m/>
    <m/>
    <n v="3.4299999999999997E-2"/>
    <n v="2.9"/>
    <n v="328.18277101926481"/>
    <n v="8.2045692754816208"/>
    <n v="82.045692754816201"/>
    <n v="8.2045692754816199E-2"/>
    <n v="7.4999999999999997E-2"/>
    <n v="4"/>
    <x v="2"/>
    <x v="2"/>
    <x v="0"/>
    <x v="9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pco"/>
    <x v="66"/>
    <n v="2"/>
    <m/>
    <n v="1"/>
    <m/>
    <m/>
    <n v="1"/>
    <m/>
    <m/>
    <m/>
    <m/>
    <m/>
    <m/>
    <m/>
    <m/>
    <m/>
    <m/>
    <m/>
    <m/>
    <m/>
    <m/>
    <m/>
    <n v="1.485E-2"/>
    <n v="2.8633299999999999"/>
    <n v="154.20477744582155"/>
    <n v="3.8551194361455385"/>
    <n v="38.551194361455387"/>
    <n v="3.855119436145539E-2"/>
    <n v="0.05"/>
    <n v="3.8"/>
    <x v="1"/>
    <x v="1"/>
    <x v="0"/>
    <x v="9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jni"/>
    <x v="17"/>
    <n v="9"/>
    <m/>
    <m/>
    <n v="9"/>
    <m/>
    <m/>
    <m/>
    <m/>
    <m/>
    <m/>
    <m/>
    <m/>
    <m/>
    <m/>
    <m/>
    <m/>
    <m/>
    <m/>
    <m/>
    <m/>
    <m/>
    <n v="2.5600000000000001E-2"/>
    <n v="3.0005999999999999"/>
    <n v="450.68246371880321"/>
    <n v="11.26706159297008"/>
    <n v="112.6706159297008"/>
    <n v="0.1126706159297008"/>
    <n v="0.22500000000000001"/>
    <n v="3"/>
    <x v="0"/>
    <x v="0"/>
    <x v="0"/>
    <x v="12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cpu"/>
    <x v="6"/>
    <n v="1"/>
    <m/>
    <n v="1"/>
    <m/>
    <m/>
    <m/>
    <m/>
    <m/>
    <m/>
    <m/>
    <m/>
    <m/>
    <m/>
    <m/>
    <m/>
    <m/>
    <m/>
    <m/>
    <m/>
    <m/>
    <m/>
    <n v="1.9699999999999999E-2"/>
    <n v="2.9174000000000002"/>
    <n v="7.0367149081055116"/>
    <n v="0.17591787270263778"/>
    <n v="1.7591787270263779"/>
    <n v="1.7591787270263778E-3"/>
    <n v="2.5000000000000001E-2"/>
    <n v="3"/>
    <x v="0"/>
    <x v="0"/>
    <x v="1"/>
    <x v="5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sgh"/>
    <x v="7"/>
    <n v="12"/>
    <m/>
    <m/>
    <n v="10"/>
    <m/>
    <n v="2"/>
    <m/>
    <m/>
    <m/>
    <m/>
    <m/>
    <m/>
    <m/>
    <m/>
    <m/>
    <m/>
    <m/>
    <m/>
    <m/>
    <m/>
    <m/>
    <n v="2.3300000000000001E-2"/>
    <n v="2.919"/>
    <n v="931.89526191388381"/>
    <n v="23.297381547847095"/>
    <n v="232.97381547847095"/>
    <n v="0.23297381547847096"/>
    <n v="0.3"/>
    <n v="2"/>
    <x v="4"/>
    <x v="4"/>
    <x v="0"/>
    <x v="6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hni"/>
    <x v="57"/>
    <n v="1"/>
    <m/>
    <m/>
    <m/>
    <m/>
    <n v="1"/>
    <m/>
    <m/>
    <m/>
    <m/>
    <m/>
    <m/>
    <m/>
    <m/>
    <m/>
    <m/>
    <m/>
    <m/>
    <m/>
    <m/>
    <m/>
    <n v="1.26E-2"/>
    <n v="3.0672999999999999"/>
    <n v="244.49609871054292"/>
    <n v="6.1124024677635731"/>
    <n v="61.124024677635731"/>
    <n v="6.1124024677635731E-2"/>
    <n v="2.5000000000000001E-2"/>
    <n v="4"/>
    <x v="0"/>
    <x v="0"/>
    <x v="0"/>
    <x v="0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aim"/>
    <x v="78"/>
    <n v="1"/>
    <m/>
    <m/>
    <m/>
    <n v="1"/>
    <m/>
    <m/>
    <m/>
    <m/>
    <m/>
    <m/>
    <m/>
    <m/>
    <m/>
    <m/>
    <m/>
    <m/>
    <m/>
    <m/>
    <m/>
    <m/>
    <n v="1.5299999999999999E-2"/>
    <n v="3.0038"/>
    <n v="82.895149945648484"/>
    <n v="2.0723787486412122"/>
    <n v="20.723787486412121"/>
    <n v="2.0723787486412119E-2"/>
    <n v="2.5000000000000001E-2"/>
    <n v="3.5"/>
    <x v="0"/>
    <x v="0"/>
    <x v="0"/>
    <x v="9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sfl"/>
    <x v="47"/>
    <n v="1"/>
    <m/>
    <m/>
    <n v="1"/>
    <m/>
    <m/>
    <m/>
    <m/>
    <m/>
    <m/>
    <m/>
    <m/>
    <m/>
    <m/>
    <m/>
    <m/>
    <m/>
    <m/>
    <m/>
    <m/>
    <m/>
    <n v="3.49E-2"/>
    <n v="2.9108999999999998"/>
    <n v="54.427800446337628"/>
    <n v="1.3606950111584406"/>
    <n v="13.606950111584407"/>
    <n v="1.3606950111584406E-2"/>
    <n v="2.5000000000000001E-2"/>
    <n v="2"/>
    <x v="3"/>
    <x v="3"/>
    <x v="0"/>
    <x v="2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sps"/>
    <x v="30"/>
    <n v="1"/>
    <m/>
    <m/>
    <n v="1"/>
    <m/>
    <m/>
    <m/>
    <m/>
    <m/>
    <m/>
    <m/>
    <m/>
    <m/>
    <m/>
    <m/>
    <m/>
    <m/>
    <m/>
    <m/>
    <m/>
    <m/>
    <n v="1.9300000000000001E-2"/>
    <n v="2.8511000000000002"/>
    <n v="25.879593301150688"/>
    <n v="0.64698983252876718"/>
    <n v="6.4698983252876721"/>
    <n v="6.4698983252876718E-3"/>
    <n v="2.5000000000000001E-2"/>
    <n v="3.6"/>
    <x v="2"/>
    <x v="2"/>
    <x v="0"/>
    <x v="9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chu"/>
    <x v="54"/>
    <n v="1"/>
    <m/>
    <m/>
    <n v="1"/>
    <m/>
    <m/>
    <m/>
    <m/>
    <m/>
    <m/>
    <m/>
    <m/>
    <m/>
    <m/>
    <m/>
    <m/>
    <m/>
    <m/>
    <m/>
    <m/>
    <m/>
    <n v="2.9600000000000001E-2"/>
    <n v="2.9895"/>
    <n v="56.299455545699892"/>
    <n v="1.4074863886424973"/>
    <n v="14.074863886424973"/>
    <n v="1.4074863886424973E-2"/>
    <n v="2.5000000000000001E-2"/>
    <n v="2.7"/>
    <x v="5"/>
    <x v="5"/>
    <x v="0"/>
    <x v="12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uha"/>
    <x v="79"/>
    <n v="1"/>
    <m/>
    <m/>
    <m/>
    <m/>
    <m/>
    <n v="1"/>
    <m/>
    <m/>
    <m/>
    <m/>
    <m/>
    <m/>
    <m/>
    <m/>
    <m/>
    <m/>
    <m/>
    <m/>
    <m/>
    <m/>
    <n v="7.3000000000000001E-3"/>
    <n v="3"/>
    <n v="312.98750000000001"/>
    <n v="7.8246875000000005"/>
    <n v="78.246875000000003"/>
    <n v="7.8246875000000007E-2"/>
    <n v="2.5000000000000001E-2"/>
    <n v="3.2"/>
    <x v="0"/>
    <x v="0"/>
    <x v="8"/>
    <x v="27"/>
    <s v="LC"/>
  </r>
  <r>
    <x v="0"/>
    <x v="2"/>
    <x v="19"/>
    <s v="Arrecife rocoso"/>
    <s v="NoAMP"/>
    <s v="J Azofeifa"/>
    <m/>
    <n v="3"/>
    <n v="40"/>
    <d v="2018-04-29T00:00:00"/>
    <x v="2"/>
    <s v="J Azofeifa"/>
    <d v="2018-04-30T00:00:00"/>
    <n v="8.6999999999999993"/>
    <s v="Profundo"/>
    <s v="fco"/>
    <x v="9"/>
    <n v="1"/>
    <m/>
    <m/>
    <m/>
    <m/>
    <m/>
    <m/>
    <m/>
    <m/>
    <m/>
    <n v="1"/>
    <m/>
    <m/>
    <m/>
    <m/>
    <m/>
    <m/>
    <m/>
    <m/>
    <m/>
    <m/>
    <n v="5.9999999999999995E-4"/>
    <n v="3"/>
    <n v="253.12499999999997"/>
    <n v="6.3281249999999991"/>
    <n v="63.281249999999993"/>
    <n v="6.3281249999999997E-2"/>
    <n v="2.5000000000000001E-2"/>
    <n v="4.3"/>
    <x v="2"/>
    <x v="2"/>
    <x v="2"/>
    <x v="8"/>
    <s v="NE"/>
  </r>
  <r>
    <x v="0"/>
    <x v="2"/>
    <x v="20"/>
    <s v="Arrecife rocoso"/>
    <s v="NoAMP"/>
    <s v="J Azofeifa"/>
    <m/>
    <n v="1"/>
    <n v="40"/>
    <d v="2018-04-29T00:00:00"/>
    <x v="2"/>
    <s v="J Azofeifa"/>
    <d v="2018-04-30T00:00:00"/>
    <n v="9"/>
    <s v="Profundo"/>
    <s v="sve"/>
    <x v="1"/>
    <n v="2"/>
    <m/>
    <m/>
    <m/>
    <n v="1"/>
    <n v="1"/>
    <m/>
    <m/>
    <m/>
    <m/>
    <m/>
    <m/>
    <m/>
    <m/>
    <m/>
    <m/>
    <m/>
    <m/>
    <m/>
    <m/>
    <m/>
    <n v="2.4899999999999999E-2"/>
    <n v="3.0129999999999999"/>
    <n v="544.1958065230408"/>
    <n v="13.604895163076019"/>
    <n v="136.0489516307602"/>
    <n v="0.1360489516307602"/>
    <n v="0.05"/>
    <n v="3.3"/>
    <x v="0"/>
    <x v="0"/>
    <x v="1"/>
    <x v="1"/>
    <s v="LC"/>
  </r>
  <r>
    <x v="0"/>
    <x v="2"/>
    <x v="20"/>
    <s v="Arrecife rocoso"/>
    <s v="NoAMP"/>
    <s v="J Azofeifa"/>
    <m/>
    <n v="1"/>
    <n v="40"/>
    <d v="2018-04-29T00:00:00"/>
    <x v="2"/>
    <s v="J Azofeifa"/>
    <d v="2018-04-30T00:00:00"/>
    <n v="9"/>
    <s v="Profundo"/>
    <s v="hni"/>
    <x v="57"/>
    <n v="2"/>
    <m/>
    <n v="1"/>
    <m/>
    <m/>
    <n v="1"/>
    <m/>
    <m/>
    <m/>
    <m/>
    <m/>
    <m/>
    <m/>
    <m/>
    <m/>
    <m/>
    <m/>
    <m/>
    <m/>
    <m/>
    <m/>
    <n v="1.26E-2"/>
    <n v="3.0672999999999999"/>
    <n v="250.58369660731447"/>
    <n v="6.2645924151828618"/>
    <n v="62.645924151828616"/>
    <n v="6.2645924151828611E-2"/>
    <n v="0.05"/>
    <n v="4"/>
    <x v="0"/>
    <x v="0"/>
    <x v="0"/>
    <x v="0"/>
    <s v="LC"/>
  </r>
  <r>
    <x v="0"/>
    <x v="2"/>
    <x v="20"/>
    <s v="Arrecife rocoso"/>
    <s v="NoAMP"/>
    <s v="J Azofeifa"/>
    <m/>
    <n v="1"/>
    <n v="40"/>
    <d v="2018-04-29T00:00:00"/>
    <x v="2"/>
    <s v="J Azofeifa"/>
    <d v="2018-04-30T00:00:00"/>
    <n v="9"/>
    <s v="Profundo"/>
    <s v="hdi"/>
    <x v="18"/>
    <n v="10"/>
    <m/>
    <m/>
    <n v="10"/>
    <m/>
    <m/>
    <m/>
    <m/>
    <m/>
    <m/>
    <m/>
    <m/>
    <m/>
    <m/>
    <m/>
    <m/>
    <m/>
    <m/>
    <m/>
    <m/>
    <m/>
    <n v="1.26E-2"/>
    <n v="3.0672999999999999"/>
    <n v="291.69073044120523"/>
    <n v="7.2922682610301308"/>
    <n v="72.922682610301308"/>
    <n v="7.2922682610301312E-2"/>
    <n v="0.25"/>
    <n v="3.9"/>
    <x v="0"/>
    <x v="0"/>
    <x v="0"/>
    <x v="0"/>
    <s v="LC"/>
  </r>
  <r>
    <x v="0"/>
    <x v="2"/>
    <x v="20"/>
    <s v="Arrecife rocoso"/>
    <s v="NoAMP"/>
    <s v="J Azofeifa"/>
    <m/>
    <n v="1"/>
    <n v="40"/>
    <d v="2018-04-29T00:00:00"/>
    <x v="2"/>
    <s v="J Azofeifa"/>
    <d v="2018-04-30T00:00:00"/>
    <n v="9"/>
    <s v="Profundo"/>
    <s v="atr"/>
    <x v="13"/>
    <n v="30"/>
    <m/>
    <m/>
    <n v="30"/>
    <m/>
    <m/>
    <m/>
    <m/>
    <m/>
    <m/>
    <m/>
    <m/>
    <m/>
    <m/>
    <m/>
    <m/>
    <m/>
    <m/>
    <m/>
    <m/>
    <m/>
    <n v="1.6E-2"/>
    <n v="3.0516000000000001"/>
    <n v="1068.0014272448959"/>
    <n v="26.700035681122397"/>
    <n v="267.00035681122398"/>
    <n v="0.26700035681122397"/>
    <n v="0.75"/>
    <n v="3"/>
    <x v="1"/>
    <x v="1"/>
    <x v="0"/>
    <x v="2"/>
    <s v="LC"/>
  </r>
  <r>
    <x v="0"/>
    <x v="2"/>
    <x v="20"/>
    <s v="Arrecife rocoso"/>
    <s v="NoAMP"/>
    <s v="J Azofeifa"/>
    <m/>
    <n v="1"/>
    <n v="40"/>
    <d v="2018-04-29T00:00:00"/>
    <x v="2"/>
    <s v="J Azofeifa"/>
    <d v="2018-04-30T00:00:00"/>
    <n v="9"/>
    <s v="Profundo"/>
    <s v="sgh"/>
    <x v="7"/>
    <n v="3"/>
    <m/>
    <m/>
    <m/>
    <m/>
    <n v="2"/>
    <n v="1"/>
    <m/>
    <m/>
    <m/>
    <m/>
    <m/>
    <m/>
    <m/>
    <m/>
    <m/>
    <m/>
    <m/>
    <m/>
    <m/>
    <m/>
    <n v="2.3300000000000001E-2"/>
    <n v="2.919"/>
    <n v="1310.0278883414321"/>
    <n v="32.750697208535804"/>
    <n v="327.50697208535803"/>
    <n v="0.32750697208535801"/>
    <n v="7.4999999999999997E-2"/>
    <n v="2"/>
    <x v="4"/>
    <x v="4"/>
    <x v="0"/>
    <x v="6"/>
    <s v="LC"/>
  </r>
  <r>
    <x v="0"/>
    <x v="2"/>
    <x v="20"/>
    <s v="Arrecife rocoso"/>
    <s v="NoAMP"/>
    <s v="J Azofeifa"/>
    <m/>
    <n v="1"/>
    <n v="40"/>
    <d v="2018-04-29T00:00:00"/>
    <x v="2"/>
    <s v="J Azofeifa"/>
    <d v="2018-04-30T00:00:00"/>
    <n v="9"/>
    <s v="Profundo"/>
    <s v="sac"/>
    <x v="5"/>
    <n v="3"/>
    <m/>
    <m/>
    <n v="3"/>
    <m/>
    <m/>
    <m/>
    <m/>
    <m/>
    <m/>
    <m/>
    <m/>
    <m/>
    <m/>
    <m/>
    <m/>
    <m/>
    <m/>
    <m/>
    <m/>
    <m/>
    <n v="3.49E-2"/>
    <n v="2.9108999999999998"/>
    <n v="163.28340133901287"/>
    <n v="4.0820850334753214"/>
    <n v="40.820850334753217"/>
    <n v="4.0820850334753217E-2"/>
    <n v="7.4999999999999997E-2"/>
    <n v="2"/>
    <x v="3"/>
    <x v="3"/>
    <x v="0"/>
    <x v="2"/>
    <s v="LC"/>
  </r>
  <r>
    <x v="0"/>
    <x v="2"/>
    <x v="20"/>
    <s v="Arrecife rocoso"/>
    <s v="NoAMP"/>
    <s v="J Azofeifa"/>
    <m/>
    <n v="1"/>
    <n v="40"/>
    <d v="2018-04-29T00:00:00"/>
    <x v="2"/>
    <s v="J Azofeifa"/>
    <d v="2018-04-30T00:00:00"/>
    <n v="9"/>
    <s v="Profundo"/>
    <s v="cpu"/>
    <x v="6"/>
    <n v="1"/>
    <m/>
    <n v="1"/>
    <m/>
    <m/>
    <m/>
    <m/>
    <m/>
    <m/>
    <m/>
    <m/>
    <m/>
    <m/>
    <m/>
    <m/>
    <m/>
    <m/>
    <m/>
    <m/>
    <m/>
    <m/>
    <n v="1.9699999999999999E-2"/>
    <n v="2.9174000000000002"/>
    <n v="7.0367149081055116"/>
    <n v="0.17591787270263778"/>
    <n v="1.7591787270263779"/>
    <n v="1.7591787270263778E-3"/>
    <n v="2.5000000000000001E-2"/>
    <n v="3"/>
    <x v="0"/>
    <x v="0"/>
    <x v="1"/>
    <x v="5"/>
    <s v="LC"/>
  </r>
  <r>
    <x v="0"/>
    <x v="2"/>
    <x v="20"/>
    <s v="Arrecife rocoso"/>
    <s v="NoAMP"/>
    <s v="J Azofeifa"/>
    <m/>
    <n v="2"/>
    <n v="40"/>
    <d v="2018-04-29T00:00:00"/>
    <x v="2"/>
    <s v="J Azofeifa"/>
    <d v="2018-04-30T00:00:00"/>
    <n v="8.1999999999999993"/>
    <s v="Profundo"/>
    <s v="hfl"/>
    <x v="45"/>
    <n v="500"/>
    <m/>
    <m/>
    <m/>
    <n v="500"/>
    <m/>
    <m/>
    <m/>
    <m/>
    <m/>
    <m/>
    <m/>
    <m/>
    <m/>
    <m/>
    <m/>
    <m/>
    <m/>
    <m/>
    <m/>
    <m/>
    <n v="0.10299999999999999"/>
    <n v="2.6"/>
    <n v="87842.796988094517"/>
    <n v="2196.0699247023631"/>
    <n v="21960.699247023629"/>
    <n v="21.96069924702363"/>
    <n v="12.5"/>
    <n v="4.2"/>
    <x v="2"/>
    <x v="2"/>
    <x v="0"/>
    <x v="21"/>
    <s v="LC"/>
  </r>
  <r>
    <x v="0"/>
    <x v="2"/>
    <x v="20"/>
    <s v="Arrecife rocoso"/>
    <s v="NoAMP"/>
    <s v="J Azofeifa"/>
    <m/>
    <n v="2"/>
    <n v="40"/>
    <d v="2018-04-29T00:00:00"/>
    <x v="2"/>
    <s v="J Azofeifa"/>
    <d v="2018-04-30T00:00:00"/>
    <n v="8.1999999999999993"/>
    <s v="Profundo"/>
    <s v="cat"/>
    <x v="2"/>
    <n v="1"/>
    <m/>
    <m/>
    <n v="1"/>
    <m/>
    <m/>
    <m/>
    <m/>
    <m/>
    <m/>
    <m/>
    <m/>
    <m/>
    <m/>
    <m/>
    <m/>
    <m/>
    <m/>
    <m/>
    <m/>
    <m/>
    <n v="5.2300000000000003E-3"/>
    <n v="3.41655"/>
    <n v="29.251597828640232"/>
    <n v="0.73128994571600581"/>
    <n v="7.3128994571600581"/>
    <n v="7.3128994571600584E-3"/>
    <n v="2.5000000000000001E-2"/>
    <n v="3.4"/>
    <x v="1"/>
    <x v="1"/>
    <x v="0"/>
    <x v="2"/>
    <s v="LC"/>
  </r>
  <r>
    <x v="0"/>
    <x v="2"/>
    <x v="20"/>
    <s v="Arrecife rocoso"/>
    <s v="NoAMP"/>
    <s v="J Azofeifa"/>
    <m/>
    <n v="2"/>
    <n v="40"/>
    <d v="2018-04-29T00:00:00"/>
    <x v="2"/>
    <s v="J Azofeifa"/>
    <d v="2018-04-30T00:00:00"/>
    <n v="8.1999999999999993"/>
    <s v="Profundo"/>
    <s v="pco"/>
    <x v="66"/>
    <n v="17"/>
    <m/>
    <n v="10"/>
    <m/>
    <n v="7"/>
    <m/>
    <m/>
    <m/>
    <m/>
    <m/>
    <m/>
    <m/>
    <m/>
    <m/>
    <m/>
    <m/>
    <m/>
    <m/>
    <m/>
    <m/>
    <m/>
    <n v="1.485E-2"/>
    <n v="2.8633299999999999"/>
    <n v="424.31753214180475"/>
    <n v="10.607938303545119"/>
    <n v="106.07938303545119"/>
    <n v="0.10607938303545118"/>
    <n v="0.42499999999999999"/>
    <n v="3.8"/>
    <x v="1"/>
    <x v="1"/>
    <x v="0"/>
    <x v="9"/>
    <s v="LC"/>
  </r>
  <r>
    <x v="0"/>
    <x v="2"/>
    <x v="20"/>
    <s v="Arrecife rocoso"/>
    <s v="NoAMP"/>
    <s v="J Azofeifa"/>
    <m/>
    <n v="2"/>
    <n v="40"/>
    <d v="2018-04-29T00:00:00"/>
    <x v="2"/>
    <s v="J Azofeifa"/>
    <d v="2018-04-30T00:00:00"/>
    <n v="8.1999999999999993"/>
    <s v="Profund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2"/>
    <x v="20"/>
    <s v="Arrecife rocoso"/>
    <s v="NoAMP"/>
    <s v="J Azofeifa"/>
    <m/>
    <n v="2"/>
    <n v="40"/>
    <d v="2018-04-29T00:00:00"/>
    <x v="2"/>
    <s v="J Azofeifa"/>
    <d v="2018-04-30T00:00:00"/>
    <n v="8.1999999999999993"/>
    <s v="Profundo"/>
    <s v="ccab"/>
    <x v="4"/>
    <n v="26"/>
    <m/>
    <n v="20"/>
    <m/>
    <n v="6"/>
    <m/>
    <m/>
    <m/>
    <m/>
    <m/>
    <m/>
    <m/>
    <m/>
    <m/>
    <m/>
    <m/>
    <m/>
    <m/>
    <m/>
    <m/>
    <m/>
    <n v="2.5000000000000001E-2"/>
    <n v="3"/>
    <n v="1014.84375"/>
    <n v="25.37109375"/>
    <n v="253.7109375"/>
    <n v="0.25371093750000001"/>
    <n v="0.65"/>
    <n v="4"/>
    <x v="2"/>
    <x v="2"/>
    <x v="0"/>
    <x v="4"/>
    <s v="LC"/>
  </r>
  <r>
    <x v="0"/>
    <x v="2"/>
    <x v="20"/>
    <s v="Arrecife rocoso"/>
    <s v="NoAMP"/>
    <s v="J Azofeifa"/>
    <m/>
    <n v="2"/>
    <n v="40"/>
    <d v="2018-04-29T00:00:00"/>
    <x v="2"/>
    <s v="J Azofeifa"/>
    <d v="2018-04-30T00:00:00"/>
    <n v="8.1999999999999993"/>
    <s v="Profundo"/>
    <s v="ela"/>
    <x v="10"/>
    <n v="1"/>
    <m/>
    <m/>
    <n v="1"/>
    <m/>
    <m/>
    <m/>
    <m/>
    <m/>
    <m/>
    <m/>
    <m/>
    <m/>
    <m/>
    <m/>
    <m/>
    <m/>
    <m/>
    <m/>
    <m/>
    <m/>
    <n v="3.4299999999999997E-2"/>
    <n v="2.9"/>
    <n v="52.03950510400329"/>
    <n v="1.3009876276000822"/>
    <n v="13.009876276000822"/>
    <n v="1.3009876276000823E-2"/>
    <n v="2.5000000000000001E-2"/>
    <n v="4"/>
    <x v="2"/>
    <x v="2"/>
    <x v="0"/>
    <x v="9"/>
    <s v="LC"/>
  </r>
  <r>
    <x v="0"/>
    <x v="2"/>
    <x v="20"/>
    <s v="Arrecife rocoso"/>
    <s v="NoAMP"/>
    <s v="J Azofeifa"/>
    <m/>
    <n v="2"/>
    <n v="40"/>
    <d v="2018-04-29T00:00:00"/>
    <x v="2"/>
    <s v="J Azofeifa"/>
    <d v="2018-04-30T00:00:00"/>
    <n v="8.1999999999999993"/>
    <s v="Profundo"/>
    <s v="atr"/>
    <x v="13"/>
    <n v="40"/>
    <m/>
    <m/>
    <n v="40"/>
    <m/>
    <m/>
    <m/>
    <m/>
    <m/>
    <m/>
    <m/>
    <m/>
    <m/>
    <m/>
    <m/>
    <m/>
    <m/>
    <m/>
    <m/>
    <m/>
    <m/>
    <n v="1.6E-2"/>
    <n v="3.0516000000000001"/>
    <n v="1424.0019029931946"/>
    <n v="35.600047574829865"/>
    <n v="356.00047574829864"/>
    <n v="0.35600047574829863"/>
    <n v="1"/>
    <n v="3"/>
    <x v="1"/>
    <x v="1"/>
    <x v="0"/>
    <x v="2"/>
    <s v="LC"/>
  </r>
  <r>
    <x v="0"/>
    <x v="2"/>
    <x v="20"/>
    <s v="Arrecife rocoso"/>
    <s v="NoAMP"/>
    <s v="J Azofeifa"/>
    <m/>
    <n v="2"/>
    <n v="40"/>
    <d v="2018-04-29T00:00:00"/>
    <x v="2"/>
    <s v="J Azofeifa"/>
    <d v="2018-04-30T00:00:00"/>
    <n v="8.1999999999999993"/>
    <s v="Profundo"/>
    <s v="sve"/>
    <x v="1"/>
    <n v="2"/>
    <m/>
    <m/>
    <m/>
    <m/>
    <n v="2"/>
    <m/>
    <m/>
    <m/>
    <m/>
    <m/>
    <m/>
    <m/>
    <m/>
    <m/>
    <m/>
    <m/>
    <m/>
    <m/>
    <m/>
    <m/>
    <n v="2.4899999999999999E-2"/>
    <n v="3.0129999999999999"/>
    <n v="811.37680614119904"/>
    <n v="20.284420153529975"/>
    <n v="202.84420153529976"/>
    <n v="0.20284420153529975"/>
    <n v="0.05"/>
    <n v="3.3"/>
    <x v="0"/>
    <x v="0"/>
    <x v="1"/>
    <x v="1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hno"/>
    <x v="50"/>
    <n v="1"/>
    <m/>
    <m/>
    <m/>
    <n v="1"/>
    <m/>
    <m/>
    <m/>
    <m/>
    <m/>
    <m/>
    <m/>
    <m/>
    <m/>
    <m/>
    <m/>
    <m/>
    <m/>
    <m/>
    <m/>
    <m/>
    <n v="1.26E-2"/>
    <n v="3.0672999999999999"/>
    <n v="81.873084400799542"/>
    <n v="2.0468271100199886"/>
    <n v="20.468271100199885"/>
    <n v="2.0468271100199886E-2"/>
    <n v="2.5000000000000001E-2"/>
    <n v="3.5"/>
    <x v="0"/>
    <x v="0"/>
    <x v="0"/>
    <x v="0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sgh"/>
    <x v="7"/>
    <n v="6"/>
    <m/>
    <m/>
    <m/>
    <n v="6"/>
    <m/>
    <m/>
    <m/>
    <m/>
    <m/>
    <m/>
    <m/>
    <m/>
    <m/>
    <m/>
    <m/>
    <m/>
    <m/>
    <m/>
    <m/>
    <m/>
    <n v="2.3300000000000001E-2"/>
    <n v="2.919"/>
    <n v="594.2035409803724"/>
    <n v="14.855088524509309"/>
    <n v="148.5508852450931"/>
    <n v="0.14855088524509311"/>
    <n v="0.15"/>
    <n v="2"/>
    <x v="4"/>
    <x v="4"/>
    <x v="0"/>
    <x v="6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bdi"/>
    <x v="14"/>
    <n v="6"/>
    <m/>
    <m/>
    <n v="5"/>
    <m/>
    <n v="1"/>
    <m/>
    <m/>
    <m/>
    <m/>
    <m/>
    <m/>
    <m/>
    <m/>
    <m/>
    <m/>
    <m/>
    <m/>
    <m/>
    <m/>
    <m/>
    <n v="2.01E-2"/>
    <n v="2.9992000000000001"/>
    <n v="509.14764245668505"/>
    <n v="12.728691061417127"/>
    <n v="127.28691061417126"/>
    <n v="0.12728691061417127"/>
    <n v="0.15"/>
    <n v="3.4"/>
    <x v="0"/>
    <x v="0"/>
    <x v="0"/>
    <x v="0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atr"/>
    <x v="13"/>
    <n v="50"/>
    <m/>
    <m/>
    <n v="50"/>
    <m/>
    <m/>
    <m/>
    <m/>
    <m/>
    <m/>
    <m/>
    <m/>
    <m/>
    <m/>
    <m/>
    <m/>
    <m/>
    <m/>
    <m/>
    <m/>
    <m/>
    <n v="1.6E-2"/>
    <n v="3.0516000000000001"/>
    <n v="1780.0023787414932"/>
    <n v="44.50005946853733"/>
    <n v="445.0005946853733"/>
    <n v="0.44500059468537329"/>
    <n v="1.25"/>
    <n v="3"/>
    <x v="1"/>
    <x v="1"/>
    <x v="0"/>
    <x v="2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hpa"/>
    <x v="3"/>
    <n v="1"/>
    <m/>
    <m/>
    <m/>
    <n v="1"/>
    <m/>
    <m/>
    <m/>
    <m/>
    <m/>
    <m/>
    <m/>
    <m/>
    <m/>
    <m/>
    <m/>
    <m/>
    <m/>
    <m/>
    <m/>
    <m/>
    <n v="2.7130000000000001E-2"/>
    <n v="3.0842299999999998"/>
    <n v="185.03975070588172"/>
    <n v="4.6259937676470431"/>
    <n v="46.259937676470429"/>
    <n v="4.6259937676470429E-2"/>
    <n v="2.5000000000000001E-2"/>
    <n v="2.6"/>
    <x v="0"/>
    <x v="0"/>
    <x v="0"/>
    <x v="3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hma"/>
    <x v="40"/>
    <n v="10"/>
    <m/>
    <m/>
    <m/>
    <n v="10"/>
    <m/>
    <m/>
    <m/>
    <m/>
    <m/>
    <m/>
    <m/>
    <m/>
    <m/>
    <m/>
    <m/>
    <m/>
    <m/>
    <m/>
    <m/>
    <m/>
    <n v="8.8999999999999999E-3"/>
    <n v="3.16"/>
    <n v="754.03280459889379"/>
    <n v="18.850820114972343"/>
    <n v="188.50820114972345"/>
    <n v="0.18850820114972344"/>
    <n v="0.25"/>
    <n v="4.2"/>
    <x v="2"/>
    <x v="2"/>
    <x v="0"/>
    <x v="21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hfl"/>
    <x v="45"/>
    <n v="50"/>
    <m/>
    <m/>
    <m/>
    <n v="50"/>
    <m/>
    <m/>
    <m/>
    <m/>
    <m/>
    <m/>
    <m/>
    <m/>
    <m/>
    <m/>
    <m/>
    <m/>
    <m/>
    <m/>
    <m/>
    <m/>
    <n v="0.10299999999999999"/>
    <n v="2.6"/>
    <n v="8784.2796988094524"/>
    <n v="219.60699247023632"/>
    <n v="2196.0699247023631"/>
    <n v="2.1960699247023632"/>
    <n v="1.25"/>
    <n v="4.2"/>
    <x v="2"/>
    <x v="2"/>
    <x v="0"/>
    <x v="21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sve"/>
    <x v="1"/>
    <n v="1"/>
    <m/>
    <m/>
    <n v="1"/>
    <m/>
    <m/>
    <m/>
    <m/>
    <m/>
    <m/>
    <m/>
    <m/>
    <m/>
    <m/>
    <m/>
    <m/>
    <m/>
    <m/>
    <m/>
    <m/>
    <m/>
    <n v="2.4899999999999999E-2"/>
    <n v="3.0129999999999999"/>
    <n v="50.256150114544802"/>
    <n v="1.25640375286362"/>
    <n v="12.5640375286362"/>
    <n v="1.2564037528636201E-2"/>
    <n v="2.5000000000000001E-2"/>
    <n v="3.3"/>
    <x v="0"/>
    <x v="0"/>
    <x v="1"/>
    <x v="1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sac"/>
    <x v="5"/>
    <n v="3"/>
    <m/>
    <m/>
    <n v="3"/>
    <m/>
    <m/>
    <m/>
    <m/>
    <m/>
    <m/>
    <m/>
    <m/>
    <m/>
    <m/>
    <m/>
    <m/>
    <m/>
    <m/>
    <m/>
    <m/>
    <m/>
    <n v="3.49E-2"/>
    <n v="2.9108999999999998"/>
    <n v="163.28340133901287"/>
    <n v="4.0820850334753214"/>
    <n v="40.820850334753217"/>
    <n v="4.0820850334753217E-2"/>
    <n v="7.4999999999999997E-2"/>
    <n v="2"/>
    <x v="3"/>
    <x v="3"/>
    <x v="0"/>
    <x v="2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rbi"/>
    <x v="70"/>
    <n v="1"/>
    <m/>
    <m/>
    <n v="1"/>
    <m/>
    <m/>
    <m/>
    <m/>
    <m/>
    <m/>
    <m/>
    <m/>
    <m/>
    <m/>
    <m/>
    <m/>
    <m/>
    <m/>
    <m/>
    <m/>
    <m/>
    <n v="1.52E-2"/>
    <n v="3.0063"/>
    <n v="30.163668557182842"/>
    <n v="0.75409171392957108"/>
    <n v="7.5409171392957113"/>
    <n v="7.5409171392957115E-3"/>
    <n v="2.5000000000000001E-2"/>
    <n v="4"/>
    <x v="2"/>
    <x v="2"/>
    <x v="0"/>
    <x v="9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ela"/>
    <x v="10"/>
    <n v="1"/>
    <m/>
    <m/>
    <m/>
    <m/>
    <n v="1"/>
    <m/>
    <m/>
    <m/>
    <m/>
    <m/>
    <m/>
    <m/>
    <m/>
    <m/>
    <m/>
    <m/>
    <m/>
    <m/>
    <m/>
    <m/>
    <n v="3.4299999999999997E-2"/>
    <n v="2.9"/>
    <n v="388.43660100226458"/>
    <n v="9.7109150250566145"/>
    <n v="97.109150250566145"/>
    <n v="9.7109150250566142E-2"/>
    <n v="2.5000000000000001E-2"/>
    <n v="4"/>
    <x v="2"/>
    <x v="2"/>
    <x v="0"/>
    <x v="9"/>
    <s v="LC"/>
  </r>
  <r>
    <x v="0"/>
    <x v="2"/>
    <x v="20"/>
    <s v="Arrecife rocoso"/>
    <s v="NoAMP"/>
    <s v="J Azofeifa"/>
    <m/>
    <n v="3"/>
    <n v="40"/>
    <d v="2018-04-29T00:00:00"/>
    <x v="2"/>
    <s v="J Azofeifa"/>
    <d v="2018-04-30T00:00:00"/>
    <n v="8.4"/>
    <s v="Profundo"/>
    <s v="mdo"/>
    <x v="26"/>
    <n v="1"/>
    <m/>
    <m/>
    <n v="1"/>
    <m/>
    <m/>
    <m/>
    <m/>
    <m/>
    <m/>
    <m/>
    <m/>
    <m/>
    <m/>
    <m/>
    <m/>
    <m/>
    <m/>
    <m/>
    <m/>
    <m/>
    <n v="2.3900000000000001E-2"/>
    <n v="3.0819999999999999"/>
    <n v="57.421503678402765"/>
    <n v="1.435537591960069"/>
    <n v="14.355375919600689"/>
    <n v="1.4355375919600689E-2"/>
    <n v="2.5000000000000001E-2"/>
    <n v="2.1"/>
    <x v="4"/>
    <x v="4"/>
    <x v="0"/>
    <x v="2"/>
    <s v="LC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hma"/>
    <x v="40"/>
    <n v="5"/>
    <m/>
    <m/>
    <m/>
    <n v="5"/>
    <m/>
    <m/>
    <m/>
    <m/>
    <m/>
    <m/>
    <m/>
    <m/>
    <m/>
    <m/>
    <m/>
    <m/>
    <m/>
    <m/>
    <m/>
    <m/>
    <n v="8.8999999999999999E-3"/>
    <n v="3.16"/>
    <n v="377.0164022994469"/>
    <n v="9.4254100574861717"/>
    <n v="94.254100574861724"/>
    <n v="9.4254100574861721E-2"/>
    <n v="0.125"/>
    <n v="4.2"/>
    <x v="2"/>
    <x v="2"/>
    <x v="0"/>
    <x v="21"/>
    <s v="LC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dho"/>
    <x v="11"/>
    <n v="2"/>
    <m/>
    <m/>
    <n v="2"/>
    <m/>
    <m/>
    <m/>
    <m/>
    <m/>
    <m/>
    <m/>
    <m/>
    <m/>
    <m/>
    <m/>
    <m/>
    <m/>
    <m/>
    <m/>
    <m/>
    <m/>
    <n v="2.1899999999999999E-2"/>
    <n v="3"/>
    <n v="85.546875"/>
    <n v="2.138671875"/>
    <n v="21.38671875"/>
    <n v="2.1386718749999999E-2"/>
    <n v="0.05"/>
    <n v="3.3"/>
    <x v="0"/>
    <x v="0"/>
    <x v="1"/>
    <x v="10"/>
    <s v="NE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ela"/>
    <x v="10"/>
    <n v="1"/>
    <m/>
    <m/>
    <n v="1"/>
    <m/>
    <m/>
    <m/>
    <m/>
    <m/>
    <m/>
    <m/>
    <m/>
    <m/>
    <m/>
    <m/>
    <m/>
    <m/>
    <m/>
    <m/>
    <m/>
    <m/>
    <n v="3.4299999999999997E-2"/>
    <n v="2.9"/>
    <n v="52.03950510400329"/>
    <n v="1.3009876276000822"/>
    <n v="13.009876276000822"/>
    <n v="1.3009876276000823E-2"/>
    <n v="2.5000000000000001E-2"/>
    <n v="4"/>
    <x v="2"/>
    <x v="2"/>
    <x v="0"/>
    <x v="9"/>
    <s v="LC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ccab"/>
    <x v="4"/>
    <n v="3"/>
    <m/>
    <m/>
    <m/>
    <m/>
    <n v="3"/>
    <m/>
    <m/>
    <m/>
    <m/>
    <m/>
    <m/>
    <m/>
    <m/>
    <m/>
    <m/>
    <m/>
    <m/>
    <m/>
    <m/>
    <m/>
    <n v="2.5000000000000001E-2"/>
    <n v="3"/>
    <n v="1171.875"/>
    <n v="29.296875"/>
    <n v="292.96875"/>
    <n v="0.29296875"/>
    <n v="7.4999999999999997E-2"/>
    <n v="4"/>
    <x v="2"/>
    <x v="2"/>
    <x v="0"/>
    <x v="4"/>
    <s v="LC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sve"/>
    <x v="1"/>
    <n v="1"/>
    <m/>
    <m/>
    <m/>
    <n v="1"/>
    <m/>
    <m/>
    <m/>
    <m/>
    <m/>
    <m/>
    <m/>
    <m/>
    <m/>
    <m/>
    <m/>
    <m/>
    <m/>
    <m/>
    <m/>
    <m/>
    <n v="2.4899999999999999E-2"/>
    <n v="3.0129999999999999"/>
    <n v="138.50740345244131"/>
    <n v="3.4626850863110326"/>
    <n v="34.626850863110327"/>
    <n v="3.4626850863110327E-2"/>
    <n v="2.5000000000000001E-2"/>
    <n v="3.3"/>
    <x v="0"/>
    <x v="0"/>
    <x v="1"/>
    <x v="1"/>
    <s v="LC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hfl"/>
    <x v="45"/>
    <n v="20"/>
    <m/>
    <m/>
    <m/>
    <n v="20"/>
    <m/>
    <m/>
    <m/>
    <m/>
    <m/>
    <m/>
    <m/>
    <m/>
    <m/>
    <m/>
    <m/>
    <m/>
    <m/>
    <m/>
    <m/>
    <m/>
    <n v="0.10299999999999999"/>
    <n v="2.6"/>
    <n v="3513.7118795237807"/>
    <n v="87.84279698809452"/>
    <n v="878.42796988094517"/>
    <n v="0.87842796988094518"/>
    <n v="0.5"/>
    <n v="4.2"/>
    <x v="2"/>
    <x v="2"/>
    <x v="0"/>
    <x v="21"/>
    <s v="LC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mdo"/>
    <x v="26"/>
    <n v="1"/>
    <m/>
    <m/>
    <m/>
    <n v="1"/>
    <m/>
    <m/>
    <m/>
    <m/>
    <m/>
    <m/>
    <m/>
    <m/>
    <m/>
    <m/>
    <m/>
    <m/>
    <m/>
    <m/>
    <m/>
    <m/>
    <n v="2.3900000000000001E-2"/>
    <n v="3.0819999999999999"/>
    <n v="161.97245582098151"/>
    <n v="4.0493113955245379"/>
    <n v="40.493113955245377"/>
    <n v="4.049311395524538E-2"/>
    <n v="2.5000000000000001E-2"/>
    <n v="2.1"/>
    <x v="4"/>
    <x v="4"/>
    <x v="0"/>
    <x v="2"/>
    <s v="LC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pzo"/>
    <x v="21"/>
    <n v="1"/>
    <m/>
    <m/>
    <m/>
    <m/>
    <n v="1"/>
    <m/>
    <m/>
    <m/>
    <m/>
    <m/>
    <m/>
    <m/>
    <m/>
    <m/>
    <m/>
    <m/>
    <m/>
    <m/>
    <m/>
    <m/>
    <n v="1.9300000000000001E-2"/>
    <n v="2.9695999999999998"/>
    <n v="273.45127883690566"/>
    <n v="6.8362819709226414"/>
    <n v="68.362819709226414"/>
    <n v="6.8362819709226419E-2"/>
    <n v="2.5000000000000001E-2"/>
    <n v="3.1"/>
    <x v="0"/>
    <x v="0"/>
    <x v="0"/>
    <x v="3"/>
    <s v="LC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ame"/>
    <x v="28"/>
    <n v="1"/>
    <m/>
    <m/>
    <m/>
    <n v="1"/>
    <m/>
    <m/>
    <m/>
    <m/>
    <m/>
    <m/>
    <m/>
    <m/>
    <m/>
    <m/>
    <m/>
    <m/>
    <m/>
    <m/>
    <m/>
    <m/>
    <n v="3.0700000000000002E-2"/>
    <n v="2.8498999999999999"/>
    <n v="107.07116064527574"/>
    <n v="2.6767790161318934"/>
    <n v="26.767790161318935"/>
    <n v="2.6767790161318934E-2"/>
    <n v="2.5000000000000001E-2"/>
    <n v="3.4"/>
    <x v="0"/>
    <x v="0"/>
    <x v="1"/>
    <x v="5"/>
    <s v="NE"/>
  </r>
  <r>
    <x v="0"/>
    <x v="3"/>
    <x v="21"/>
    <s v="Arrecife rocoso"/>
    <s v="NoAMP"/>
    <s v="J Azofeifa"/>
    <m/>
    <n v="1"/>
    <n v="40"/>
    <d v="2018-04-30T00:00:00"/>
    <x v="2"/>
    <s v="J Azofeifa"/>
    <d v="2018-04-30T00:00:00"/>
    <n v="10.4"/>
    <s v="Profundo"/>
    <s v="cpu"/>
    <x v="6"/>
    <n v="1"/>
    <m/>
    <n v="1"/>
    <m/>
    <m/>
    <m/>
    <m/>
    <m/>
    <m/>
    <m/>
    <m/>
    <m/>
    <m/>
    <m/>
    <m/>
    <m/>
    <m/>
    <m/>
    <m/>
    <m/>
    <m/>
    <n v="1.9699999999999999E-2"/>
    <n v="2.9174000000000002"/>
    <n v="7.0367149081055116"/>
    <n v="0.17591787270263778"/>
    <n v="1.7591787270263779"/>
    <n v="1.7591787270263778E-3"/>
    <n v="2.5000000000000001E-2"/>
    <n v="3"/>
    <x v="0"/>
    <x v="0"/>
    <x v="1"/>
    <x v="5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hma"/>
    <x v="40"/>
    <n v="7"/>
    <m/>
    <m/>
    <m/>
    <m/>
    <n v="7"/>
    <m/>
    <m/>
    <m/>
    <m/>
    <m/>
    <m/>
    <m/>
    <m/>
    <m/>
    <m/>
    <m/>
    <m/>
    <m/>
    <m/>
    <m/>
    <n v="8.8999999999999999E-3"/>
    <n v="3.16"/>
    <n v="1629.2152780909987"/>
    <n v="40.730381952274968"/>
    <n v="407.30381952274968"/>
    <n v="0.40730381952274969"/>
    <n v="0.17499999999999999"/>
    <n v="4.2"/>
    <x v="2"/>
    <x v="2"/>
    <x v="0"/>
    <x v="21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lin"/>
    <x v="55"/>
    <n v="1"/>
    <m/>
    <m/>
    <m/>
    <m/>
    <n v="1"/>
    <m/>
    <m/>
    <m/>
    <m/>
    <m/>
    <m/>
    <m/>
    <m/>
    <m/>
    <m/>
    <m/>
    <m/>
    <m/>
    <m/>
    <m/>
    <n v="1.67E-2"/>
    <n v="2.9773000000000001"/>
    <n v="242.55110581936637"/>
    <n v="6.0637776454841594"/>
    <n v="60.637776454841593"/>
    <n v="6.0637776454841592E-2"/>
    <n v="2.5000000000000001E-2"/>
    <n v="3.8"/>
    <x v="1"/>
    <x v="1"/>
    <x v="0"/>
    <x v="22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hni"/>
    <x v="57"/>
    <n v="1"/>
    <m/>
    <m/>
    <m/>
    <m/>
    <n v="1"/>
    <m/>
    <m/>
    <m/>
    <m/>
    <m/>
    <m/>
    <m/>
    <m/>
    <m/>
    <m/>
    <m/>
    <m/>
    <m/>
    <m/>
    <m/>
    <n v="1.26E-2"/>
    <n v="3.0672999999999999"/>
    <n v="244.49609871054292"/>
    <n v="6.1124024677635731"/>
    <n v="61.124024677635731"/>
    <n v="6.1124024677635731E-2"/>
    <n v="2.5000000000000001E-2"/>
    <n v="4"/>
    <x v="0"/>
    <x v="0"/>
    <x v="0"/>
    <x v="0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pco"/>
    <x v="66"/>
    <n v="1"/>
    <m/>
    <m/>
    <m/>
    <n v="1"/>
    <m/>
    <m/>
    <m/>
    <m/>
    <m/>
    <m/>
    <m/>
    <m/>
    <m/>
    <m/>
    <m/>
    <m/>
    <m/>
    <m/>
    <m/>
    <m/>
    <n v="1.485E-2"/>
    <n v="2.8633299999999999"/>
    <n v="53.821350326272267"/>
    <n v="1.3455337581568068"/>
    <n v="13.455337581568067"/>
    <n v="1.3455337581568068E-2"/>
    <n v="2.5000000000000001E-2"/>
    <n v="3.8"/>
    <x v="1"/>
    <x v="1"/>
    <x v="0"/>
    <x v="9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chu"/>
    <x v="54"/>
    <n v="2"/>
    <m/>
    <m/>
    <n v="2"/>
    <m/>
    <m/>
    <m/>
    <m/>
    <m/>
    <m/>
    <m/>
    <m/>
    <m/>
    <m/>
    <m/>
    <m/>
    <m/>
    <m/>
    <m/>
    <m/>
    <m/>
    <n v="2.9600000000000001E-2"/>
    <n v="2.9895"/>
    <n v="112.59891109139978"/>
    <n v="2.8149727772849946"/>
    <n v="28.149727772849946"/>
    <n v="2.8149727772849947E-2"/>
    <n v="0.05"/>
    <n v="2.7"/>
    <x v="5"/>
    <x v="5"/>
    <x v="0"/>
    <x v="12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hch"/>
    <x v="44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3.5"/>
    <x v="0"/>
    <x v="0"/>
    <x v="0"/>
    <x v="0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hdi"/>
    <x v="18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3.9"/>
    <x v="0"/>
    <x v="0"/>
    <x v="0"/>
    <x v="0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atr"/>
    <x v="13"/>
    <n v="15"/>
    <m/>
    <m/>
    <n v="15"/>
    <m/>
    <m/>
    <m/>
    <m/>
    <m/>
    <m/>
    <m/>
    <m/>
    <m/>
    <m/>
    <m/>
    <m/>
    <m/>
    <m/>
    <m/>
    <m/>
    <m/>
    <n v="1.6E-2"/>
    <n v="3.0516000000000001"/>
    <n v="534.00071362244796"/>
    <n v="13.350017840561199"/>
    <n v="133.50017840561199"/>
    <n v="0.13350017840561199"/>
    <n v="0.375"/>
    <n v="3"/>
    <x v="1"/>
    <x v="1"/>
    <x v="0"/>
    <x v="2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bdi"/>
    <x v="14"/>
    <n v="1"/>
    <m/>
    <m/>
    <n v="1"/>
    <m/>
    <m/>
    <m/>
    <m/>
    <m/>
    <m/>
    <m/>
    <m/>
    <m/>
    <m/>
    <m/>
    <m/>
    <m/>
    <m/>
    <m/>
    <m/>
    <m/>
    <n v="2.01E-2"/>
    <n v="2.9992000000000001"/>
    <n v="39.178568920836838"/>
    <n v="0.97946422302092095"/>
    <n v="9.7946422302092095"/>
    <n v="9.7946422302092103E-3"/>
    <n v="2.5000000000000001E-2"/>
    <n v="3.4"/>
    <x v="0"/>
    <x v="0"/>
    <x v="0"/>
    <x v="0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sve"/>
    <x v="1"/>
    <n v="1"/>
    <m/>
    <m/>
    <m/>
    <m/>
    <n v="1"/>
    <m/>
    <m/>
    <m/>
    <m/>
    <m/>
    <m/>
    <m/>
    <m/>
    <m/>
    <m/>
    <m/>
    <m/>
    <m/>
    <m/>
    <m/>
    <n v="2.4899999999999999E-2"/>
    <n v="3.0129999999999999"/>
    <n v="405.68840307059952"/>
    <n v="10.142210076764988"/>
    <n v="101.42210076764988"/>
    <n v="0.10142210076764988"/>
    <n v="2.5000000000000001E-2"/>
    <n v="3.3"/>
    <x v="0"/>
    <x v="0"/>
    <x v="1"/>
    <x v="1"/>
    <s v="LC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dho"/>
    <x v="11"/>
    <n v="1"/>
    <m/>
    <m/>
    <m/>
    <m/>
    <m/>
    <n v="1"/>
    <m/>
    <m/>
    <m/>
    <m/>
    <m/>
    <m/>
    <m/>
    <m/>
    <m/>
    <m/>
    <m/>
    <m/>
    <m/>
    <m/>
    <n v="2.1899999999999999E-2"/>
    <n v="3"/>
    <n v="938.96249999999998"/>
    <n v="23.474062499999999"/>
    <n v="234.74062499999999"/>
    <n v="0.23474062499999998"/>
    <n v="2.5000000000000001E-2"/>
    <n v="3.3"/>
    <x v="0"/>
    <x v="0"/>
    <x v="1"/>
    <x v="10"/>
    <s v="NE"/>
  </r>
  <r>
    <x v="0"/>
    <x v="3"/>
    <x v="21"/>
    <s v="Arrecife rocoso"/>
    <s v="NoAMP"/>
    <s v="J Azofeifa"/>
    <m/>
    <n v="2"/>
    <n v="40"/>
    <d v="2018-04-30T00:00:00"/>
    <x v="2"/>
    <s v="J Azofeifa"/>
    <d v="2018-04-30T00:00:00"/>
    <n v="10.3"/>
    <s v="Profundo"/>
    <s v="cpu"/>
    <x v="6"/>
    <n v="2"/>
    <m/>
    <n v="2"/>
    <m/>
    <m/>
    <m/>
    <m/>
    <m/>
    <m/>
    <m/>
    <m/>
    <m/>
    <m/>
    <m/>
    <m/>
    <m/>
    <m/>
    <m/>
    <m/>
    <m/>
    <m/>
    <n v="1.9699999999999999E-2"/>
    <n v="2.9174000000000002"/>
    <n v="14.073429816211023"/>
    <n v="0.35183574540527557"/>
    <n v="3.5183574540527558"/>
    <n v="3.5183574540527556E-3"/>
    <n v="0.05"/>
    <n v="3"/>
    <x v="0"/>
    <x v="0"/>
    <x v="1"/>
    <x v="5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cri"/>
    <x v="12"/>
    <n v="1"/>
    <m/>
    <m/>
    <m/>
    <m/>
    <n v="1"/>
    <m/>
    <m/>
    <m/>
    <m/>
    <m/>
    <m/>
    <m/>
    <m/>
    <m/>
    <m/>
    <m/>
    <m/>
    <m/>
    <m/>
    <m/>
    <n v="2.76E-2"/>
    <n v="3"/>
    <n v="431.25"/>
    <n v="10.78125"/>
    <n v="107.8125"/>
    <n v="0.10781250000000001"/>
    <n v="2.5000000000000001E-2"/>
    <n v="4"/>
    <x v="0"/>
    <x v="0"/>
    <x v="0"/>
    <x v="7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bdi"/>
    <x v="14"/>
    <n v="1"/>
    <m/>
    <m/>
    <m/>
    <m/>
    <n v="1"/>
    <m/>
    <m/>
    <m/>
    <m/>
    <m/>
    <m/>
    <m/>
    <m/>
    <m/>
    <m/>
    <m/>
    <m/>
    <m/>
    <m/>
    <m/>
    <n v="2.01E-2"/>
    <n v="2.9992000000000001"/>
    <n v="313.25479785250087"/>
    <n v="7.8313699463125221"/>
    <n v="78.313699463125218"/>
    <n v="7.8313699463125219E-2"/>
    <n v="2.5000000000000001E-2"/>
    <n v="3.4"/>
    <x v="0"/>
    <x v="0"/>
    <x v="0"/>
    <x v="0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ela"/>
    <x v="10"/>
    <n v="1"/>
    <m/>
    <m/>
    <m/>
    <m/>
    <n v="1"/>
    <m/>
    <m/>
    <m/>
    <m/>
    <m/>
    <m/>
    <m/>
    <m/>
    <m/>
    <m/>
    <m/>
    <m/>
    <m/>
    <m/>
    <m/>
    <n v="3.4299999999999997E-2"/>
    <n v="2.9"/>
    <n v="388.43660100226458"/>
    <n v="9.7109150250566145"/>
    <n v="97.109150250566145"/>
    <n v="9.7109150250566142E-2"/>
    <n v="2.5000000000000001E-2"/>
    <n v="4"/>
    <x v="2"/>
    <x v="2"/>
    <x v="0"/>
    <x v="9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cat"/>
    <x v="2"/>
    <n v="150"/>
    <m/>
    <n v="150"/>
    <m/>
    <m/>
    <m/>
    <m/>
    <m/>
    <m/>
    <m/>
    <m/>
    <m/>
    <m/>
    <m/>
    <m/>
    <m/>
    <m/>
    <m/>
    <m/>
    <m/>
    <m/>
    <n v="5.2300000000000003E-3"/>
    <n v="3.41655"/>
    <n v="766.09655141002872"/>
    <n v="19.152413785250719"/>
    <n v="191.52413785250718"/>
    <n v="0.19152413785250719"/>
    <n v="3.75"/>
    <n v="3.4"/>
    <x v="1"/>
    <x v="1"/>
    <x v="0"/>
    <x v="2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hma"/>
    <x v="40"/>
    <n v="13"/>
    <m/>
    <m/>
    <m/>
    <m/>
    <n v="13"/>
    <m/>
    <m/>
    <m/>
    <m/>
    <m/>
    <m/>
    <m/>
    <m/>
    <m/>
    <m/>
    <m/>
    <m/>
    <m/>
    <m/>
    <m/>
    <n v="8.8999999999999999E-3"/>
    <n v="3.16"/>
    <n v="3025.6855164547119"/>
    <n v="75.642137911367797"/>
    <n v="756.42137911367797"/>
    <n v="0.75642137911367802"/>
    <n v="0.32500000000000001"/>
    <n v="4.2"/>
    <x v="2"/>
    <x v="2"/>
    <x v="0"/>
    <x v="21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jni"/>
    <x v="17"/>
    <n v="1"/>
    <m/>
    <m/>
    <n v="1"/>
    <m/>
    <m/>
    <m/>
    <m/>
    <m/>
    <m/>
    <m/>
    <m/>
    <m/>
    <m/>
    <m/>
    <m/>
    <m/>
    <m/>
    <m/>
    <m/>
    <m/>
    <n v="2.5600000000000001E-2"/>
    <n v="3.0005999999999999"/>
    <n v="50.075829302089247"/>
    <n v="1.2518957325522311"/>
    <n v="12.518957325522312"/>
    <n v="1.2518957325522311E-2"/>
    <n v="2.5000000000000001E-2"/>
    <n v="3"/>
    <x v="0"/>
    <x v="0"/>
    <x v="0"/>
    <x v="12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sfl"/>
    <x v="47"/>
    <n v="4"/>
    <m/>
    <m/>
    <n v="4"/>
    <m/>
    <m/>
    <m/>
    <m/>
    <m/>
    <m/>
    <m/>
    <m/>
    <m/>
    <m/>
    <m/>
    <m/>
    <m/>
    <m/>
    <m/>
    <m/>
    <m/>
    <n v="3.49E-2"/>
    <n v="2.9108999999999998"/>
    <n v="217.71120178535051"/>
    <n v="5.4427800446337624"/>
    <n v="54.427800446337628"/>
    <n v="5.4427800446337625E-2"/>
    <n v="0.1"/>
    <n v="2"/>
    <x v="3"/>
    <x v="3"/>
    <x v="0"/>
    <x v="2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ssu"/>
    <x v="24"/>
    <n v="2"/>
    <m/>
    <m/>
    <n v="2"/>
    <m/>
    <m/>
    <m/>
    <m/>
    <m/>
    <m/>
    <m/>
    <m/>
    <m/>
    <m/>
    <m/>
    <m/>
    <m/>
    <m/>
    <m/>
    <m/>
    <m/>
    <n v="2.3199999999999998E-2"/>
    <n v="2.9554"/>
    <n v="80.970315778811653"/>
    <n v="2.0242578944702911"/>
    <n v="20.242578944702913"/>
    <n v="2.0242578944702914E-2"/>
    <n v="0.05"/>
    <n v="3.5"/>
    <x v="0"/>
    <x v="0"/>
    <x v="3"/>
    <x v="15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mbe"/>
    <x v="83"/>
    <n v="5"/>
    <m/>
    <m/>
    <n v="5"/>
    <m/>
    <m/>
    <m/>
    <m/>
    <m/>
    <m/>
    <m/>
    <m/>
    <m/>
    <m/>
    <m/>
    <m/>
    <m/>
    <m/>
    <m/>
    <m/>
    <m/>
    <n v="2.4E-2"/>
    <n v="3.02"/>
    <n v="246.51848230843291"/>
    <n v="6.1629620577108231"/>
    <n v="61.629620577108227"/>
    <n v="6.1629620577108225E-2"/>
    <n v="0.125"/>
    <n v="3.7"/>
    <x v="1"/>
    <x v="1"/>
    <x v="3"/>
    <x v="15"/>
    <s v="NE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atr"/>
    <x v="13"/>
    <n v="30"/>
    <m/>
    <m/>
    <n v="30"/>
    <m/>
    <m/>
    <m/>
    <m/>
    <m/>
    <m/>
    <m/>
    <m/>
    <m/>
    <m/>
    <m/>
    <m/>
    <m/>
    <m/>
    <m/>
    <m/>
    <m/>
    <n v="1.6E-2"/>
    <n v="3.0516000000000001"/>
    <n v="1068.0014272448959"/>
    <n v="26.700035681122397"/>
    <n v="267.00035681122398"/>
    <n v="0.26700035681122397"/>
    <n v="0.75"/>
    <n v="3"/>
    <x v="1"/>
    <x v="1"/>
    <x v="0"/>
    <x v="2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sgh"/>
    <x v="7"/>
    <n v="4"/>
    <m/>
    <m/>
    <m/>
    <m/>
    <n v="4"/>
    <m/>
    <m/>
    <m/>
    <m/>
    <m/>
    <m/>
    <m/>
    <m/>
    <m/>
    <m/>
    <m/>
    <m/>
    <m/>
    <m/>
    <m/>
    <n v="2.3300000000000001E-2"/>
    <n v="2.919"/>
    <n v="1122.0256822198494"/>
    <n v="28.050642055496233"/>
    <n v="280.50642055496235"/>
    <n v="0.28050642055496233"/>
    <n v="0.1"/>
    <n v="2"/>
    <x v="4"/>
    <x v="4"/>
    <x v="0"/>
    <x v="6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sve"/>
    <x v="1"/>
    <n v="1"/>
    <m/>
    <m/>
    <m/>
    <m/>
    <n v="1"/>
    <m/>
    <m/>
    <m/>
    <m/>
    <m/>
    <m/>
    <m/>
    <m/>
    <m/>
    <m/>
    <m/>
    <m/>
    <m/>
    <m/>
    <m/>
    <n v="2.4899999999999999E-2"/>
    <n v="3.0129999999999999"/>
    <n v="405.68840307059952"/>
    <n v="10.142210076764988"/>
    <n v="101.42210076764988"/>
    <n v="0.10142210076764988"/>
    <n v="2.5000000000000001E-2"/>
    <n v="3.3"/>
    <x v="0"/>
    <x v="0"/>
    <x v="1"/>
    <x v="1"/>
    <s v="LC"/>
  </r>
  <r>
    <x v="0"/>
    <x v="3"/>
    <x v="21"/>
    <s v="Arrecife rocoso"/>
    <s v="NoAMP"/>
    <s v="J Azofeifa"/>
    <m/>
    <n v="3"/>
    <n v="40"/>
    <d v="2018-04-30T00:00:00"/>
    <x v="2"/>
    <s v="J Azofeifa"/>
    <d v="2018-04-30T00:00:00"/>
    <n v="10.5"/>
    <s v="Profundo"/>
    <s v="hdi"/>
    <x v="18"/>
    <n v="30"/>
    <m/>
    <n v="30"/>
    <m/>
    <m/>
    <m/>
    <m/>
    <m/>
    <m/>
    <m/>
    <m/>
    <m/>
    <m/>
    <m/>
    <m/>
    <m/>
    <m/>
    <m/>
    <m/>
    <m/>
    <m/>
    <n v="1.26E-2"/>
    <n v="3.0672999999999999"/>
    <n v="182.6279369031466"/>
    <n v="4.5656984225786648"/>
    <n v="45.656984225786644"/>
    <n v="4.5656984225786644E-2"/>
    <n v="0.75"/>
    <n v="3.9"/>
    <x v="0"/>
    <x v="0"/>
    <x v="0"/>
    <x v="0"/>
    <s v="LC"/>
  </r>
  <r>
    <x v="0"/>
    <x v="3"/>
    <x v="22"/>
    <s v="Arrecife rocoso"/>
    <s v="NoAMP"/>
    <s v="J Azofeifa"/>
    <m/>
    <n v="1"/>
    <n v="40"/>
    <d v="2018-04-30T00:00:00"/>
    <x v="2"/>
    <s v="J Azofeifa"/>
    <d v="2018-04-30T00:00:00"/>
    <n v="8.1999999999999993"/>
    <s v="Profundo"/>
    <s v="dho"/>
    <x v="11"/>
    <n v="3"/>
    <m/>
    <m/>
    <n v="3"/>
    <m/>
    <m/>
    <m/>
    <m/>
    <m/>
    <m/>
    <m/>
    <m/>
    <m/>
    <m/>
    <m/>
    <m/>
    <m/>
    <m/>
    <m/>
    <m/>
    <m/>
    <n v="2.1899999999999999E-2"/>
    <n v="3"/>
    <n v="128.3203125"/>
    <n v="3.2080078125"/>
    <n v="32.080078125"/>
    <n v="3.2080078125000001E-2"/>
    <n v="7.4999999999999997E-2"/>
    <n v="3.3"/>
    <x v="0"/>
    <x v="0"/>
    <x v="1"/>
    <x v="10"/>
    <s v="NE"/>
  </r>
  <r>
    <x v="0"/>
    <x v="3"/>
    <x v="22"/>
    <s v="Arrecife rocoso"/>
    <s v="NoAMP"/>
    <s v="J Azofeifa"/>
    <m/>
    <n v="1"/>
    <n v="40"/>
    <d v="2018-04-30T00:00:00"/>
    <x v="2"/>
    <s v="J Azofeifa"/>
    <d v="2018-04-30T00:00:00"/>
    <n v="8.1999999999999993"/>
    <s v="Profundo"/>
    <s v="pco"/>
    <x v="66"/>
    <n v="7"/>
    <m/>
    <n v="1"/>
    <m/>
    <m/>
    <n v="6"/>
    <m/>
    <m/>
    <m/>
    <m/>
    <m/>
    <m/>
    <m/>
    <m/>
    <m/>
    <m/>
    <m/>
    <m/>
    <m/>
    <m/>
    <m/>
    <n v="1.485E-2"/>
    <n v="2.8633299999999999"/>
    <n v="901.44462474597981"/>
    <n v="22.536115618649497"/>
    <n v="225.36115618649495"/>
    <n v="0.22536115618649497"/>
    <n v="0.17499999999999999"/>
    <n v="3.8"/>
    <x v="1"/>
    <x v="1"/>
    <x v="0"/>
    <x v="9"/>
    <s v="LC"/>
  </r>
  <r>
    <x v="0"/>
    <x v="3"/>
    <x v="22"/>
    <s v="Arrecife rocoso"/>
    <s v="NoAMP"/>
    <s v="J Azofeifa"/>
    <m/>
    <n v="1"/>
    <n v="40"/>
    <d v="2018-04-30T00:00:00"/>
    <x v="2"/>
    <s v="J Azofeifa"/>
    <d v="2018-04-30T00:00:00"/>
    <n v="8.1999999999999993"/>
    <s v="Profundo"/>
    <s v="ela"/>
    <x v="10"/>
    <n v="1"/>
    <m/>
    <m/>
    <m/>
    <n v="1"/>
    <m/>
    <m/>
    <m/>
    <m/>
    <m/>
    <m/>
    <m/>
    <m/>
    <m/>
    <m/>
    <m/>
    <m/>
    <m/>
    <m/>
    <m/>
    <m/>
    <n v="3.4299999999999997E-2"/>
    <n v="2.9"/>
    <n v="138.07163295763075"/>
    <n v="3.4517908239407689"/>
    <n v="34.517908239407689"/>
    <n v="3.4517908239407688E-2"/>
    <n v="2.5000000000000001E-2"/>
    <n v="4"/>
    <x v="2"/>
    <x v="2"/>
    <x v="0"/>
    <x v="9"/>
    <s v="LC"/>
  </r>
  <r>
    <x v="0"/>
    <x v="3"/>
    <x v="22"/>
    <s v="Arrecife rocoso"/>
    <s v="NoAMP"/>
    <s v="J Azofeifa"/>
    <m/>
    <n v="1"/>
    <n v="40"/>
    <d v="2018-04-30T00:00:00"/>
    <x v="2"/>
    <s v="J Azofeifa"/>
    <d v="2018-04-30T00:00:00"/>
    <n v="8.1999999999999993"/>
    <s v="Profundo"/>
    <s v="hdi"/>
    <x v="18"/>
    <n v="40"/>
    <m/>
    <n v="40"/>
    <m/>
    <m/>
    <m/>
    <m/>
    <m/>
    <m/>
    <m/>
    <m/>
    <m/>
    <m/>
    <m/>
    <m/>
    <m/>
    <m/>
    <m/>
    <m/>
    <m/>
    <m/>
    <n v="1.26E-2"/>
    <n v="3.0672999999999999"/>
    <n v="243.50391587086216"/>
    <n v="6.0875978967715536"/>
    <n v="60.87597896771554"/>
    <n v="6.0875978967715537E-2"/>
    <n v="1"/>
    <n v="3.9"/>
    <x v="0"/>
    <x v="0"/>
    <x v="0"/>
    <x v="0"/>
    <s v="LC"/>
  </r>
  <r>
    <x v="0"/>
    <x v="3"/>
    <x v="22"/>
    <s v="Arrecife rocoso"/>
    <s v="NoAMP"/>
    <s v="J Azofeifa"/>
    <m/>
    <n v="1"/>
    <n v="40"/>
    <d v="2018-04-30T00:00:00"/>
    <x v="2"/>
    <s v="J Azofeifa"/>
    <d v="2018-04-30T00:00:00"/>
    <n v="8.1999999999999993"/>
    <s v="Profundo"/>
    <s v="sps"/>
    <x v="30"/>
    <n v="1"/>
    <m/>
    <m/>
    <n v="1"/>
    <m/>
    <m/>
    <m/>
    <m/>
    <m/>
    <m/>
    <m/>
    <m/>
    <m/>
    <m/>
    <m/>
    <m/>
    <m/>
    <m/>
    <m/>
    <m/>
    <m/>
    <n v="1.9300000000000001E-2"/>
    <n v="2.8511000000000002"/>
    <n v="25.879593301150688"/>
    <n v="0.64698983252876718"/>
    <n v="6.4698983252876721"/>
    <n v="6.4698983252876718E-3"/>
    <n v="2.5000000000000001E-2"/>
    <n v="3.6"/>
    <x v="2"/>
    <x v="2"/>
    <x v="0"/>
    <x v="9"/>
    <s v="LC"/>
  </r>
  <r>
    <x v="0"/>
    <x v="3"/>
    <x v="22"/>
    <s v="Arrecife rocoso"/>
    <s v="NoAMP"/>
    <s v="J Azofeifa"/>
    <m/>
    <n v="1"/>
    <n v="40"/>
    <d v="2018-04-30T00:00:00"/>
    <x v="2"/>
    <s v="J Azofeifa"/>
    <d v="2018-04-30T00:00:00"/>
    <n v="8.1999999999999993"/>
    <s v="Profundo"/>
    <s v="hni"/>
    <x v="57"/>
    <n v="2"/>
    <m/>
    <m/>
    <n v="2"/>
    <m/>
    <m/>
    <m/>
    <m/>
    <m/>
    <m/>
    <m/>
    <m/>
    <m/>
    <m/>
    <m/>
    <m/>
    <m/>
    <m/>
    <m/>
    <m/>
    <m/>
    <n v="1.26E-2"/>
    <n v="3.0672999999999999"/>
    <n v="58.338146088241047"/>
    <n v="1.4584536522060261"/>
    <n v="14.584536522060262"/>
    <n v="1.4584536522060262E-2"/>
    <n v="0.05"/>
    <n v="4"/>
    <x v="0"/>
    <x v="0"/>
    <x v="0"/>
    <x v="0"/>
    <s v="LC"/>
  </r>
  <r>
    <x v="0"/>
    <x v="3"/>
    <x v="22"/>
    <s v="Arrecife rocoso"/>
    <s v="NoAMP"/>
    <s v="J Azofeifa"/>
    <m/>
    <n v="1"/>
    <n v="40"/>
    <d v="2018-04-30T00:00:00"/>
    <x v="2"/>
    <s v="J Azofeifa"/>
    <d v="2018-04-30T00:00:00"/>
    <n v="8.1999999999999993"/>
    <s v="Profundo"/>
    <s v="hdi"/>
    <x v="18"/>
    <n v="1"/>
    <m/>
    <m/>
    <n v="1"/>
    <m/>
    <m/>
    <m/>
    <m/>
    <m/>
    <m/>
    <m/>
    <m/>
    <m/>
    <m/>
    <m/>
    <m/>
    <m/>
    <m/>
    <m/>
    <m/>
    <m/>
    <n v="1.26E-2"/>
    <n v="3.0672999999999999"/>
    <n v="29.169073044120523"/>
    <n v="0.72922682610301304"/>
    <n v="7.2922682610301308"/>
    <n v="7.2922682610301309E-3"/>
    <n v="2.5000000000000001E-2"/>
    <n v="3.9"/>
    <x v="0"/>
    <x v="0"/>
    <x v="0"/>
    <x v="0"/>
    <s v="LC"/>
  </r>
  <r>
    <x v="0"/>
    <x v="3"/>
    <x v="22"/>
    <s v="Arrecife rocoso"/>
    <s v="NoAMP"/>
    <s v="J Azofeifa"/>
    <m/>
    <n v="1"/>
    <n v="40"/>
    <d v="2018-04-30T00:00:00"/>
    <x v="2"/>
    <s v="J Azofeifa"/>
    <d v="2018-04-30T00:00:00"/>
    <n v="8.1999999999999993"/>
    <s v="Profund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3"/>
    <x v="22"/>
    <s v="Arrecife rocoso"/>
    <s v="NoAMP"/>
    <s v="J Azofeifa"/>
    <m/>
    <n v="1"/>
    <n v="40"/>
    <d v="2018-04-30T00:00:00"/>
    <x v="2"/>
    <s v="J Azofeifa"/>
    <d v="2018-04-30T00:00:00"/>
    <n v="8.1999999999999993"/>
    <s v="Profundo"/>
    <s v="cpu"/>
    <x v="6"/>
    <n v="1"/>
    <m/>
    <n v="1"/>
    <m/>
    <m/>
    <m/>
    <m/>
    <m/>
    <m/>
    <m/>
    <m/>
    <m/>
    <m/>
    <m/>
    <m/>
    <m/>
    <m/>
    <m/>
    <m/>
    <m/>
    <m/>
    <n v="1.9699999999999999E-2"/>
    <n v="2.9174000000000002"/>
    <n v="7.0367149081055116"/>
    <n v="0.17591787270263778"/>
    <n v="1.7591787270263779"/>
    <n v="1.7591787270263778E-3"/>
    <n v="2.5000000000000001E-2"/>
    <n v="3"/>
    <x v="0"/>
    <x v="0"/>
    <x v="1"/>
    <x v="5"/>
    <s v="LC"/>
  </r>
  <r>
    <x v="0"/>
    <x v="3"/>
    <x v="22"/>
    <s v="Arrecife rocoso"/>
    <s v="NoAMP"/>
    <s v="J Azofeifa"/>
    <m/>
    <n v="1"/>
    <n v="40"/>
    <d v="2018-04-30T00:00:00"/>
    <x v="2"/>
    <s v="J Azofeifa"/>
    <d v="2018-04-30T00:00:00"/>
    <n v="8.1999999999999993"/>
    <s v="Profundo"/>
    <s v="tlu"/>
    <x v="0"/>
    <n v="10"/>
    <m/>
    <n v="10"/>
    <m/>
    <m/>
    <m/>
    <m/>
    <m/>
    <m/>
    <m/>
    <m/>
    <m/>
    <m/>
    <m/>
    <m/>
    <m/>
    <m/>
    <m/>
    <m/>
    <m/>
    <m/>
    <n v="1.261E-2"/>
    <n v="2.8782999999999999"/>
    <n v="41.629761327928392"/>
    <n v="1.0407440331982099"/>
    <n v="10.407440331982098"/>
    <n v="1.0407440331982099E-2"/>
    <n v="0.25"/>
    <n v="3.5"/>
    <x v="0"/>
    <x v="0"/>
    <x v="0"/>
    <x v="0"/>
    <s v="LC"/>
  </r>
  <r>
    <x v="0"/>
    <x v="3"/>
    <x v="22"/>
    <s v="Arrecife rocoso"/>
    <s v="NoAMP"/>
    <s v="J Azofeifa"/>
    <m/>
    <n v="2"/>
    <n v="40"/>
    <d v="2018-04-30T00:00:00"/>
    <x v="2"/>
    <s v="J Azofeifa"/>
    <d v="2018-04-30T00:00:00"/>
    <n v="9.1999999999999993"/>
    <s v="Profundo"/>
    <s v="tlu"/>
    <x v="0"/>
    <n v="70"/>
    <m/>
    <n v="70"/>
    <m/>
    <m/>
    <m/>
    <m/>
    <m/>
    <m/>
    <m/>
    <m/>
    <m/>
    <m/>
    <m/>
    <m/>
    <m/>
    <m/>
    <m/>
    <m/>
    <m/>
    <m/>
    <n v="1.261E-2"/>
    <n v="2.8782999999999999"/>
    <n v="291.40832929549873"/>
    <n v="7.2852082323874683"/>
    <n v="72.852082323874683"/>
    <n v="7.285208232387469E-2"/>
    <n v="1.75"/>
    <n v="3.5"/>
    <x v="0"/>
    <x v="0"/>
    <x v="0"/>
    <x v="0"/>
    <s v="LC"/>
  </r>
  <r>
    <x v="0"/>
    <x v="3"/>
    <x v="22"/>
    <s v="Arrecife rocoso"/>
    <s v="NoAMP"/>
    <s v="J Azofeifa"/>
    <m/>
    <n v="2"/>
    <n v="40"/>
    <d v="2018-04-30T00:00:00"/>
    <x v="2"/>
    <s v="J Azofeifa"/>
    <d v="2018-04-30T00:00:00"/>
    <n v="9.1999999999999993"/>
    <s v="Profundo"/>
    <s v="cpa"/>
    <x v="43"/>
    <n v="1"/>
    <m/>
    <m/>
    <m/>
    <n v="1"/>
    <m/>
    <m/>
    <m/>
    <m/>
    <m/>
    <m/>
    <m/>
    <m/>
    <m/>
    <m/>
    <m/>
    <m/>
    <m/>
    <m/>
    <m/>
    <m/>
    <n v="2.1700000000000001E-2"/>
    <n v="3.0350000000000001"/>
    <n v="128.55240666792295"/>
    <n v="3.2138101666980736"/>
    <n v="32.138101666980738"/>
    <n v="3.2138101666980737E-2"/>
    <n v="2.5000000000000001E-2"/>
    <n v="4"/>
    <x v="2"/>
    <x v="2"/>
    <x v="0"/>
    <x v="9"/>
    <s v="LC"/>
  </r>
  <r>
    <x v="0"/>
    <x v="3"/>
    <x v="22"/>
    <s v="Arrecife rocoso"/>
    <s v="NoAMP"/>
    <s v="J Azofeifa"/>
    <m/>
    <n v="2"/>
    <n v="40"/>
    <d v="2018-04-30T00:00:00"/>
    <x v="2"/>
    <s v="J Azofeifa"/>
    <d v="2018-04-30T00:00:00"/>
    <n v="9.1999999999999993"/>
    <s v="Profundo"/>
    <s v="hdi"/>
    <x v="18"/>
    <n v="40"/>
    <m/>
    <n v="40"/>
    <m/>
    <m/>
    <m/>
    <m/>
    <m/>
    <m/>
    <m/>
    <m/>
    <m/>
    <m/>
    <m/>
    <m/>
    <m/>
    <m/>
    <m/>
    <m/>
    <m/>
    <m/>
    <n v="1.26E-2"/>
    <n v="3.0672999999999999"/>
    <n v="243.50391587086216"/>
    <n v="6.0875978967715536"/>
    <n v="60.87597896771554"/>
    <n v="6.0875978967715537E-2"/>
    <n v="1"/>
    <n v="3.9"/>
    <x v="0"/>
    <x v="0"/>
    <x v="0"/>
    <x v="0"/>
    <s v="LC"/>
  </r>
  <r>
    <x v="0"/>
    <x v="3"/>
    <x v="22"/>
    <s v="Arrecife rocoso"/>
    <s v="NoAMP"/>
    <s v="J Azofeifa"/>
    <m/>
    <n v="2"/>
    <n v="40"/>
    <d v="2018-04-30T00:00:00"/>
    <x v="2"/>
    <s v="J Azofeifa"/>
    <d v="2018-04-30T00:00:00"/>
    <n v="9.1999999999999993"/>
    <s v="Profundo"/>
    <s v="ela"/>
    <x v="10"/>
    <n v="1"/>
    <m/>
    <m/>
    <m/>
    <m/>
    <n v="1"/>
    <m/>
    <m/>
    <m/>
    <m/>
    <m/>
    <m/>
    <m/>
    <m/>
    <m/>
    <m/>
    <m/>
    <m/>
    <m/>
    <m/>
    <m/>
    <n v="3.4299999999999997E-2"/>
    <n v="2.9"/>
    <n v="388.43660100226458"/>
    <n v="9.7109150250566145"/>
    <n v="97.109150250566145"/>
    <n v="9.7109150250566142E-2"/>
    <n v="2.5000000000000001E-2"/>
    <n v="4"/>
    <x v="2"/>
    <x v="2"/>
    <x v="0"/>
    <x v="9"/>
    <s v="LC"/>
  </r>
  <r>
    <x v="0"/>
    <x v="3"/>
    <x v="22"/>
    <s v="Arrecife rocoso"/>
    <s v="NoAMP"/>
    <s v="J Azofeifa"/>
    <m/>
    <n v="2"/>
    <n v="40"/>
    <d v="2018-04-30T00:00:00"/>
    <x v="2"/>
    <s v="J Azofeifa"/>
    <d v="2018-04-30T00:00:00"/>
    <n v="9.1999999999999993"/>
    <s v="Profundo"/>
    <s v="sfl"/>
    <x v="47"/>
    <n v="1"/>
    <m/>
    <m/>
    <n v="1"/>
    <m/>
    <m/>
    <m/>
    <m/>
    <m/>
    <m/>
    <m/>
    <m/>
    <m/>
    <m/>
    <m/>
    <m/>
    <m/>
    <m/>
    <m/>
    <m/>
    <m/>
    <n v="3.49E-2"/>
    <n v="2.9108999999999998"/>
    <n v="54.427800446337628"/>
    <n v="1.3606950111584406"/>
    <n v="13.606950111584407"/>
    <n v="1.3606950111584406E-2"/>
    <n v="2.5000000000000001E-2"/>
    <n v="2"/>
    <x v="3"/>
    <x v="3"/>
    <x v="0"/>
    <x v="2"/>
    <s v="LC"/>
  </r>
  <r>
    <x v="0"/>
    <x v="3"/>
    <x v="22"/>
    <s v="Arrecife rocoso"/>
    <s v="NoAMP"/>
    <s v="J Azofeifa"/>
    <m/>
    <n v="2"/>
    <n v="40"/>
    <d v="2018-04-30T00:00:00"/>
    <x v="2"/>
    <s v="J Azofeifa"/>
    <d v="2018-04-30T00:00:00"/>
    <n v="9.1999999999999993"/>
    <s v="Profundo"/>
    <s v="ahis"/>
    <x v="39"/>
    <n v="1"/>
    <m/>
    <m/>
    <m/>
    <n v="1"/>
    <m/>
    <m/>
    <m/>
    <m/>
    <m/>
    <m/>
    <m/>
    <m/>
    <m/>
    <m/>
    <m/>
    <m/>
    <m/>
    <m/>
    <m/>
    <m/>
    <n v="5.7000000000000002E-2"/>
    <n v="2.8010000000000002"/>
    <n v="172.83210921696084"/>
    <n v="4.3208027304240213"/>
    <n v="43.208027304240211"/>
    <n v="4.3208027304240212E-2"/>
    <n v="2.5000000000000001E-2"/>
    <n v="3.1"/>
    <x v="0"/>
    <x v="0"/>
    <x v="1"/>
    <x v="5"/>
    <s v="NE"/>
  </r>
  <r>
    <x v="0"/>
    <x v="3"/>
    <x v="22"/>
    <s v="Arrecife rocoso"/>
    <s v="NoAMP"/>
    <s v="J Azofeifa"/>
    <m/>
    <n v="2"/>
    <n v="40"/>
    <d v="2018-04-30T00:00:00"/>
    <x v="2"/>
    <s v="J Azofeifa"/>
    <d v="2018-04-30T00:00:00"/>
    <n v="9.1999999999999993"/>
    <s v="Profundo"/>
    <s v="chu"/>
    <x v="54"/>
    <n v="2"/>
    <m/>
    <m/>
    <n v="2"/>
    <m/>
    <m/>
    <m/>
    <m/>
    <m/>
    <m/>
    <m/>
    <m/>
    <m/>
    <m/>
    <m/>
    <m/>
    <m/>
    <m/>
    <m/>
    <m/>
    <m/>
    <n v="2.9600000000000001E-2"/>
    <n v="2.9895"/>
    <n v="112.59891109139978"/>
    <n v="2.8149727772849946"/>
    <n v="28.149727772849946"/>
    <n v="2.8149727772849947E-2"/>
    <n v="0.05"/>
    <n v="2.7"/>
    <x v="5"/>
    <x v="5"/>
    <x v="0"/>
    <x v="12"/>
    <s v="LC"/>
  </r>
  <r>
    <x v="0"/>
    <x v="3"/>
    <x v="22"/>
    <s v="Arrecife rocoso"/>
    <s v="NoAMP"/>
    <s v="J Azofeifa"/>
    <m/>
    <n v="3"/>
    <n v="40"/>
    <d v="2018-04-30T00:00:00"/>
    <x v="2"/>
    <s v="J Azofeifa"/>
    <d v="2018-04-30T00:00:00"/>
    <n v="9.1"/>
    <s v="Profundo"/>
    <s v="ela"/>
    <x v="10"/>
    <n v="2"/>
    <m/>
    <m/>
    <m/>
    <m/>
    <n v="1"/>
    <n v="1"/>
    <m/>
    <m/>
    <m/>
    <m/>
    <m/>
    <m/>
    <m/>
    <m/>
    <m/>
    <m/>
    <m/>
    <m/>
    <m/>
    <m/>
    <n v="3.4299999999999997E-2"/>
    <n v="2.9"/>
    <n v="1419.0397109609062"/>
    <n v="35.475992774022657"/>
    <n v="354.75992774022654"/>
    <n v="0.35475992774022652"/>
    <n v="0.05"/>
    <n v="4"/>
    <x v="2"/>
    <x v="2"/>
    <x v="0"/>
    <x v="9"/>
    <s v="LC"/>
  </r>
  <r>
    <x v="0"/>
    <x v="3"/>
    <x v="22"/>
    <s v="Arrecife rocoso"/>
    <s v="NoAMP"/>
    <s v="J Azofeifa"/>
    <m/>
    <n v="3"/>
    <n v="40"/>
    <d v="2018-04-30T00:00:00"/>
    <x v="2"/>
    <s v="J Azofeifa"/>
    <d v="2018-04-30T00:00:00"/>
    <n v="9.1"/>
    <s v="Profundo"/>
    <s v="hdi"/>
    <x v="18"/>
    <n v="20"/>
    <m/>
    <n v="20"/>
    <m/>
    <m/>
    <m/>
    <m/>
    <m/>
    <m/>
    <m/>
    <m/>
    <m/>
    <m/>
    <m/>
    <m/>
    <m/>
    <m/>
    <m/>
    <m/>
    <m/>
    <m/>
    <n v="1.26E-2"/>
    <n v="3.0672999999999999"/>
    <n v="121.75195793543108"/>
    <n v="3.0437989483857768"/>
    <n v="30.43798948385777"/>
    <n v="3.0437989483857768E-2"/>
    <n v="0.5"/>
    <n v="3.9"/>
    <x v="0"/>
    <x v="0"/>
    <x v="0"/>
    <x v="0"/>
    <s v="LC"/>
  </r>
  <r>
    <x v="0"/>
    <x v="3"/>
    <x v="22"/>
    <s v="Arrecife rocoso"/>
    <s v="NoAMP"/>
    <s v="J Azofeifa"/>
    <m/>
    <n v="3"/>
    <n v="40"/>
    <d v="2018-04-30T00:00:00"/>
    <x v="2"/>
    <s v="J Azofeifa"/>
    <d v="2018-04-30T00:00:00"/>
    <n v="9.1"/>
    <s v="Profundo"/>
    <s v="guna"/>
    <x v="84"/>
    <n v="1"/>
    <m/>
    <m/>
    <m/>
    <m/>
    <m/>
    <m/>
    <m/>
    <m/>
    <m/>
    <m/>
    <m/>
    <m/>
    <m/>
    <m/>
    <n v="1"/>
    <m/>
    <m/>
    <m/>
    <m/>
    <m/>
    <n v="0.01"/>
    <n v="3.04"/>
    <n v="52601.027849088445"/>
    <n v="1315.025696227211"/>
    <n v="13150.256962272109"/>
    <n v="13.15025696227211"/>
    <n v="2.5000000000000001E-2"/>
    <n v="4"/>
    <x v="2"/>
    <x v="2"/>
    <x v="9"/>
    <x v="29"/>
    <s v="NE"/>
  </r>
  <r>
    <x v="0"/>
    <x v="3"/>
    <x v="22"/>
    <s v="Arrecife rocoso"/>
    <s v="NoAMP"/>
    <s v="J Azofeifa"/>
    <m/>
    <n v="3"/>
    <n v="40"/>
    <d v="2018-04-30T00:00:00"/>
    <x v="2"/>
    <s v="J Azofeifa"/>
    <d v="2018-04-30T00:00:00"/>
    <n v="9.1"/>
    <s v="Profundo"/>
    <s v="sfl"/>
    <x v="47"/>
    <n v="8"/>
    <m/>
    <n v="1"/>
    <n v="7"/>
    <m/>
    <m/>
    <m/>
    <m/>
    <m/>
    <m/>
    <m/>
    <m/>
    <m/>
    <m/>
    <m/>
    <m/>
    <m/>
    <m/>
    <m/>
    <m/>
    <m/>
    <n v="3.49E-2"/>
    <n v="2.9108999999999998"/>
    <n v="393.29845966006064"/>
    <n v="9.8324614915015154"/>
    <n v="98.324614915015161"/>
    <n v="9.8324614915015165E-2"/>
    <n v="0.2"/>
    <n v="2"/>
    <x v="3"/>
    <x v="3"/>
    <x v="0"/>
    <x v="2"/>
    <s v="LC"/>
  </r>
  <r>
    <x v="0"/>
    <x v="3"/>
    <x v="22"/>
    <s v="Arrecife rocoso"/>
    <s v="NoAMP"/>
    <s v="J Azofeifa"/>
    <m/>
    <n v="3"/>
    <n v="40"/>
    <d v="2018-04-30T00:00:00"/>
    <x v="2"/>
    <s v="J Azofeifa"/>
    <d v="2018-04-30T00:00:00"/>
    <n v="9.1"/>
    <s v="Profundo"/>
    <s v="hma"/>
    <x v="40"/>
    <n v="15"/>
    <m/>
    <m/>
    <m/>
    <m/>
    <n v="15"/>
    <m/>
    <m/>
    <m/>
    <m/>
    <m/>
    <m/>
    <m/>
    <m/>
    <m/>
    <m/>
    <m/>
    <m/>
    <m/>
    <m/>
    <m/>
    <n v="8.8999999999999999E-3"/>
    <n v="3.16"/>
    <n v="3491.1755959092829"/>
    <n v="87.279389897732074"/>
    <n v="872.79389897732074"/>
    <n v="0.87279389897732074"/>
    <n v="0.375"/>
    <n v="4.2"/>
    <x v="2"/>
    <x v="2"/>
    <x v="0"/>
    <x v="21"/>
    <s v="LC"/>
  </r>
  <r>
    <x v="0"/>
    <x v="3"/>
    <x v="22"/>
    <s v="Arrecife rocoso"/>
    <s v="NoAMP"/>
    <s v="J Azofeifa"/>
    <m/>
    <n v="3"/>
    <n v="40"/>
    <d v="2018-04-30T00:00:00"/>
    <x v="2"/>
    <s v="J Azofeifa"/>
    <d v="2018-04-30T00:00:00"/>
    <n v="9.1"/>
    <s v="Profundo"/>
    <s v="jni"/>
    <x v="17"/>
    <n v="2"/>
    <m/>
    <m/>
    <n v="2"/>
    <m/>
    <m/>
    <m/>
    <m/>
    <m/>
    <m/>
    <m/>
    <m/>
    <m/>
    <m/>
    <m/>
    <m/>
    <m/>
    <m/>
    <m/>
    <m/>
    <m/>
    <n v="2.5600000000000001E-2"/>
    <n v="3.0005999999999999"/>
    <n v="100.15165860417849"/>
    <n v="2.5037914651044622"/>
    <n v="25.037914651044623"/>
    <n v="2.5037914651044622E-2"/>
    <n v="0.05"/>
    <n v="3"/>
    <x v="0"/>
    <x v="0"/>
    <x v="0"/>
    <x v="12"/>
    <s v="LC"/>
  </r>
  <r>
    <x v="0"/>
    <x v="3"/>
    <x v="22"/>
    <s v="Arrecife rocoso"/>
    <s v="NoAMP"/>
    <s v="J Azofeifa"/>
    <m/>
    <n v="3"/>
    <n v="40"/>
    <d v="2018-04-30T00:00:00"/>
    <x v="2"/>
    <s v="J Azofeifa"/>
    <d v="2018-04-30T00:00:00"/>
    <n v="9.1"/>
    <s v="Profundo"/>
    <s v="tlu"/>
    <x v="0"/>
    <n v="10"/>
    <m/>
    <n v="10"/>
    <m/>
    <m/>
    <m/>
    <m/>
    <m/>
    <m/>
    <m/>
    <m/>
    <m/>
    <m/>
    <m/>
    <m/>
    <m/>
    <m/>
    <m/>
    <m/>
    <m/>
    <m/>
    <n v="1.261E-2"/>
    <n v="2.8782999999999999"/>
    <n v="41.629761327928392"/>
    <n v="1.0407440331982099"/>
    <n v="10.407440331982098"/>
    <n v="1.0407440331982099E-2"/>
    <n v="0.25"/>
    <n v="3.5"/>
    <x v="0"/>
    <x v="0"/>
    <x v="0"/>
    <x v="0"/>
    <s v="LC"/>
  </r>
  <r>
    <x v="0"/>
    <x v="3"/>
    <x v="22"/>
    <s v="Arrecife rocoso"/>
    <s v="NoAMP"/>
    <s v="J Azofeifa"/>
    <m/>
    <n v="3"/>
    <n v="40"/>
    <d v="2018-04-30T00:00:00"/>
    <x v="2"/>
    <s v="J Azofeifa"/>
    <d v="2018-04-30T00:00:00"/>
    <n v="9.1"/>
    <s v="Profundo"/>
    <s v="paz"/>
    <x v="20"/>
    <n v="1"/>
    <m/>
    <n v="1"/>
    <m/>
    <m/>
    <m/>
    <m/>
    <m/>
    <m/>
    <m/>
    <m/>
    <m/>
    <m/>
    <m/>
    <m/>
    <m/>
    <m/>
    <m/>
    <m/>
    <m/>
    <m/>
    <n v="4.5999999999999999E-3"/>
    <n v="3.1387999999999998"/>
    <n v="2.5668478417393041"/>
    <n v="6.4171196043482606E-2"/>
    <n v="0.64171196043482603"/>
    <n v="6.4171196043482607E-4"/>
    <n v="2.5000000000000001E-2"/>
    <n v="4"/>
    <x v="2"/>
    <x v="2"/>
    <x v="0"/>
    <x v="11"/>
    <s v="LC"/>
  </r>
  <r>
    <x v="0"/>
    <x v="3"/>
    <x v="22"/>
    <s v="Arrecife rocoso"/>
    <s v="NoAMP"/>
    <s v="J Azofeifa"/>
    <m/>
    <n v="3"/>
    <n v="40"/>
    <d v="2018-04-30T00:00:00"/>
    <x v="2"/>
    <s v="J Azofeifa"/>
    <d v="2018-04-30T00:00:00"/>
    <n v="9.1"/>
    <s v="Profundo"/>
    <s v="cox"/>
    <x v="8"/>
    <n v="1"/>
    <m/>
    <n v="1"/>
    <m/>
    <m/>
    <m/>
    <m/>
    <m/>
    <m/>
    <m/>
    <m/>
    <m/>
    <m/>
    <m/>
    <m/>
    <m/>
    <m/>
    <m/>
    <m/>
    <m/>
    <m/>
    <n v="3.32E-2"/>
    <n v="3"/>
    <n v="14.00625"/>
    <n v="0.35015625"/>
    <n v="3.5015624999999999"/>
    <n v="3.5015624999999999E-3"/>
    <n v="2.5000000000000001E-2"/>
    <n v="3.9"/>
    <x v="0"/>
    <x v="0"/>
    <x v="0"/>
    <x v="7"/>
    <s v="NE"/>
  </r>
  <r>
    <x v="0"/>
    <x v="3"/>
    <x v="23"/>
    <s v="Arrecife coralino"/>
    <s v="NoAMP"/>
    <s v="J Azofeifa"/>
    <m/>
    <n v="1"/>
    <n v="40"/>
    <d v="2018-04-30T00:00:00"/>
    <x v="2"/>
    <s v="J Azofeifa"/>
    <d v="2018-04-30T00:00:00"/>
    <n v="5.4"/>
    <s v="Somero"/>
    <s v="jni"/>
    <x v="17"/>
    <n v="1"/>
    <m/>
    <m/>
    <n v="1"/>
    <m/>
    <m/>
    <m/>
    <m/>
    <m/>
    <m/>
    <m/>
    <m/>
    <m/>
    <m/>
    <m/>
    <m/>
    <m/>
    <m/>
    <m/>
    <m/>
    <m/>
    <n v="2.5600000000000001E-2"/>
    <n v="3.0005999999999999"/>
    <n v="50.075829302089247"/>
    <n v="1.2518957325522311"/>
    <n v="12.518957325522312"/>
    <n v="1.2518957325522311E-2"/>
    <n v="2.5000000000000001E-2"/>
    <n v="3"/>
    <x v="0"/>
    <x v="0"/>
    <x v="0"/>
    <x v="12"/>
    <s v="LC"/>
  </r>
  <r>
    <x v="0"/>
    <x v="3"/>
    <x v="23"/>
    <s v="Arrecife coralino"/>
    <s v="NoAMP"/>
    <s v="J Azofeifa"/>
    <m/>
    <n v="1"/>
    <n v="40"/>
    <d v="2018-04-30T00:00:00"/>
    <x v="2"/>
    <s v="J Azofeifa"/>
    <d v="2018-04-30T00:00:00"/>
    <n v="5.4"/>
    <s v="Somero"/>
    <s v="sac"/>
    <x v="5"/>
    <n v="8"/>
    <m/>
    <n v="2"/>
    <n v="6"/>
    <m/>
    <m/>
    <m/>
    <m/>
    <m/>
    <m/>
    <m/>
    <m/>
    <m/>
    <m/>
    <m/>
    <m/>
    <m/>
    <m/>
    <m/>
    <m/>
    <m/>
    <n v="3.49E-2"/>
    <n v="2.9108999999999998"/>
    <n v="351.17451574942032"/>
    <n v="8.7793628937355077"/>
    <n v="87.793628937355081"/>
    <n v="8.7793628937355081E-2"/>
    <n v="0.2"/>
    <n v="2"/>
    <x v="3"/>
    <x v="3"/>
    <x v="0"/>
    <x v="2"/>
    <s v="LC"/>
  </r>
  <r>
    <x v="0"/>
    <x v="3"/>
    <x v="23"/>
    <s v="Arrecife coralino"/>
    <s v="NoAMP"/>
    <s v="J Azofeifa"/>
    <m/>
    <n v="1"/>
    <n v="40"/>
    <d v="2018-04-30T00:00:00"/>
    <x v="2"/>
    <s v="J Azofeifa"/>
    <d v="2018-04-30T00:00:00"/>
    <n v="5.4"/>
    <s v="Somero"/>
    <s v="tlu"/>
    <x v="0"/>
    <n v="1"/>
    <m/>
    <m/>
    <m/>
    <n v="1"/>
    <m/>
    <m/>
    <m/>
    <m/>
    <m/>
    <m/>
    <m/>
    <m/>
    <m/>
    <m/>
    <m/>
    <m/>
    <m/>
    <m/>
    <m/>
    <m/>
    <n v="1.261E-2"/>
    <n v="2.8782999999999999"/>
    <n v="47.703638154757861"/>
    <n v="1.1925909538689465"/>
    <n v="11.925909538689465"/>
    <n v="1.1925909538689465E-2"/>
    <n v="2.5000000000000001E-2"/>
    <n v="3.5"/>
    <x v="0"/>
    <x v="0"/>
    <x v="0"/>
    <x v="0"/>
    <s v="LC"/>
  </r>
  <r>
    <x v="0"/>
    <x v="3"/>
    <x v="23"/>
    <s v="Arrecife coralino"/>
    <s v="NoAMP"/>
    <s v="J Azofeifa"/>
    <m/>
    <n v="1"/>
    <n v="40"/>
    <d v="2018-04-30T00:00:00"/>
    <x v="2"/>
    <s v="J Azofeifa"/>
    <d v="2018-04-30T00:00:00"/>
    <n v="5.4"/>
    <s v="Somero"/>
    <s v="lar"/>
    <x v="41"/>
    <n v="2"/>
    <m/>
    <m/>
    <m/>
    <m/>
    <n v="2"/>
    <m/>
    <m/>
    <m/>
    <m/>
    <m/>
    <m/>
    <m/>
    <m/>
    <m/>
    <m/>
    <m/>
    <m/>
    <m/>
    <m/>
    <m/>
    <n v="1.7299999999999999E-2"/>
    <n v="3"/>
    <n v="540.625"/>
    <n v="13.515625"/>
    <n v="135.15625"/>
    <n v="0.13515625000000001"/>
    <n v="0.05"/>
    <n v="4"/>
    <x v="2"/>
    <x v="2"/>
    <x v="0"/>
    <x v="22"/>
    <s v="LC"/>
  </r>
  <r>
    <x v="0"/>
    <x v="3"/>
    <x v="23"/>
    <s v="Arrecife coralino"/>
    <s v="NoAMP"/>
    <s v="J Azofeifa"/>
    <m/>
    <n v="2"/>
    <n v="40"/>
    <d v="2018-04-30T00:00:00"/>
    <x v="2"/>
    <s v="J Azofeifa"/>
    <d v="2018-04-30T00:00:00"/>
    <n v="6.7"/>
    <s v="Profundo"/>
    <s v="cpa"/>
    <x v="43"/>
    <n v="2"/>
    <m/>
    <m/>
    <n v="1"/>
    <n v="1"/>
    <m/>
    <m/>
    <m/>
    <m/>
    <m/>
    <m/>
    <m/>
    <m/>
    <m/>
    <m/>
    <m/>
    <m/>
    <m/>
    <m/>
    <m/>
    <m/>
    <n v="2.1700000000000001E-2"/>
    <n v="3.0350000000000001"/>
    <n v="174.852474078348"/>
    <n v="4.3713118519586995"/>
    <n v="43.713118519586999"/>
    <n v="4.3713118519587001E-2"/>
    <n v="0.05"/>
    <n v="4"/>
    <x v="2"/>
    <x v="2"/>
    <x v="0"/>
    <x v="9"/>
    <s v="LC"/>
  </r>
  <r>
    <x v="0"/>
    <x v="3"/>
    <x v="23"/>
    <s v="Arrecife coralino"/>
    <s v="NoAMP"/>
    <s v="J Azofeifa"/>
    <m/>
    <n v="2"/>
    <n v="40"/>
    <d v="2018-04-30T00:00:00"/>
    <x v="2"/>
    <s v="J Azofeifa"/>
    <d v="2018-04-30T00:00:00"/>
    <n v="6.7"/>
    <s v="Profundo"/>
    <s v="lar"/>
    <x v="41"/>
    <n v="3"/>
    <m/>
    <m/>
    <m/>
    <m/>
    <n v="3"/>
    <m/>
    <m/>
    <m/>
    <m/>
    <m/>
    <m/>
    <m/>
    <m/>
    <m/>
    <m/>
    <m/>
    <m/>
    <m/>
    <m/>
    <m/>
    <n v="1.7299999999999999E-2"/>
    <n v="3"/>
    <n v="810.9375"/>
    <n v="20.2734375"/>
    <n v="202.734375"/>
    <n v="0.20273437499999999"/>
    <n v="7.4999999999999997E-2"/>
    <n v="4"/>
    <x v="2"/>
    <x v="2"/>
    <x v="0"/>
    <x v="22"/>
    <s v="LC"/>
  </r>
  <r>
    <x v="0"/>
    <x v="3"/>
    <x v="23"/>
    <s v="Arrecife coralino"/>
    <s v="NoAMP"/>
    <s v="J Azofeifa"/>
    <m/>
    <n v="2"/>
    <n v="40"/>
    <d v="2018-04-30T00:00:00"/>
    <x v="2"/>
    <s v="J Azofeifa"/>
    <d v="2018-04-30T00:00:00"/>
    <n v="6.7"/>
    <s v="Profundo"/>
    <s v="sac"/>
    <x v="5"/>
    <n v="7"/>
    <m/>
    <m/>
    <n v="7"/>
    <m/>
    <m/>
    <m/>
    <m/>
    <m/>
    <m/>
    <m/>
    <m/>
    <m/>
    <m/>
    <m/>
    <m/>
    <m/>
    <m/>
    <m/>
    <m/>
    <m/>
    <n v="3.49E-2"/>
    <n v="2.9108999999999998"/>
    <n v="380.99460312436338"/>
    <n v="9.5248650781090838"/>
    <n v="95.248650781090845"/>
    <n v="9.5248650781090849E-2"/>
    <n v="0.17499999999999999"/>
    <n v="2"/>
    <x v="3"/>
    <x v="3"/>
    <x v="0"/>
    <x v="2"/>
    <s v="LC"/>
  </r>
  <r>
    <x v="0"/>
    <x v="3"/>
    <x v="23"/>
    <s v="Arrecife coralino"/>
    <s v="NoAMP"/>
    <s v="J Azofeifa"/>
    <m/>
    <n v="2"/>
    <n v="40"/>
    <d v="2018-04-30T00:00:00"/>
    <x v="2"/>
    <s v="J Azofeifa"/>
    <d v="2018-04-30T00:00:00"/>
    <n v="6.7"/>
    <s v="Profundo"/>
    <s v="sve"/>
    <x v="1"/>
    <n v="1"/>
    <m/>
    <m/>
    <m/>
    <m/>
    <n v="1"/>
    <m/>
    <m/>
    <m/>
    <m/>
    <m/>
    <m/>
    <m/>
    <m/>
    <m/>
    <m/>
    <m/>
    <m/>
    <m/>
    <m/>
    <m/>
    <n v="2.4899999999999999E-2"/>
    <n v="3.0129999999999999"/>
    <n v="405.68840307059952"/>
    <n v="10.142210076764988"/>
    <n v="101.42210076764988"/>
    <n v="0.10142210076764988"/>
    <n v="2.5000000000000001E-2"/>
    <n v="3.3"/>
    <x v="0"/>
    <x v="0"/>
    <x v="1"/>
    <x v="1"/>
    <s v="LC"/>
  </r>
  <r>
    <x v="1"/>
    <x v="4"/>
    <x v="24"/>
    <m/>
    <m/>
    <m/>
    <m/>
    <m/>
    <m/>
    <m/>
    <x v="3"/>
    <m/>
    <m/>
    <m/>
    <m/>
    <m/>
    <x v="85"/>
    <m/>
    <m/>
    <m/>
    <m/>
    <m/>
    <m/>
    <m/>
    <m/>
    <m/>
    <m/>
    <m/>
    <m/>
    <m/>
    <m/>
    <m/>
    <m/>
    <m/>
    <m/>
    <m/>
    <m/>
    <m/>
    <m/>
    <m/>
    <m/>
    <m/>
    <m/>
    <m/>
    <m/>
    <m/>
    <x v="6"/>
    <x v="6"/>
    <x v="10"/>
    <x v="3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D8725-E688-4EFC-B1A1-E52795D1FE1F}" name="TablaDiná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G16" firstHeaderRow="1" firstDataRow="2" firstDataCol="1"/>
  <pivotFields count="51">
    <pivotField showAll="0">
      <items count="3">
        <item x="0"/>
        <item x="1"/>
        <item t="default"/>
      </items>
    </pivotField>
    <pivotField showAll="0">
      <items count="6">
        <item x="0"/>
        <item x="2"/>
        <item x="3"/>
        <item x="1"/>
        <item x="4"/>
        <item t="default"/>
      </items>
    </pivotField>
    <pivotField showAll="0">
      <items count="26">
        <item x="4"/>
        <item x="8"/>
        <item x="3"/>
        <item x="10"/>
        <item x="7"/>
        <item x="6"/>
        <item x="1"/>
        <item x="13"/>
        <item x="15"/>
        <item x="2"/>
        <item x="19"/>
        <item x="20"/>
        <item x="5"/>
        <item x="0"/>
        <item x="21"/>
        <item x="18"/>
        <item x="9"/>
        <item x="16"/>
        <item x="11"/>
        <item x="23"/>
        <item x="22"/>
        <item x="12"/>
        <item x="17"/>
        <item x="14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>
      <items count="87">
        <item x="32"/>
        <item x="13"/>
        <item x="71"/>
        <item x="36"/>
        <item x="78"/>
        <item x="34"/>
        <item x="75"/>
        <item x="22"/>
        <item x="49"/>
        <item x="39"/>
        <item x="28"/>
        <item x="37"/>
        <item x="14"/>
        <item x="80"/>
        <item x="6"/>
        <item x="4"/>
        <item x="65"/>
        <item x="43"/>
        <item x="54"/>
        <item x="27"/>
        <item x="2"/>
        <item x="8"/>
        <item x="12"/>
        <item x="11"/>
        <item x="81"/>
        <item x="68"/>
        <item x="64"/>
        <item x="10"/>
        <item x="67"/>
        <item x="9"/>
        <item x="84"/>
        <item x="38"/>
        <item x="74"/>
        <item x="45"/>
        <item x="40"/>
        <item x="73"/>
        <item x="42"/>
        <item x="44"/>
        <item x="18"/>
        <item x="57"/>
        <item x="50"/>
        <item x="3"/>
        <item x="59"/>
        <item x="17"/>
        <item x="33"/>
        <item x="77"/>
        <item x="41"/>
        <item x="76"/>
        <item x="55"/>
        <item x="31"/>
        <item x="26"/>
        <item x="19"/>
        <item x="60"/>
        <item x="82"/>
        <item x="56"/>
        <item x="83"/>
        <item x="52"/>
        <item x="29"/>
        <item x="15"/>
        <item x="66"/>
        <item x="53"/>
        <item x="20"/>
        <item x="21"/>
        <item x="61"/>
        <item x="62"/>
        <item x="16"/>
        <item x="70"/>
        <item x="51"/>
        <item x="24"/>
        <item x="69"/>
        <item x="7"/>
        <item x="35"/>
        <item x="23"/>
        <item x="48"/>
        <item x="46"/>
        <item x="30"/>
        <item x="58"/>
        <item x="5"/>
        <item x="72"/>
        <item x="47"/>
        <item x="1"/>
        <item x="25"/>
        <item x="0"/>
        <item x="63"/>
        <item x="79"/>
        <item x="8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3"/>
        <item x="4"/>
        <item x="0"/>
        <item x="5"/>
        <item x="1"/>
        <item x="2"/>
        <item x="6"/>
        <item t="default"/>
      </items>
    </pivotField>
    <pivotField showAll="0">
      <items count="8">
        <item x="3"/>
        <item x="0"/>
        <item x="4"/>
        <item x="5"/>
        <item x="2"/>
        <item x="1"/>
        <item x="6"/>
        <item t="default"/>
      </items>
    </pivotField>
    <pivotField axis="axisRow" showAll="0">
      <items count="12">
        <item x="6"/>
        <item x="4"/>
        <item x="5"/>
        <item x="3"/>
        <item x="9"/>
        <item x="0"/>
        <item x="8"/>
        <item x="7"/>
        <item x="2"/>
        <item x="1"/>
        <item x="10"/>
        <item t="default"/>
      </items>
    </pivotField>
    <pivotField axis="axisCol" showAll="0">
      <items count="32">
        <item x="18"/>
        <item x="14"/>
        <item x="1"/>
        <item x="19"/>
        <item x="11"/>
        <item x="4"/>
        <item x="12"/>
        <item x="7"/>
        <item x="10"/>
        <item x="8"/>
        <item x="29"/>
        <item x="26"/>
        <item x="21"/>
        <item x="15"/>
        <item x="17"/>
        <item x="0"/>
        <item x="22"/>
        <item x="13"/>
        <item x="20"/>
        <item x="3"/>
        <item x="2"/>
        <item x="6"/>
        <item x="24"/>
        <item x="25"/>
        <item x="23"/>
        <item x="9"/>
        <item x="28"/>
        <item x="16"/>
        <item x="5"/>
        <item x="27"/>
        <item x="30"/>
        <item t="default"/>
      </items>
    </pivotField>
    <pivotField showAll="0"/>
  </pivotFields>
  <rowFields count="1">
    <field x="4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9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660F13-ECD6-4519-9210-715024819924}" name="TablaDiná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I30" firstHeaderRow="1" firstDataRow="2" firstDataCol="1"/>
  <pivotFields count="51">
    <pivotField showAll="0">
      <items count="3">
        <item x="0"/>
        <item x="1"/>
        <item t="default"/>
      </items>
    </pivotField>
    <pivotField showAll="0">
      <items count="6">
        <item x="0"/>
        <item x="2"/>
        <item x="3"/>
        <item x="1"/>
        <item x="4"/>
        <item t="default"/>
      </items>
    </pivotField>
    <pivotField axis="axisRow" showAll="0">
      <items count="26">
        <item x="4"/>
        <item x="8"/>
        <item x="3"/>
        <item x="10"/>
        <item x="7"/>
        <item x="6"/>
        <item x="1"/>
        <item x="13"/>
        <item x="15"/>
        <item x="2"/>
        <item x="19"/>
        <item x="20"/>
        <item x="5"/>
        <item x="0"/>
        <item x="21"/>
        <item x="18"/>
        <item x="9"/>
        <item x="16"/>
        <item x="11"/>
        <item x="23"/>
        <item x="22"/>
        <item x="12"/>
        <item x="17"/>
        <item x="14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>
      <items count="87">
        <item x="32"/>
        <item x="13"/>
        <item x="71"/>
        <item x="36"/>
        <item x="78"/>
        <item x="34"/>
        <item x="75"/>
        <item x="22"/>
        <item x="49"/>
        <item x="39"/>
        <item x="28"/>
        <item x="37"/>
        <item x="14"/>
        <item x="80"/>
        <item x="6"/>
        <item x="4"/>
        <item x="65"/>
        <item x="43"/>
        <item x="54"/>
        <item x="27"/>
        <item x="2"/>
        <item x="8"/>
        <item x="12"/>
        <item x="11"/>
        <item x="81"/>
        <item x="68"/>
        <item x="64"/>
        <item x="10"/>
        <item x="67"/>
        <item x="9"/>
        <item x="84"/>
        <item x="38"/>
        <item x="74"/>
        <item x="45"/>
        <item x="40"/>
        <item x="73"/>
        <item x="42"/>
        <item x="44"/>
        <item x="18"/>
        <item x="57"/>
        <item x="50"/>
        <item x="3"/>
        <item x="59"/>
        <item x="17"/>
        <item x="33"/>
        <item x="77"/>
        <item x="41"/>
        <item x="76"/>
        <item x="55"/>
        <item x="31"/>
        <item x="26"/>
        <item x="19"/>
        <item x="60"/>
        <item x="82"/>
        <item x="56"/>
        <item x="83"/>
        <item x="52"/>
        <item x="29"/>
        <item x="15"/>
        <item x="66"/>
        <item x="53"/>
        <item x="20"/>
        <item x="21"/>
        <item x="61"/>
        <item x="62"/>
        <item x="16"/>
        <item x="70"/>
        <item x="51"/>
        <item x="24"/>
        <item x="69"/>
        <item x="7"/>
        <item x="35"/>
        <item x="23"/>
        <item x="48"/>
        <item x="46"/>
        <item x="30"/>
        <item x="58"/>
        <item x="5"/>
        <item x="72"/>
        <item x="47"/>
        <item x="1"/>
        <item x="25"/>
        <item x="0"/>
        <item x="63"/>
        <item x="79"/>
        <item x="8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8">
        <item x="3"/>
        <item x="4"/>
        <item x="0"/>
        <item x="5"/>
        <item x="1"/>
        <item x="2"/>
        <item x="6"/>
        <item t="default"/>
      </items>
    </pivotField>
    <pivotField axis="axisCol" showAll="0">
      <items count="8">
        <item x="3"/>
        <item x="0"/>
        <item x="4"/>
        <item x="5"/>
        <item x="2"/>
        <item x="1"/>
        <item x="6"/>
        <item t="default"/>
      </items>
    </pivotField>
    <pivotField showAll="0">
      <items count="12">
        <item x="6"/>
        <item x="4"/>
        <item x="5"/>
        <item x="3"/>
        <item x="9"/>
        <item x="0"/>
        <item x="8"/>
        <item x="7"/>
        <item x="2"/>
        <item x="1"/>
        <item x="10"/>
        <item t="default"/>
      </items>
    </pivotField>
    <pivotField showAll="0">
      <items count="32">
        <item x="18"/>
        <item x="14"/>
        <item x="1"/>
        <item x="19"/>
        <item x="11"/>
        <item x="4"/>
        <item x="12"/>
        <item x="7"/>
        <item x="10"/>
        <item x="8"/>
        <item x="29"/>
        <item x="26"/>
        <item x="21"/>
        <item x="15"/>
        <item x="17"/>
        <item x="0"/>
        <item x="22"/>
        <item x="13"/>
        <item x="20"/>
        <item x="3"/>
        <item x="2"/>
        <item x="6"/>
        <item x="24"/>
        <item x="25"/>
        <item x="23"/>
        <item x="9"/>
        <item x="28"/>
        <item x="16"/>
        <item x="5"/>
        <item x="27"/>
        <item x="30"/>
        <item t="default"/>
      </items>
    </pivotField>
    <pivotField showAl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4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Promedio de Biomasa (tn/ha)" fld="4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C5CD-0077-4A37-92E3-6B407FA09D72}">
  <dimension ref="A3:AG16"/>
  <sheetViews>
    <sheetView zoomScale="130" zoomScaleNormal="130" workbookViewId="0">
      <selection activeCell="B4" sqref="B4:AE4"/>
    </sheetView>
  </sheetViews>
  <sheetFormatPr baseColWidth="10" defaultRowHeight="15" x14ac:dyDescent="0.25"/>
  <cols>
    <col min="1" max="1" width="16.7109375" bestFit="1" customWidth="1"/>
    <col min="2" max="2" width="21.42578125" bestFit="1" customWidth="1"/>
    <col min="3" max="3" width="11.28515625" bestFit="1" customWidth="1"/>
    <col min="4" max="5" width="9.28515625" bestFit="1" customWidth="1"/>
    <col min="6" max="6" width="9.85546875" bestFit="1" customWidth="1"/>
    <col min="7" max="7" width="10.42578125" bestFit="1" customWidth="1"/>
    <col min="8" max="8" width="14.5703125" bestFit="1" customWidth="1"/>
    <col min="9" max="9" width="9.85546875" bestFit="1" customWidth="1"/>
    <col min="10" max="11" width="11.42578125" bestFit="1" customWidth="1"/>
    <col min="12" max="12" width="18.7109375" bestFit="1" customWidth="1"/>
    <col min="13" max="13" width="8.42578125" bestFit="1" customWidth="1"/>
    <col min="14" max="14" width="11.140625" bestFit="1" customWidth="1"/>
    <col min="15" max="15" width="12.85546875" bestFit="1" customWidth="1"/>
    <col min="16" max="16" width="10.7109375" bestFit="1" customWidth="1"/>
    <col min="17" max="17" width="8.28515625" bestFit="1" customWidth="1"/>
    <col min="18" max="18" width="9.85546875" bestFit="1" customWidth="1"/>
    <col min="19" max="19" width="8.42578125" bestFit="1" customWidth="1"/>
    <col min="20" max="20" width="11.28515625" bestFit="1" customWidth="1"/>
    <col min="21" max="21" width="14.28515625" bestFit="1" customWidth="1"/>
    <col min="22" max="22" width="13.85546875" bestFit="1" customWidth="1"/>
    <col min="23" max="23" width="8.140625" bestFit="1" customWidth="1"/>
    <col min="24" max="24" width="10" bestFit="1" customWidth="1"/>
    <col min="25" max="25" width="10.85546875" bestFit="1" customWidth="1"/>
    <col min="26" max="26" width="12.42578125" bestFit="1" customWidth="1"/>
    <col min="27" max="27" width="10.140625" bestFit="1" customWidth="1"/>
    <col min="28" max="28" width="8.28515625" bestFit="1" customWidth="1"/>
    <col min="29" max="29" width="12.7109375" bestFit="1" customWidth="1"/>
    <col min="30" max="30" width="14.140625" bestFit="1" customWidth="1"/>
    <col min="31" max="31" width="13.28515625" bestFit="1" customWidth="1"/>
    <col min="32" max="32" width="10.5703125" bestFit="1" customWidth="1"/>
    <col min="33" max="33" width="12" bestFit="1" customWidth="1"/>
    <col min="34" max="34" width="20.28515625" bestFit="1" customWidth="1"/>
    <col min="35" max="35" width="17.7109375" bestFit="1" customWidth="1"/>
    <col min="36" max="36" width="20.28515625" bestFit="1" customWidth="1"/>
    <col min="37" max="39" width="19.5703125" bestFit="1" customWidth="1"/>
    <col min="40" max="40" width="22.140625" bestFit="1" customWidth="1"/>
    <col min="41" max="41" width="12.7109375" bestFit="1" customWidth="1"/>
    <col min="42" max="42" width="15.28515625" bestFit="1" customWidth="1"/>
    <col min="43" max="43" width="12" bestFit="1" customWidth="1"/>
    <col min="44" max="49" width="13.5703125" bestFit="1" customWidth="1"/>
    <col min="50" max="50" width="16" bestFit="1" customWidth="1"/>
    <col min="51" max="51" width="17.7109375" bestFit="1" customWidth="1"/>
    <col min="52" max="52" width="20.28515625" bestFit="1" customWidth="1"/>
    <col min="53" max="53" width="17.7109375" bestFit="1" customWidth="1"/>
    <col min="54" max="54" width="20.28515625" bestFit="1" customWidth="1"/>
    <col min="55" max="55" width="14.140625" bestFit="1" customWidth="1"/>
    <col min="56" max="56" width="14.42578125" bestFit="1" customWidth="1"/>
    <col min="57" max="57" width="17" bestFit="1" customWidth="1"/>
    <col min="58" max="61" width="13.85546875" bestFit="1" customWidth="1"/>
    <col min="62" max="62" width="16" bestFit="1" customWidth="1"/>
    <col min="63" max="63" width="16.28515625" bestFit="1" customWidth="1"/>
    <col min="64" max="64" width="12.7109375" bestFit="1" customWidth="1"/>
    <col min="65" max="66" width="15.28515625" bestFit="1" customWidth="1"/>
    <col min="67" max="67" width="12" bestFit="1" customWidth="1"/>
    <col min="68" max="68" width="12.140625" bestFit="1" customWidth="1"/>
    <col min="69" max="69" width="21" bestFit="1" customWidth="1"/>
    <col min="70" max="70" width="20.5703125" bestFit="1" customWidth="1"/>
    <col min="71" max="71" width="15.7109375" bestFit="1" customWidth="1"/>
    <col min="72" max="72" width="13.7109375" bestFit="1" customWidth="1"/>
    <col min="73" max="73" width="17.28515625" bestFit="1" customWidth="1"/>
    <col min="74" max="74" width="18.5703125" bestFit="1" customWidth="1"/>
    <col min="75" max="75" width="19.140625" bestFit="1" customWidth="1"/>
    <col min="76" max="76" width="14.42578125" bestFit="1" customWidth="1"/>
    <col min="77" max="77" width="17.7109375" bestFit="1" customWidth="1"/>
    <col min="78" max="78" width="16.28515625" bestFit="1" customWidth="1"/>
    <col min="79" max="79" width="14.7109375" bestFit="1" customWidth="1"/>
    <col min="80" max="80" width="18.28515625" bestFit="1" customWidth="1"/>
    <col min="81" max="81" width="17" bestFit="1" customWidth="1"/>
    <col min="82" max="82" width="19.7109375" bestFit="1" customWidth="1"/>
    <col min="83" max="83" width="14.140625" bestFit="1" customWidth="1"/>
    <col min="84" max="84" width="18" bestFit="1" customWidth="1"/>
    <col min="85" max="85" width="18.42578125" bestFit="1" customWidth="1"/>
    <col min="86" max="86" width="12.28515625" bestFit="1" customWidth="1"/>
    <col min="87" max="87" width="17" bestFit="1" customWidth="1"/>
    <col min="88" max="88" width="15" bestFit="1" customWidth="1"/>
    <col min="89" max="89" width="17" bestFit="1" customWidth="1"/>
    <col min="90" max="90" width="20.7109375" bestFit="1" customWidth="1"/>
    <col min="91" max="91" width="17.28515625" bestFit="1" customWidth="1"/>
    <col min="92" max="92" width="16.28515625" bestFit="1" customWidth="1"/>
    <col min="93" max="93" width="12.7109375" bestFit="1" customWidth="1"/>
    <col min="94" max="94" width="15.28515625" bestFit="1" customWidth="1"/>
    <col min="95" max="95" width="12.140625" bestFit="1" customWidth="1"/>
  </cols>
  <sheetData>
    <row r="3" spans="1:33" x14ac:dyDescent="0.25">
      <c r="B3" s="92" t="s">
        <v>1456</v>
      </c>
    </row>
    <row r="4" spans="1:33" x14ac:dyDescent="0.25">
      <c r="A4" s="92" t="s">
        <v>1454</v>
      </c>
      <c r="B4" t="s">
        <v>1176</v>
      </c>
      <c r="C4" t="s">
        <v>1183</v>
      </c>
      <c r="D4" t="s">
        <v>1187</v>
      </c>
      <c r="E4" t="s">
        <v>1101</v>
      </c>
      <c r="F4" t="s">
        <v>1215</v>
      </c>
      <c r="G4" t="s">
        <v>1192</v>
      </c>
      <c r="H4" t="s">
        <v>1196</v>
      </c>
      <c r="I4" t="s">
        <v>1200</v>
      </c>
      <c r="J4" t="s">
        <v>1199</v>
      </c>
      <c r="K4" t="s">
        <v>1205</v>
      </c>
      <c r="L4" t="s">
        <v>1242</v>
      </c>
      <c r="M4" t="s">
        <v>1204</v>
      </c>
      <c r="N4" t="s">
        <v>1182</v>
      </c>
      <c r="O4" t="s">
        <v>1212</v>
      </c>
      <c r="P4" t="s">
        <v>1209</v>
      </c>
      <c r="Q4" t="s">
        <v>1188</v>
      </c>
      <c r="R4" t="s">
        <v>1208</v>
      </c>
      <c r="S4" t="s">
        <v>1211</v>
      </c>
      <c r="T4" t="s">
        <v>1202</v>
      </c>
      <c r="U4" t="s">
        <v>1207</v>
      </c>
      <c r="V4" t="s">
        <v>1173</v>
      </c>
      <c r="W4" t="s">
        <v>1214</v>
      </c>
      <c r="X4" t="s">
        <v>1223</v>
      </c>
      <c r="Y4" t="s">
        <v>1450</v>
      </c>
      <c r="Z4" t="s">
        <v>1217</v>
      </c>
      <c r="AA4" t="s">
        <v>1179</v>
      </c>
      <c r="AB4" t="s">
        <v>1191</v>
      </c>
      <c r="AC4" t="s">
        <v>1373</v>
      </c>
      <c r="AD4" t="s">
        <v>1184</v>
      </c>
      <c r="AE4" t="s">
        <v>1219</v>
      </c>
      <c r="AF4" t="s">
        <v>1474</v>
      </c>
      <c r="AG4" t="s">
        <v>1455</v>
      </c>
    </row>
    <row r="5" spans="1:33" x14ac:dyDescent="0.25">
      <c r="A5" s="85" t="s">
        <v>1203</v>
      </c>
    </row>
    <row r="6" spans="1:33" x14ac:dyDescent="0.25">
      <c r="A6" s="85" t="s">
        <v>1374</v>
      </c>
    </row>
    <row r="7" spans="1:33" x14ac:dyDescent="0.25">
      <c r="A7" s="85" t="s">
        <v>1448</v>
      </c>
    </row>
    <row r="8" spans="1:33" x14ac:dyDescent="0.25">
      <c r="A8" s="85" t="s">
        <v>1213</v>
      </c>
    </row>
    <row r="9" spans="1:33" x14ac:dyDescent="0.25">
      <c r="A9" s="85" t="s">
        <v>1225</v>
      </c>
    </row>
    <row r="10" spans="1:33" x14ac:dyDescent="0.25">
      <c r="A10" s="85" t="s">
        <v>1174</v>
      </c>
    </row>
    <row r="11" spans="1:33" x14ac:dyDescent="0.25">
      <c r="A11" s="85" t="s">
        <v>1178</v>
      </c>
    </row>
    <row r="12" spans="1:33" x14ac:dyDescent="0.25">
      <c r="A12" s="85" t="s">
        <v>1218</v>
      </c>
    </row>
    <row r="13" spans="1:33" x14ac:dyDescent="0.25">
      <c r="A13" s="85" t="s">
        <v>1186</v>
      </c>
    </row>
    <row r="14" spans="1:33" x14ac:dyDescent="0.25">
      <c r="A14" s="85" t="s">
        <v>1181</v>
      </c>
    </row>
    <row r="15" spans="1:33" x14ac:dyDescent="0.25">
      <c r="A15" s="85" t="s">
        <v>1474</v>
      </c>
    </row>
    <row r="16" spans="1:33" x14ac:dyDescent="0.25">
      <c r="A16" s="85" t="s">
        <v>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9"/>
  <sheetViews>
    <sheetView zoomScaleNormal="100"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K315" sqref="K315"/>
    </sheetView>
  </sheetViews>
  <sheetFormatPr baseColWidth="10" defaultColWidth="11.42578125" defaultRowHeight="15" x14ac:dyDescent="0.25"/>
  <cols>
    <col min="1" max="1" width="16.42578125" style="3" customWidth="1"/>
    <col min="2" max="2" width="29.140625" style="3" customWidth="1"/>
    <col min="3" max="3" width="14.42578125" style="58" bestFit="1" customWidth="1"/>
    <col min="4" max="4" width="7.28515625" style="3" customWidth="1"/>
    <col min="5" max="5" width="9.7109375" style="3" customWidth="1"/>
    <col min="6" max="6" width="8.140625" style="3" customWidth="1"/>
    <col min="7" max="7" width="19.7109375" style="3" bestFit="1" customWidth="1"/>
    <col min="8" max="8" width="11.42578125" style="16"/>
    <col min="9" max="9" width="23.42578125" customWidth="1"/>
    <col min="10" max="10" width="14.140625" bestFit="1" customWidth="1"/>
    <col min="11" max="11" width="35.7109375" bestFit="1" customWidth="1"/>
    <col min="12" max="13" width="11.42578125" style="3"/>
    <col min="14" max="14" width="22.140625" style="3" bestFit="1" customWidth="1"/>
    <col min="15" max="15" width="14.140625" style="3" bestFit="1" customWidth="1"/>
    <col min="16" max="16" width="16.42578125" style="3" bestFit="1" customWidth="1"/>
    <col min="17" max="16384" width="11.42578125" style="3"/>
  </cols>
  <sheetData>
    <row r="1" spans="1:16" s="55" customFormat="1" x14ac:dyDescent="0.25">
      <c r="A1" s="55" t="s">
        <v>0</v>
      </c>
      <c r="B1" s="55" t="s">
        <v>1</v>
      </c>
      <c r="C1" s="56" t="s">
        <v>36</v>
      </c>
      <c r="D1" s="55" t="s">
        <v>37</v>
      </c>
      <c r="E1" s="55" t="s">
        <v>3</v>
      </c>
      <c r="F1" s="55" t="s">
        <v>4</v>
      </c>
      <c r="G1" s="55" t="s">
        <v>621</v>
      </c>
      <c r="H1" s="57" t="s">
        <v>870</v>
      </c>
      <c r="I1" s="57" t="s">
        <v>1012</v>
      </c>
      <c r="J1" s="57" t="s">
        <v>891</v>
      </c>
      <c r="K1" s="57" t="s">
        <v>1087</v>
      </c>
      <c r="L1" s="55" t="s">
        <v>1004</v>
      </c>
      <c r="M1" s="55" t="s">
        <v>1005</v>
      </c>
      <c r="N1" s="55" t="s">
        <v>1007</v>
      </c>
      <c r="O1" s="55" t="s">
        <v>1170</v>
      </c>
      <c r="P1" s="55" t="s">
        <v>1169</v>
      </c>
    </row>
    <row r="2" spans="1:16" hidden="1" x14ac:dyDescent="0.25">
      <c r="A2" s="3" t="s">
        <v>7</v>
      </c>
      <c r="B2" s="3" t="s">
        <v>2</v>
      </c>
      <c r="C2" s="58">
        <v>4.0000000000000002E-4</v>
      </c>
      <c r="D2" s="10">
        <v>3.3220000000000001</v>
      </c>
      <c r="E2" s="3" t="s">
        <v>6</v>
      </c>
      <c r="F2" s="3" t="s">
        <v>5</v>
      </c>
      <c r="I2" t="s">
        <v>1171</v>
      </c>
      <c r="L2" s="3" t="s">
        <v>1006</v>
      </c>
      <c r="N2" s="3" t="s">
        <v>1008</v>
      </c>
      <c r="O2" s="3" t="e">
        <v>#N/A</v>
      </c>
      <c r="P2" s="3" t="e">
        <v>#N/A</v>
      </c>
    </row>
    <row r="3" spans="1:16" hidden="1" x14ac:dyDescent="0.25">
      <c r="A3" s="3" t="s">
        <v>9</v>
      </c>
      <c r="B3" s="3" t="s">
        <v>8</v>
      </c>
      <c r="C3" s="59">
        <v>1.6E-2</v>
      </c>
      <c r="D3" s="7">
        <v>3.0516000000000001</v>
      </c>
      <c r="E3" s="3" t="s">
        <v>10</v>
      </c>
      <c r="F3" s="3" t="s">
        <v>11</v>
      </c>
      <c r="H3" s="16">
        <v>2.7</v>
      </c>
      <c r="I3" t="s">
        <v>1172</v>
      </c>
      <c r="J3" t="s">
        <v>1021</v>
      </c>
      <c r="K3" t="s">
        <v>1021</v>
      </c>
      <c r="L3" s="3" t="s">
        <v>1009</v>
      </c>
      <c r="N3" s="3" t="s">
        <v>1008</v>
      </c>
      <c r="O3" s="3" t="s">
        <v>1173</v>
      </c>
      <c r="P3" s="3" t="s">
        <v>1174</v>
      </c>
    </row>
    <row r="4" spans="1:16" hidden="1" x14ac:dyDescent="0.25">
      <c r="A4" s="3" t="s">
        <v>12</v>
      </c>
      <c r="B4" s="3" t="s">
        <v>13</v>
      </c>
      <c r="C4" s="59">
        <v>1.6E-2</v>
      </c>
      <c r="D4" s="7">
        <v>3.0516000000000001</v>
      </c>
      <c r="E4" s="3" t="s">
        <v>575</v>
      </c>
      <c r="F4" s="3" t="s">
        <v>14</v>
      </c>
      <c r="I4" t="s">
        <v>1171</v>
      </c>
      <c r="L4" s="3" t="s">
        <v>1009</v>
      </c>
      <c r="N4" s="3" t="s">
        <v>1008</v>
      </c>
      <c r="O4" s="3" t="e">
        <v>#N/A</v>
      </c>
      <c r="P4" s="3" t="e">
        <v>#N/A</v>
      </c>
    </row>
    <row r="5" spans="1:16" hidden="1" x14ac:dyDescent="0.25">
      <c r="A5" s="3" t="s">
        <v>16</v>
      </c>
      <c r="B5" s="3" t="s">
        <v>15</v>
      </c>
      <c r="C5" s="59">
        <v>1.6E-2</v>
      </c>
      <c r="D5" s="7">
        <v>3.0516000000000001</v>
      </c>
      <c r="E5" s="3" t="s">
        <v>17</v>
      </c>
      <c r="F5" s="3" t="s">
        <v>18</v>
      </c>
      <c r="H5" s="16">
        <v>3</v>
      </c>
      <c r="I5" t="s">
        <v>1023</v>
      </c>
      <c r="J5" t="s">
        <v>1015</v>
      </c>
      <c r="K5" t="s">
        <v>1023</v>
      </c>
      <c r="L5" s="3" t="s">
        <v>1009</v>
      </c>
      <c r="N5" s="3" t="s">
        <v>1008</v>
      </c>
      <c r="O5" s="3" t="s">
        <v>1173</v>
      </c>
      <c r="P5" s="3" t="s">
        <v>1174</v>
      </c>
    </row>
    <row r="6" spans="1:16" hidden="1" x14ac:dyDescent="0.25">
      <c r="A6" s="3" t="s">
        <v>359</v>
      </c>
      <c r="B6" s="3" t="s">
        <v>360</v>
      </c>
      <c r="D6" s="10"/>
      <c r="E6" s="3" t="s">
        <v>574</v>
      </c>
      <c r="F6" s="3" t="s">
        <v>576</v>
      </c>
      <c r="H6" s="16">
        <v>2.9</v>
      </c>
      <c r="I6" t="s">
        <v>1172</v>
      </c>
      <c r="J6" t="s">
        <v>1021</v>
      </c>
      <c r="K6" t="s">
        <v>1021</v>
      </c>
      <c r="L6" s="3" t="s">
        <v>1006</v>
      </c>
      <c r="N6" s="3" t="s">
        <v>1008</v>
      </c>
      <c r="O6" s="3" t="e">
        <v>#N/A</v>
      </c>
      <c r="P6" s="3" t="e">
        <v>#N/A</v>
      </c>
    </row>
    <row r="7" spans="1:16" hidden="1" x14ac:dyDescent="0.25">
      <c r="A7" s="3" t="s">
        <v>20</v>
      </c>
      <c r="B7" s="3" t="s">
        <v>19</v>
      </c>
      <c r="C7" s="58">
        <v>6.3E-3</v>
      </c>
      <c r="D7" s="10">
        <v>3.2170000000000001</v>
      </c>
      <c r="E7" s="3" t="s">
        <v>573</v>
      </c>
      <c r="F7" s="3" t="s">
        <v>21</v>
      </c>
      <c r="I7" t="s">
        <v>1171</v>
      </c>
      <c r="L7" s="3" t="s">
        <v>1009</v>
      </c>
      <c r="N7" s="3" t="s">
        <v>1008</v>
      </c>
      <c r="O7" s="3" t="e">
        <v>#N/A</v>
      </c>
      <c r="P7" s="3" t="e">
        <v>#N/A</v>
      </c>
    </row>
    <row r="8" spans="1:16" hidden="1" x14ac:dyDescent="0.25">
      <c r="A8" s="3" t="s">
        <v>28</v>
      </c>
      <c r="B8" s="3" t="s">
        <v>27</v>
      </c>
      <c r="C8" s="58">
        <v>9.5999999999999992E-3</v>
      </c>
      <c r="D8" s="10">
        <v>2.6269999999999998</v>
      </c>
      <c r="E8" s="3" t="s">
        <v>577</v>
      </c>
      <c r="F8" s="3" t="s">
        <v>29</v>
      </c>
      <c r="H8" s="16">
        <v>3.4</v>
      </c>
      <c r="I8" t="s">
        <v>1023</v>
      </c>
      <c r="J8" t="s">
        <v>1027</v>
      </c>
      <c r="K8" t="s">
        <v>1023</v>
      </c>
      <c r="L8" s="3" t="s">
        <v>1009</v>
      </c>
      <c r="N8" s="3" t="s">
        <v>1008</v>
      </c>
      <c r="O8" s="3" t="e">
        <v>#N/A</v>
      </c>
      <c r="P8" s="3" t="e">
        <v>#N/A</v>
      </c>
    </row>
    <row r="9" spans="1:16" hidden="1" x14ac:dyDescent="0.25">
      <c r="A9" s="3" t="s">
        <v>31</v>
      </c>
      <c r="B9" s="3" t="s">
        <v>30</v>
      </c>
      <c r="C9" s="58">
        <v>6.3E-3</v>
      </c>
      <c r="D9" s="10">
        <v>3.2170000000000001</v>
      </c>
      <c r="E9" s="3" t="s">
        <v>578</v>
      </c>
      <c r="F9" s="3" t="s">
        <v>32</v>
      </c>
      <c r="H9" s="30">
        <v>3.4</v>
      </c>
      <c r="I9" t="s">
        <v>1023</v>
      </c>
      <c r="J9" t="s">
        <v>1027</v>
      </c>
      <c r="K9" t="s">
        <v>1023</v>
      </c>
      <c r="L9" s="3" t="s">
        <v>1009</v>
      </c>
      <c r="N9" s="3" t="s">
        <v>1008</v>
      </c>
      <c r="O9" s="3" t="s">
        <v>1175</v>
      </c>
      <c r="P9" s="3" t="s">
        <v>1174</v>
      </c>
    </row>
    <row r="10" spans="1:16" hidden="1" x14ac:dyDescent="0.25">
      <c r="A10" s="3" t="s">
        <v>34</v>
      </c>
      <c r="B10" s="3" t="s">
        <v>33</v>
      </c>
      <c r="C10" s="59">
        <v>7.7000000000000002E-3</v>
      </c>
      <c r="D10" s="7">
        <v>2.9620000000000002</v>
      </c>
      <c r="E10" s="3" t="s">
        <v>583</v>
      </c>
      <c r="F10" s="3" t="s">
        <v>35</v>
      </c>
      <c r="H10" s="30">
        <v>3.4</v>
      </c>
      <c r="I10" t="s">
        <v>1023</v>
      </c>
      <c r="J10" t="s">
        <v>1027</v>
      </c>
      <c r="K10" t="s">
        <v>1023</v>
      </c>
      <c r="L10" s="3" t="s">
        <v>1009</v>
      </c>
      <c r="N10" s="3" t="s">
        <v>1008</v>
      </c>
      <c r="O10" s="3" t="e">
        <v>#N/A</v>
      </c>
      <c r="P10" s="3" t="e">
        <v>#N/A</v>
      </c>
    </row>
    <row r="11" spans="1:16" hidden="1" x14ac:dyDescent="0.25">
      <c r="A11" s="3" t="s">
        <v>39</v>
      </c>
      <c r="B11" s="3" t="s">
        <v>38</v>
      </c>
      <c r="C11" s="59">
        <v>3.2699999999999999E-3</v>
      </c>
      <c r="D11" s="7">
        <v>3.181</v>
      </c>
      <c r="E11" s="3" t="s">
        <v>40</v>
      </c>
      <c r="F11" s="3" t="s">
        <v>40</v>
      </c>
      <c r="H11" s="30">
        <v>4.42</v>
      </c>
      <c r="I11" t="s">
        <v>1022</v>
      </c>
      <c r="J11" t="s">
        <v>1022</v>
      </c>
      <c r="K11" t="s">
        <v>1014</v>
      </c>
      <c r="L11" s="3" t="s">
        <v>1009</v>
      </c>
      <c r="N11" s="3" t="s">
        <v>1010</v>
      </c>
      <c r="O11" s="3" t="e">
        <v>#N/A</v>
      </c>
      <c r="P11" s="3" t="e">
        <v>#N/A</v>
      </c>
    </row>
    <row r="12" spans="1:16" hidden="1" x14ac:dyDescent="0.25">
      <c r="A12" s="3" t="s">
        <v>42</v>
      </c>
      <c r="B12" s="3" t="s">
        <v>41</v>
      </c>
      <c r="C12" s="59">
        <v>4.1000000000000003E-3</v>
      </c>
      <c r="D12" s="7">
        <v>3</v>
      </c>
      <c r="E12" s="3" t="s">
        <v>579</v>
      </c>
      <c r="F12" s="3" t="s">
        <v>43</v>
      </c>
      <c r="H12" s="16">
        <v>2</v>
      </c>
      <c r="I12" t="s">
        <v>1172</v>
      </c>
      <c r="J12" t="s">
        <v>1021</v>
      </c>
      <c r="K12" t="s">
        <v>1021</v>
      </c>
      <c r="L12" s="3" t="s">
        <v>1009</v>
      </c>
      <c r="N12" s="3" t="s">
        <v>1010</v>
      </c>
      <c r="O12" s="3" t="e">
        <v>#N/A</v>
      </c>
      <c r="P12" s="3" t="e">
        <v>#N/A</v>
      </c>
    </row>
    <row r="13" spans="1:16" hidden="1" x14ac:dyDescent="0.25">
      <c r="A13" s="3" t="s">
        <v>45</v>
      </c>
      <c r="B13" s="3" t="s">
        <v>44</v>
      </c>
      <c r="C13" s="59">
        <v>6.7000000000000004E-2</v>
      </c>
      <c r="D13" s="7">
        <v>2.669</v>
      </c>
      <c r="E13" s="3" t="s">
        <v>580</v>
      </c>
      <c r="F13" s="3" t="s">
        <v>46</v>
      </c>
      <c r="H13" s="16">
        <v>2</v>
      </c>
      <c r="I13" t="s">
        <v>1172</v>
      </c>
      <c r="J13" t="s">
        <v>1021</v>
      </c>
      <c r="K13" t="s">
        <v>1021</v>
      </c>
      <c r="L13" s="3" t="s">
        <v>1009</v>
      </c>
      <c r="N13" s="3" t="s">
        <v>1010</v>
      </c>
      <c r="O13" s="3" t="s">
        <v>1176</v>
      </c>
      <c r="P13" s="3" t="s">
        <v>1174</v>
      </c>
    </row>
    <row r="14" spans="1:16" hidden="1" x14ac:dyDescent="0.25">
      <c r="A14" s="3" t="s">
        <v>105</v>
      </c>
      <c r="B14" s="3" t="s">
        <v>47</v>
      </c>
      <c r="C14" s="59">
        <v>8.3099999999999993E-2</v>
      </c>
      <c r="D14" s="7">
        <v>2.57</v>
      </c>
      <c r="E14" s="3" t="s">
        <v>581</v>
      </c>
      <c r="F14" s="3" t="s">
        <v>48</v>
      </c>
      <c r="H14" s="16">
        <v>2.8</v>
      </c>
      <c r="I14" t="s">
        <v>1172</v>
      </c>
      <c r="J14" t="s">
        <v>1021</v>
      </c>
      <c r="K14" t="s">
        <v>1021</v>
      </c>
      <c r="L14" s="3" t="s">
        <v>1009</v>
      </c>
      <c r="N14" s="3" t="s">
        <v>1010</v>
      </c>
      <c r="O14" s="3" t="s">
        <v>1176</v>
      </c>
      <c r="P14" s="3" t="s">
        <v>1174</v>
      </c>
    </row>
    <row r="15" spans="1:16" hidden="1" x14ac:dyDescent="0.25">
      <c r="A15" s="3" t="s">
        <v>50</v>
      </c>
      <c r="B15" s="3" t="s">
        <v>49</v>
      </c>
      <c r="C15" s="59">
        <v>2.673E-2</v>
      </c>
      <c r="D15" s="7">
        <v>2.9844900000000001</v>
      </c>
      <c r="E15" s="3" t="s">
        <v>582</v>
      </c>
      <c r="F15" s="3" t="s">
        <v>51</v>
      </c>
      <c r="H15" s="16">
        <v>2.9</v>
      </c>
      <c r="I15" t="s">
        <v>1172</v>
      </c>
      <c r="J15" t="s">
        <v>1021</v>
      </c>
      <c r="K15" t="s">
        <v>1021</v>
      </c>
      <c r="L15" s="3" t="s">
        <v>1009</v>
      </c>
      <c r="N15" s="3" t="s">
        <v>1010</v>
      </c>
      <c r="O15" s="3" t="s">
        <v>1176</v>
      </c>
      <c r="P15" s="3" t="s">
        <v>1174</v>
      </c>
    </row>
    <row r="16" spans="1:16" hidden="1" x14ac:dyDescent="0.25">
      <c r="A16" s="3" t="s">
        <v>53</v>
      </c>
      <c r="B16" s="3" t="s">
        <v>52</v>
      </c>
      <c r="C16" s="59">
        <v>5.8999999999999999E-3</v>
      </c>
      <c r="D16" s="7">
        <v>3.13</v>
      </c>
      <c r="E16" s="3" t="s">
        <v>584</v>
      </c>
      <c r="F16" s="3" t="s">
        <v>54</v>
      </c>
      <c r="H16" s="16">
        <v>3.2</v>
      </c>
      <c r="I16" t="s">
        <v>1023</v>
      </c>
      <c r="J16" t="s">
        <v>1027</v>
      </c>
      <c r="K16" t="s">
        <v>1023</v>
      </c>
      <c r="L16" s="3" t="s">
        <v>892</v>
      </c>
      <c r="N16" s="3" t="s">
        <v>1011</v>
      </c>
      <c r="O16" s="3" t="s">
        <v>1177</v>
      </c>
      <c r="P16" s="3" t="s">
        <v>1178</v>
      </c>
    </row>
    <row r="17" spans="1:16" hidden="1" x14ac:dyDescent="0.25">
      <c r="A17" s="3" t="s">
        <v>104</v>
      </c>
      <c r="B17" s="3" t="s">
        <v>55</v>
      </c>
      <c r="C17" s="59">
        <v>1.5299999999999999E-2</v>
      </c>
      <c r="D17" s="7">
        <v>3.0038</v>
      </c>
      <c r="E17" s="3" t="s">
        <v>585</v>
      </c>
      <c r="F17" s="3" t="s">
        <v>57</v>
      </c>
      <c r="H17" s="16">
        <v>3.5</v>
      </c>
      <c r="I17" t="s">
        <v>1023</v>
      </c>
      <c r="J17" t="s">
        <v>1027</v>
      </c>
      <c r="K17" t="s">
        <v>1023</v>
      </c>
      <c r="L17" s="3" t="s">
        <v>1009</v>
      </c>
      <c r="N17" s="3" t="s">
        <v>1008</v>
      </c>
      <c r="O17" s="3" t="s">
        <v>1179</v>
      </c>
      <c r="P17" s="3" t="s">
        <v>1174</v>
      </c>
    </row>
    <row r="18" spans="1:16" hidden="1" x14ac:dyDescent="0.25">
      <c r="A18" s="3" t="s">
        <v>59</v>
      </c>
      <c r="B18" s="3" t="s">
        <v>58</v>
      </c>
      <c r="C18" s="60">
        <v>1.9400000000000001E-2</v>
      </c>
      <c r="D18" s="12">
        <v>2.96</v>
      </c>
      <c r="E18" s="3" t="s">
        <v>587</v>
      </c>
      <c r="F18" s="3" t="s">
        <v>586</v>
      </c>
      <c r="H18" s="16">
        <v>2.93</v>
      </c>
      <c r="I18" t="s">
        <v>1172</v>
      </c>
      <c r="J18" t="s">
        <v>1021</v>
      </c>
      <c r="K18" t="s">
        <v>1021</v>
      </c>
      <c r="L18" s="3" t="s">
        <v>1006</v>
      </c>
      <c r="N18" s="3" t="s">
        <v>1008</v>
      </c>
      <c r="O18" s="3" t="s">
        <v>1180</v>
      </c>
      <c r="P18" s="3" t="s">
        <v>1181</v>
      </c>
    </row>
    <row r="19" spans="1:16" hidden="1" x14ac:dyDescent="0.25">
      <c r="A19" s="3" t="s">
        <v>61</v>
      </c>
      <c r="B19" s="3" t="s">
        <v>60</v>
      </c>
      <c r="C19" s="59">
        <v>0.82299999999999995</v>
      </c>
      <c r="D19" s="7">
        <v>1.8140000000000001</v>
      </c>
      <c r="E19" s="3" t="s">
        <v>588</v>
      </c>
      <c r="F19" s="3" t="s">
        <v>62</v>
      </c>
      <c r="H19" s="16">
        <v>2.8</v>
      </c>
      <c r="I19" t="s">
        <v>1172</v>
      </c>
      <c r="J19" t="s">
        <v>1021</v>
      </c>
      <c r="K19" t="s">
        <v>1021</v>
      </c>
      <c r="L19" s="3" t="s">
        <v>1006</v>
      </c>
      <c r="N19" s="3" t="s">
        <v>1008</v>
      </c>
      <c r="O19" s="3" t="s">
        <v>1180</v>
      </c>
      <c r="P19" s="3" t="s">
        <v>1181</v>
      </c>
    </row>
    <row r="20" spans="1:16" hidden="1" x14ac:dyDescent="0.25">
      <c r="A20" s="3" t="s">
        <v>64</v>
      </c>
      <c r="B20" s="3" t="s">
        <v>63</v>
      </c>
      <c r="C20" s="61">
        <v>1.6799999999999999E-2</v>
      </c>
      <c r="D20" s="9">
        <v>2.9855999999999998</v>
      </c>
      <c r="E20" s="3" t="s">
        <v>589</v>
      </c>
      <c r="F20" s="3" t="s">
        <v>65</v>
      </c>
      <c r="H20" s="16">
        <v>3.4</v>
      </c>
      <c r="I20" t="s">
        <v>1023</v>
      </c>
      <c r="J20" t="s">
        <v>1027</v>
      </c>
      <c r="K20" t="s">
        <v>1023</v>
      </c>
      <c r="L20" s="3" t="s">
        <v>1009</v>
      </c>
      <c r="N20" s="3" t="s">
        <v>1008</v>
      </c>
      <c r="O20" s="3" t="s">
        <v>1182</v>
      </c>
      <c r="P20" s="3" t="s">
        <v>1174</v>
      </c>
    </row>
    <row r="21" spans="1:16" hidden="1" x14ac:dyDescent="0.25">
      <c r="A21" s="3" t="s">
        <v>67</v>
      </c>
      <c r="B21" s="3" t="s">
        <v>66</v>
      </c>
      <c r="C21" s="61">
        <v>1.6799999999999999E-2</v>
      </c>
      <c r="D21" s="9">
        <v>2.9855999999999998</v>
      </c>
      <c r="E21" s="3" t="s">
        <v>68</v>
      </c>
      <c r="F21" s="3" t="s">
        <v>68</v>
      </c>
      <c r="I21" t="s">
        <v>1171</v>
      </c>
      <c r="L21" s="3" t="s">
        <v>1009</v>
      </c>
      <c r="N21" s="3" t="s">
        <v>1008</v>
      </c>
      <c r="O21" s="3" t="e">
        <v>#N/A</v>
      </c>
      <c r="P21" s="3" t="e">
        <v>#N/A</v>
      </c>
    </row>
    <row r="22" spans="1:16" hidden="1" x14ac:dyDescent="0.25">
      <c r="A22" s="3" t="s">
        <v>56</v>
      </c>
      <c r="B22" s="3" t="s">
        <v>69</v>
      </c>
      <c r="C22" s="59">
        <v>5.6899999999999999E-2</v>
      </c>
      <c r="D22" s="7">
        <v>2.91</v>
      </c>
      <c r="E22" s="3" t="s">
        <v>590</v>
      </c>
      <c r="F22" s="3" t="s">
        <v>70</v>
      </c>
      <c r="H22" s="16">
        <v>3.5</v>
      </c>
      <c r="I22" t="s">
        <v>1023</v>
      </c>
      <c r="J22" t="s">
        <v>1027</v>
      </c>
      <c r="K22" t="s">
        <v>1023</v>
      </c>
      <c r="L22" s="3" t="s">
        <v>1009</v>
      </c>
      <c r="N22" s="3" t="s">
        <v>1008</v>
      </c>
      <c r="O22" s="3" t="s">
        <v>1182</v>
      </c>
      <c r="P22" s="3" t="s">
        <v>1174</v>
      </c>
    </row>
    <row r="23" spans="1:16" hidden="1" x14ac:dyDescent="0.25">
      <c r="A23" s="3" t="s">
        <v>72</v>
      </c>
      <c r="B23" s="3" t="s">
        <v>71</v>
      </c>
      <c r="C23" s="61">
        <v>1.6799999999999999E-2</v>
      </c>
      <c r="D23" s="9">
        <v>2.9855999999999998</v>
      </c>
      <c r="E23" s="3" t="s">
        <v>591</v>
      </c>
      <c r="F23" s="3" t="s">
        <v>73</v>
      </c>
      <c r="H23" s="16">
        <v>4.2</v>
      </c>
      <c r="I23" t="s">
        <v>1022</v>
      </c>
      <c r="J23" t="s">
        <v>1022</v>
      </c>
      <c r="K23" t="s">
        <v>1013</v>
      </c>
      <c r="L23" s="3" t="s">
        <v>1009</v>
      </c>
      <c r="N23" s="3" t="s">
        <v>1008</v>
      </c>
      <c r="O23" s="3" t="s">
        <v>1182</v>
      </c>
      <c r="P23" s="3" t="s">
        <v>1174</v>
      </c>
    </row>
    <row r="24" spans="1:16" hidden="1" x14ac:dyDescent="0.25">
      <c r="A24" s="3" t="s">
        <v>75</v>
      </c>
      <c r="B24" s="3" t="s">
        <v>74</v>
      </c>
      <c r="C24" s="62">
        <v>1.41E-2</v>
      </c>
      <c r="D24" s="9">
        <v>3.1286</v>
      </c>
      <c r="E24" s="3" t="s">
        <v>592</v>
      </c>
      <c r="F24" s="3" t="s">
        <v>76</v>
      </c>
      <c r="I24" t="s">
        <v>1171</v>
      </c>
      <c r="L24" s="3" t="s">
        <v>1009</v>
      </c>
      <c r="N24" s="3" t="s">
        <v>1008</v>
      </c>
      <c r="O24" s="3" t="e">
        <v>#N/A</v>
      </c>
      <c r="P24" s="3" t="e">
        <v>#N/A</v>
      </c>
    </row>
    <row r="25" spans="1:16" hidden="1" x14ac:dyDescent="0.25">
      <c r="A25" s="3" t="s">
        <v>78</v>
      </c>
      <c r="B25" s="3" t="s">
        <v>77</v>
      </c>
      <c r="C25" s="62">
        <v>1.41E-2</v>
      </c>
      <c r="D25" s="9">
        <v>3.1286</v>
      </c>
      <c r="E25" s="3" t="s">
        <v>593</v>
      </c>
      <c r="F25" s="3" t="s">
        <v>79</v>
      </c>
      <c r="H25" s="16">
        <v>3.5</v>
      </c>
      <c r="I25" t="s">
        <v>1023</v>
      </c>
      <c r="J25" t="s">
        <v>1027</v>
      </c>
      <c r="K25" t="s">
        <v>1023</v>
      </c>
      <c r="L25" s="3" t="s">
        <v>1009</v>
      </c>
      <c r="N25" s="3" t="s">
        <v>1008</v>
      </c>
      <c r="O25" s="3" t="e">
        <v>#N/A</v>
      </c>
      <c r="P25" s="3" t="e">
        <v>#N/A</v>
      </c>
    </row>
    <row r="26" spans="1:16" hidden="1" x14ac:dyDescent="0.25">
      <c r="A26" s="3" t="s">
        <v>81</v>
      </c>
      <c r="B26" s="3" t="s">
        <v>80</v>
      </c>
      <c r="C26" s="62">
        <v>1.41E-2</v>
      </c>
      <c r="D26" s="9">
        <v>3.1286</v>
      </c>
      <c r="E26" s="3" t="s">
        <v>594</v>
      </c>
      <c r="F26" s="3" t="s">
        <v>82</v>
      </c>
      <c r="H26" s="16">
        <v>3.4</v>
      </c>
      <c r="I26" t="s">
        <v>1023</v>
      </c>
      <c r="J26" t="s">
        <v>1015</v>
      </c>
      <c r="K26" t="s">
        <v>1023</v>
      </c>
      <c r="L26" s="3" t="s">
        <v>1009</v>
      </c>
      <c r="N26" s="3" t="s">
        <v>1008</v>
      </c>
      <c r="O26" s="3" t="s">
        <v>1183</v>
      </c>
      <c r="P26" s="3" t="s">
        <v>1174</v>
      </c>
    </row>
    <row r="27" spans="1:16" hidden="1" x14ac:dyDescent="0.25">
      <c r="A27" s="3" t="s">
        <v>84</v>
      </c>
      <c r="B27" s="3" t="s">
        <v>83</v>
      </c>
      <c r="C27" s="62">
        <v>1.41E-2</v>
      </c>
      <c r="D27" s="9">
        <v>3.1286</v>
      </c>
      <c r="E27" s="3" t="s">
        <v>595</v>
      </c>
      <c r="F27" s="3" t="s">
        <v>85</v>
      </c>
      <c r="H27" s="16">
        <v>3.4</v>
      </c>
      <c r="I27" t="s">
        <v>1023</v>
      </c>
      <c r="J27" t="s">
        <v>1015</v>
      </c>
      <c r="K27" t="s">
        <v>1023</v>
      </c>
      <c r="L27" s="3" t="s">
        <v>1009</v>
      </c>
      <c r="N27" s="3" t="s">
        <v>1008</v>
      </c>
      <c r="O27" s="3" t="e">
        <v>#N/A</v>
      </c>
      <c r="P27" s="3" t="e">
        <v>#N/A</v>
      </c>
    </row>
    <row r="28" spans="1:16" hidden="1" x14ac:dyDescent="0.25">
      <c r="A28" s="3" t="s">
        <v>87</v>
      </c>
      <c r="B28" s="3" t="s">
        <v>86</v>
      </c>
      <c r="C28" s="62">
        <v>1.41E-2</v>
      </c>
      <c r="D28" s="9">
        <v>3.1286</v>
      </c>
      <c r="E28" s="3" t="s">
        <v>596</v>
      </c>
      <c r="F28" s="3" t="s">
        <v>88</v>
      </c>
      <c r="H28" s="16">
        <v>3.4</v>
      </c>
      <c r="I28" t="s">
        <v>1023</v>
      </c>
      <c r="J28" t="s">
        <v>1015</v>
      </c>
      <c r="K28" t="s">
        <v>1023</v>
      </c>
      <c r="L28" s="3" t="s">
        <v>1009</v>
      </c>
      <c r="N28" s="3" t="s">
        <v>1008</v>
      </c>
      <c r="O28" s="3" t="e">
        <v>#N/A</v>
      </c>
      <c r="P28" s="3" t="e">
        <v>#N/A</v>
      </c>
    </row>
    <row r="29" spans="1:16" hidden="1" x14ac:dyDescent="0.25">
      <c r="A29" s="3" t="s">
        <v>90</v>
      </c>
      <c r="B29" s="3" t="s">
        <v>89</v>
      </c>
      <c r="C29" s="62">
        <v>1.41E-2</v>
      </c>
      <c r="D29" s="9">
        <v>3.1286</v>
      </c>
      <c r="E29" s="3" t="s">
        <v>597</v>
      </c>
      <c r="F29" s="3" t="s">
        <v>91</v>
      </c>
      <c r="H29" s="16">
        <v>3.4</v>
      </c>
      <c r="I29" t="s">
        <v>1023</v>
      </c>
      <c r="J29" t="s">
        <v>1027</v>
      </c>
      <c r="K29" t="s">
        <v>1023</v>
      </c>
      <c r="L29" s="3" t="s">
        <v>1009</v>
      </c>
      <c r="N29" s="3" t="s">
        <v>1008</v>
      </c>
      <c r="O29" s="3" t="s">
        <v>1183</v>
      </c>
      <c r="P29" s="3" t="s">
        <v>1449</v>
      </c>
    </row>
    <row r="30" spans="1:16" hidden="1" x14ac:dyDescent="0.25">
      <c r="A30" s="3" t="s">
        <v>500</v>
      </c>
      <c r="B30" s="3" t="s">
        <v>501</v>
      </c>
      <c r="D30" s="10"/>
      <c r="H30" s="16">
        <v>2</v>
      </c>
      <c r="I30" t="s">
        <v>1172</v>
      </c>
      <c r="J30" t="s">
        <v>1021</v>
      </c>
      <c r="K30" t="s">
        <v>1021</v>
      </c>
      <c r="L30" s="3" t="s">
        <v>1006</v>
      </c>
      <c r="N30" s="3" t="s">
        <v>1008</v>
      </c>
      <c r="O30" s="3" t="e">
        <v>#N/A</v>
      </c>
      <c r="P30" s="3" t="e">
        <v>#N/A</v>
      </c>
    </row>
    <row r="31" spans="1:16" hidden="1" x14ac:dyDescent="0.25">
      <c r="A31" s="3" t="s">
        <v>93</v>
      </c>
      <c r="B31" s="3" t="s">
        <v>92</v>
      </c>
      <c r="C31" s="58">
        <v>5.7000000000000002E-2</v>
      </c>
      <c r="D31" s="10">
        <v>2.8010000000000002</v>
      </c>
      <c r="E31" s="3" t="s">
        <v>599</v>
      </c>
      <c r="F31" s="3" t="s">
        <v>94</v>
      </c>
      <c r="H31" s="16">
        <v>3.1</v>
      </c>
      <c r="I31" t="s">
        <v>1023</v>
      </c>
      <c r="J31" t="s">
        <v>1027</v>
      </c>
      <c r="K31" t="s">
        <v>1023</v>
      </c>
      <c r="L31" s="3" t="s">
        <v>1006</v>
      </c>
      <c r="N31" s="3" t="s">
        <v>1008</v>
      </c>
      <c r="O31" s="3" t="s">
        <v>1184</v>
      </c>
      <c r="P31" s="3" t="s">
        <v>1181</v>
      </c>
    </row>
    <row r="32" spans="1:16" hidden="1" x14ac:dyDescent="0.25">
      <c r="A32" s="3" t="s">
        <v>96</v>
      </c>
      <c r="B32" s="3" t="s">
        <v>95</v>
      </c>
      <c r="C32" s="58">
        <v>3.0700000000000002E-2</v>
      </c>
      <c r="D32" s="11">
        <v>2.8498999999999999</v>
      </c>
      <c r="E32" s="3" t="s">
        <v>598</v>
      </c>
      <c r="F32" s="3" t="s">
        <v>97</v>
      </c>
      <c r="H32" s="16">
        <v>3.4</v>
      </c>
      <c r="I32" t="s">
        <v>1023</v>
      </c>
      <c r="J32" t="s">
        <v>1027</v>
      </c>
      <c r="K32" t="s">
        <v>1023</v>
      </c>
      <c r="L32" s="3" t="s">
        <v>1006</v>
      </c>
      <c r="N32" s="3" t="s">
        <v>1008</v>
      </c>
      <c r="O32" s="3" t="s">
        <v>1184</v>
      </c>
      <c r="P32" s="3" t="s">
        <v>1181</v>
      </c>
    </row>
    <row r="33" spans="1:16" hidden="1" x14ac:dyDescent="0.25">
      <c r="A33" s="17" t="s">
        <v>893</v>
      </c>
      <c r="B33" s="17" t="s">
        <v>894</v>
      </c>
      <c r="D33" s="11"/>
      <c r="H33" s="16">
        <v>2</v>
      </c>
      <c r="I33" t="s">
        <v>1172</v>
      </c>
      <c r="J33" t="s">
        <v>1021</v>
      </c>
      <c r="K33" t="s">
        <v>1021</v>
      </c>
      <c r="L33" s="3" t="s">
        <v>1006</v>
      </c>
      <c r="N33" s="3" t="s">
        <v>1008</v>
      </c>
      <c r="O33" s="3" t="e">
        <v>#N/A</v>
      </c>
      <c r="P33" s="3" t="e">
        <v>#N/A</v>
      </c>
    </row>
    <row r="34" spans="1:16" hidden="1" x14ac:dyDescent="0.25">
      <c r="A34" s="3" t="s">
        <v>895</v>
      </c>
      <c r="B34" s="3" t="s">
        <v>896</v>
      </c>
      <c r="D34" s="11"/>
      <c r="H34" s="16">
        <v>2</v>
      </c>
      <c r="I34" t="s">
        <v>1172</v>
      </c>
      <c r="J34" t="s">
        <v>1021</v>
      </c>
      <c r="K34" t="s">
        <v>1021</v>
      </c>
      <c r="L34" s="3" t="s">
        <v>1006</v>
      </c>
      <c r="N34" s="3" t="s">
        <v>1008</v>
      </c>
      <c r="O34" s="3" t="e">
        <v>#N/A</v>
      </c>
      <c r="P34" s="3" t="e">
        <v>#N/A</v>
      </c>
    </row>
    <row r="35" spans="1:16" hidden="1" x14ac:dyDescent="0.25">
      <c r="A35" s="3" t="s">
        <v>533</v>
      </c>
      <c r="B35" s="3" t="s">
        <v>534</v>
      </c>
      <c r="D35" s="10"/>
      <c r="H35" s="16">
        <v>2</v>
      </c>
      <c r="I35" t="s">
        <v>1172</v>
      </c>
      <c r="J35" t="s">
        <v>1021</v>
      </c>
      <c r="K35" t="s">
        <v>1021</v>
      </c>
      <c r="L35" s="3" t="s">
        <v>1006</v>
      </c>
      <c r="N35" s="3" t="s">
        <v>1008</v>
      </c>
      <c r="O35" s="3" t="e">
        <v>#N/A</v>
      </c>
      <c r="P35" s="3" t="e">
        <v>#N/A</v>
      </c>
    </row>
    <row r="36" spans="1:16" hidden="1" x14ac:dyDescent="0.25">
      <c r="A36" s="3" t="s">
        <v>99</v>
      </c>
      <c r="B36" s="3" t="s">
        <v>98</v>
      </c>
      <c r="C36" s="58">
        <v>2.0000000000000001E-4</v>
      </c>
      <c r="D36" s="11">
        <v>3.5144000000000002</v>
      </c>
      <c r="E36" s="3" t="s">
        <v>600</v>
      </c>
      <c r="F36" s="3" t="s">
        <v>100</v>
      </c>
      <c r="H36" s="16">
        <v>3.9</v>
      </c>
      <c r="I36" t="s">
        <v>1023</v>
      </c>
      <c r="J36" t="s">
        <v>1027</v>
      </c>
      <c r="K36" t="s">
        <v>1023</v>
      </c>
      <c r="L36" s="3" t="s">
        <v>1006</v>
      </c>
      <c r="N36" s="3" t="s">
        <v>1008</v>
      </c>
      <c r="O36" s="3" t="s">
        <v>1185</v>
      </c>
      <c r="P36" s="3" t="s">
        <v>1186</v>
      </c>
    </row>
    <row r="37" spans="1:16" hidden="1" x14ac:dyDescent="0.25">
      <c r="A37" s="3" t="s">
        <v>102</v>
      </c>
      <c r="B37" s="3" t="s">
        <v>101</v>
      </c>
      <c r="D37" s="10"/>
      <c r="E37" s="3" t="s">
        <v>888</v>
      </c>
      <c r="F37" s="3" t="s">
        <v>103</v>
      </c>
      <c r="H37" s="16">
        <v>2.7</v>
      </c>
      <c r="I37" t="s">
        <v>1172</v>
      </c>
      <c r="J37" t="s">
        <v>1021</v>
      </c>
      <c r="K37" t="s">
        <v>1021</v>
      </c>
      <c r="L37" s="3" t="s">
        <v>892</v>
      </c>
      <c r="N37" s="3" t="s">
        <v>1008</v>
      </c>
      <c r="O37" s="3" t="e">
        <v>#N/A</v>
      </c>
      <c r="P37" s="3" t="e">
        <v>#N/A</v>
      </c>
    </row>
    <row r="38" spans="1:16" hidden="1" x14ac:dyDescent="0.25">
      <c r="A38" s="3" t="s">
        <v>107</v>
      </c>
      <c r="B38" s="3" t="s">
        <v>106</v>
      </c>
      <c r="C38" s="61">
        <v>2.6800000000000001E-2</v>
      </c>
      <c r="D38" s="9">
        <v>2.8982999999999999</v>
      </c>
      <c r="E38" s="3" t="s">
        <v>601</v>
      </c>
      <c r="F38" s="3" t="s">
        <v>108</v>
      </c>
      <c r="H38" s="16">
        <v>3.3</v>
      </c>
      <c r="I38" t="s">
        <v>1023</v>
      </c>
      <c r="J38" t="s">
        <v>1027</v>
      </c>
      <c r="K38" t="s">
        <v>1023</v>
      </c>
      <c r="L38" s="3" t="s">
        <v>1009</v>
      </c>
      <c r="N38" s="3" t="s">
        <v>1008</v>
      </c>
      <c r="O38" s="3" t="s">
        <v>1187</v>
      </c>
      <c r="P38" s="3" t="s">
        <v>1181</v>
      </c>
    </row>
    <row r="39" spans="1:16" hidden="1" x14ac:dyDescent="0.25">
      <c r="A39" s="17" t="s">
        <v>897</v>
      </c>
      <c r="B39" s="17" t="s">
        <v>898</v>
      </c>
      <c r="C39" s="61"/>
      <c r="D39" s="9"/>
      <c r="H39" s="16">
        <v>2</v>
      </c>
      <c r="I39" t="s">
        <v>1172</v>
      </c>
      <c r="J39" t="s">
        <v>1021</v>
      </c>
      <c r="K39" t="s">
        <v>1021</v>
      </c>
      <c r="L39" s="3" t="s">
        <v>1006</v>
      </c>
      <c r="N39" s="3" t="s">
        <v>1008</v>
      </c>
      <c r="O39" s="3" t="e">
        <v>#N/A</v>
      </c>
      <c r="P39" s="3" t="e">
        <v>#N/A</v>
      </c>
    </row>
    <row r="40" spans="1:16" hidden="1" x14ac:dyDescent="0.25">
      <c r="A40" s="17" t="s">
        <v>899</v>
      </c>
      <c r="B40" s="17" t="s">
        <v>900</v>
      </c>
      <c r="C40" s="61"/>
      <c r="D40" s="9"/>
      <c r="H40" s="16">
        <v>2</v>
      </c>
      <c r="I40" t="s">
        <v>1172</v>
      </c>
      <c r="J40" t="s">
        <v>1021</v>
      </c>
      <c r="K40" t="s">
        <v>1021</v>
      </c>
      <c r="L40" s="3" t="s">
        <v>1006</v>
      </c>
      <c r="N40" s="3" t="s">
        <v>1008</v>
      </c>
      <c r="O40" s="3" t="e">
        <v>#N/A</v>
      </c>
      <c r="P40" s="3" t="e">
        <v>#N/A</v>
      </c>
    </row>
    <row r="41" spans="1:16" hidden="1" x14ac:dyDescent="0.25">
      <c r="A41" s="31" t="s">
        <v>110</v>
      </c>
      <c r="B41" s="3" t="s">
        <v>109</v>
      </c>
      <c r="C41" s="61">
        <v>2.01E-2</v>
      </c>
      <c r="D41" s="9">
        <v>2.9992000000000001</v>
      </c>
      <c r="E41" s="3" t="s">
        <v>603</v>
      </c>
      <c r="F41" s="3" t="s">
        <v>111</v>
      </c>
      <c r="H41" s="16">
        <v>3.4</v>
      </c>
      <c r="I41" t="s">
        <v>1023</v>
      </c>
      <c r="J41" t="s">
        <v>1027</v>
      </c>
      <c r="K41" t="s">
        <v>1023</v>
      </c>
      <c r="L41" s="3" t="s">
        <v>1009</v>
      </c>
      <c r="N41" s="3" t="s">
        <v>1010</v>
      </c>
      <c r="O41" s="3" t="s">
        <v>1188</v>
      </c>
      <c r="P41" s="3" t="s">
        <v>1174</v>
      </c>
    </row>
    <row r="42" spans="1:16" hidden="1" x14ac:dyDescent="0.25">
      <c r="A42" s="3" t="s">
        <v>113</v>
      </c>
      <c r="B42" s="3" t="s">
        <v>112</v>
      </c>
      <c r="C42" s="58">
        <v>9.7999999999999997E-3</v>
      </c>
      <c r="D42" s="10">
        <v>3.1890000000000001</v>
      </c>
      <c r="E42" s="3" t="s">
        <v>602</v>
      </c>
      <c r="F42" s="3" t="s">
        <v>114</v>
      </c>
      <c r="I42" t="s">
        <v>1171</v>
      </c>
      <c r="L42" s="3" t="s">
        <v>1009</v>
      </c>
      <c r="N42" s="3" t="s">
        <v>1010</v>
      </c>
      <c r="O42" s="3" t="s">
        <v>1189</v>
      </c>
      <c r="P42" s="3" t="s">
        <v>1190</v>
      </c>
    </row>
    <row r="43" spans="1:16" hidden="1" x14ac:dyDescent="0.25">
      <c r="A43" s="3" t="s">
        <v>116</v>
      </c>
      <c r="B43" s="3" t="s">
        <v>115</v>
      </c>
      <c r="C43" s="61">
        <v>0.39750000000000002</v>
      </c>
      <c r="D43" s="9">
        <v>2.8761000000000001</v>
      </c>
      <c r="E43" s="3" t="s">
        <v>605</v>
      </c>
      <c r="F43" s="3" t="s">
        <v>117</v>
      </c>
      <c r="H43" s="16">
        <v>3.5</v>
      </c>
      <c r="I43" t="s">
        <v>1023</v>
      </c>
      <c r="J43" t="s">
        <v>1027</v>
      </c>
      <c r="K43" t="s">
        <v>1023</v>
      </c>
      <c r="L43" s="3" t="s">
        <v>1006</v>
      </c>
      <c r="N43" s="3" t="s">
        <v>1008</v>
      </c>
      <c r="O43" s="3" t="s">
        <v>1191</v>
      </c>
      <c r="P43" s="3" t="s">
        <v>1174</v>
      </c>
    </row>
    <row r="44" spans="1:16" hidden="1" x14ac:dyDescent="0.25">
      <c r="A44" s="3" t="s">
        <v>119</v>
      </c>
      <c r="B44" s="3" t="s">
        <v>118</v>
      </c>
      <c r="C44" s="58">
        <v>1.2200000000000001E-2</v>
      </c>
      <c r="D44" s="10">
        <v>3.1669999999999998</v>
      </c>
      <c r="E44" s="3" t="s">
        <v>604</v>
      </c>
      <c r="F44" s="3" t="s">
        <v>120</v>
      </c>
      <c r="H44" s="16">
        <v>2</v>
      </c>
      <c r="I44" t="s">
        <v>1172</v>
      </c>
      <c r="J44" t="s">
        <v>1021</v>
      </c>
      <c r="K44" t="s">
        <v>1021</v>
      </c>
      <c r="L44" s="3" t="s">
        <v>1009</v>
      </c>
      <c r="N44" s="3" t="s">
        <v>1008</v>
      </c>
      <c r="O44" s="3" t="e">
        <v>#N/A</v>
      </c>
      <c r="P44" s="3" t="e">
        <v>#N/A</v>
      </c>
    </row>
    <row r="45" spans="1:16" hidden="1" x14ac:dyDescent="0.25">
      <c r="A45" s="3" t="s">
        <v>122</v>
      </c>
      <c r="B45" s="3" t="s">
        <v>121</v>
      </c>
      <c r="C45" s="63">
        <v>4.0599999999999997E-2</v>
      </c>
      <c r="D45" s="13">
        <v>2.7919999999999998</v>
      </c>
      <c r="E45" s="3" t="s">
        <v>606</v>
      </c>
      <c r="F45" s="3" t="s">
        <v>123</v>
      </c>
      <c r="H45" s="16">
        <v>3.1</v>
      </c>
      <c r="I45" t="s">
        <v>1023</v>
      </c>
      <c r="J45" t="s">
        <v>1027</v>
      </c>
      <c r="K45" t="s">
        <v>1023</v>
      </c>
      <c r="L45" s="3" t="s">
        <v>1006</v>
      </c>
      <c r="N45" s="3" t="s">
        <v>1008</v>
      </c>
      <c r="O45" s="3" t="s">
        <v>1180</v>
      </c>
      <c r="P45" s="3" t="s">
        <v>1181</v>
      </c>
    </row>
    <row r="46" spans="1:16" hidden="1" x14ac:dyDescent="0.25">
      <c r="A46" s="3" t="s">
        <v>125</v>
      </c>
      <c r="B46" s="3" t="s">
        <v>124</v>
      </c>
      <c r="C46" s="61">
        <v>1.9699999999999999E-2</v>
      </c>
      <c r="D46" s="9">
        <v>2.9174000000000002</v>
      </c>
      <c r="E46" s="3" t="s">
        <v>607</v>
      </c>
      <c r="F46" s="3" t="s">
        <v>126</v>
      </c>
      <c r="H46" s="16">
        <v>3</v>
      </c>
      <c r="I46" t="s">
        <v>1023</v>
      </c>
      <c r="J46" t="s">
        <v>1027</v>
      </c>
      <c r="K46" t="s">
        <v>1023</v>
      </c>
      <c r="L46" s="3" t="s">
        <v>1009</v>
      </c>
      <c r="N46" s="3" t="s">
        <v>1008</v>
      </c>
      <c r="O46" s="3" t="s">
        <v>1184</v>
      </c>
      <c r="P46" s="3" t="s">
        <v>1181</v>
      </c>
    </row>
    <row r="47" spans="1:16" hidden="1" x14ac:dyDescent="0.25">
      <c r="A47" s="3" t="s">
        <v>127</v>
      </c>
      <c r="B47" s="3" t="s">
        <v>128</v>
      </c>
      <c r="C47" s="58">
        <v>2.5000000000000001E-2</v>
      </c>
      <c r="D47" s="10">
        <v>3</v>
      </c>
      <c r="E47" s="3" t="s">
        <v>608</v>
      </c>
      <c r="F47" s="3" t="s">
        <v>129</v>
      </c>
      <c r="H47" s="16">
        <v>4</v>
      </c>
      <c r="I47" t="s">
        <v>1022</v>
      </c>
      <c r="J47" t="s">
        <v>1022</v>
      </c>
      <c r="K47" t="s">
        <v>1014</v>
      </c>
      <c r="L47" s="3" t="s">
        <v>1009</v>
      </c>
      <c r="N47" s="3" t="s">
        <v>1008</v>
      </c>
      <c r="O47" s="3" t="s">
        <v>1192</v>
      </c>
      <c r="P47" s="3" t="s">
        <v>1174</v>
      </c>
    </row>
    <row r="48" spans="1:16" hidden="1" x14ac:dyDescent="0.25">
      <c r="A48" s="3" t="s">
        <v>131</v>
      </c>
      <c r="B48" s="3" t="s">
        <v>130</v>
      </c>
      <c r="C48" s="58">
        <v>1.61E-2</v>
      </c>
      <c r="D48" s="10">
        <v>3</v>
      </c>
      <c r="E48" s="3" t="s">
        <v>609</v>
      </c>
      <c r="F48" s="3" t="s">
        <v>132</v>
      </c>
      <c r="H48" s="16">
        <v>3.9</v>
      </c>
      <c r="I48" t="s">
        <v>1023</v>
      </c>
      <c r="J48" t="s">
        <v>1027</v>
      </c>
      <c r="K48" t="s">
        <v>1023</v>
      </c>
      <c r="L48" s="3" t="s">
        <v>1009</v>
      </c>
      <c r="N48" s="3" t="s">
        <v>1008</v>
      </c>
      <c r="O48" s="3" t="s">
        <v>1192</v>
      </c>
      <c r="P48" s="3" t="s">
        <v>1174</v>
      </c>
    </row>
    <row r="49" spans="1:16" hidden="1" x14ac:dyDescent="0.25">
      <c r="A49" s="3" t="s">
        <v>134</v>
      </c>
      <c r="B49" s="3" t="s">
        <v>133</v>
      </c>
      <c r="C49" s="58">
        <v>1.8700000000000001E-2</v>
      </c>
      <c r="D49" s="10">
        <v>2.9</v>
      </c>
      <c r="E49" s="3" t="s">
        <v>610</v>
      </c>
      <c r="F49" s="3" t="s">
        <v>135</v>
      </c>
      <c r="H49" s="16">
        <v>4.5</v>
      </c>
      <c r="I49" t="s">
        <v>1022</v>
      </c>
      <c r="J49" t="s">
        <v>1022</v>
      </c>
      <c r="K49" t="s">
        <v>1014</v>
      </c>
      <c r="L49" s="3" t="s">
        <v>1006</v>
      </c>
      <c r="N49" s="3" t="s">
        <v>1008</v>
      </c>
      <c r="O49" s="3" t="s">
        <v>1192</v>
      </c>
      <c r="P49" s="3" t="s">
        <v>1174</v>
      </c>
    </row>
    <row r="50" spans="1:16" hidden="1" x14ac:dyDescent="0.25">
      <c r="A50" s="3" t="s">
        <v>137</v>
      </c>
      <c r="B50" s="3" t="s">
        <v>136</v>
      </c>
      <c r="C50" s="58">
        <v>2.1100000000000001E-2</v>
      </c>
      <c r="D50" s="10">
        <v>2.9409999999999998</v>
      </c>
      <c r="E50" s="3" t="s">
        <v>611</v>
      </c>
      <c r="F50" s="3" t="s">
        <v>138</v>
      </c>
      <c r="H50" s="16">
        <v>4.5</v>
      </c>
      <c r="I50" t="s">
        <v>1022</v>
      </c>
      <c r="J50" t="s">
        <v>1022</v>
      </c>
      <c r="K50" t="s">
        <v>1014</v>
      </c>
      <c r="L50" s="3" t="s">
        <v>1006</v>
      </c>
      <c r="N50" s="3" t="s">
        <v>1008</v>
      </c>
      <c r="O50" s="3" t="s">
        <v>1192</v>
      </c>
      <c r="P50" s="3" t="s">
        <v>1174</v>
      </c>
    </row>
    <row r="51" spans="1:16" hidden="1" x14ac:dyDescent="0.25">
      <c r="A51" s="3" t="s">
        <v>140</v>
      </c>
      <c r="B51" s="3" t="s">
        <v>139</v>
      </c>
      <c r="C51" s="64">
        <v>2.6499999999999999E-2</v>
      </c>
      <c r="D51" s="9">
        <v>3.0049999999999999</v>
      </c>
      <c r="E51" s="3" t="s">
        <v>612</v>
      </c>
      <c r="F51" s="3" t="s">
        <v>141</v>
      </c>
      <c r="H51" s="16">
        <v>4.5</v>
      </c>
      <c r="I51" t="s">
        <v>1022</v>
      </c>
      <c r="J51" t="s">
        <v>1022</v>
      </c>
      <c r="K51" t="s">
        <v>1014</v>
      </c>
      <c r="L51" s="3" t="s">
        <v>1009</v>
      </c>
      <c r="N51" s="3" t="s">
        <v>1011</v>
      </c>
      <c r="O51" s="3" t="s">
        <v>1192</v>
      </c>
      <c r="P51" s="3" t="s">
        <v>1174</v>
      </c>
    </row>
    <row r="52" spans="1:16" hidden="1" x14ac:dyDescent="0.25">
      <c r="A52" s="3" t="s">
        <v>143</v>
      </c>
      <c r="B52" s="3" t="s">
        <v>142</v>
      </c>
      <c r="C52" s="58">
        <v>1E-4</v>
      </c>
      <c r="D52" s="10">
        <v>4.2678000000000003</v>
      </c>
      <c r="E52" s="3" t="s">
        <v>613</v>
      </c>
      <c r="F52" s="3" t="s">
        <v>144</v>
      </c>
      <c r="H52" s="30">
        <v>4</v>
      </c>
      <c r="I52" t="s">
        <v>1022</v>
      </c>
      <c r="J52" t="s">
        <v>1022</v>
      </c>
      <c r="K52" t="s">
        <v>1014</v>
      </c>
      <c r="L52" s="3" t="s">
        <v>892</v>
      </c>
      <c r="N52" s="3" t="s">
        <v>1008</v>
      </c>
      <c r="O52" s="3" t="e">
        <v>#N/A</v>
      </c>
      <c r="P52" s="3" t="e">
        <v>#N/A</v>
      </c>
    </row>
    <row r="53" spans="1:16" hidden="1" x14ac:dyDescent="0.25">
      <c r="A53" s="3" t="s">
        <v>146</v>
      </c>
      <c r="B53" s="3" t="s">
        <v>145</v>
      </c>
      <c r="C53" s="58">
        <v>1.01E-2</v>
      </c>
      <c r="D53" s="10">
        <v>3.06</v>
      </c>
      <c r="E53" s="3" t="s">
        <v>614</v>
      </c>
      <c r="F53" s="3" t="s">
        <v>147</v>
      </c>
      <c r="H53" s="16">
        <v>4.5</v>
      </c>
      <c r="I53" t="s">
        <v>1022</v>
      </c>
      <c r="J53" t="s">
        <v>1022</v>
      </c>
      <c r="K53" t="s">
        <v>1014</v>
      </c>
      <c r="L53" s="3" t="s">
        <v>892</v>
      </c>
      <c r="N53" s="3" t="s">
        <v>1011</v>
      </c>
      <c r="O53" s="3" t="e">
        <v>#N/A</v>
      </c>
      <c r="P53" s="3" t="e">
        <v>#N/A</v>
      </c>
    </row>
    <row r="54" spans="1:16" hidden="1" x14ac:dyDescent="0.25">
      <c r="A54" s="3" t="s">
        <v>149</v>
      </c>
      <c r="B54" s="3" t="s">
        <v>148</v>
      </c>
      <c r="C54" s="58">
        <v>1.3599999999999999E-2</v>
      </c>
      <c r="D54" s="10">
        <v>3</v>
      </c>
      <c r="E54" s="3" t="s">
        <v>615</v>
      </c>
      <c r="F54" s="3" t="s">
        <v>150</v>
      </c>
      <c r="H54" s="16">
        <v>4.2</v>
      </c>
      <c r="I54" t="s">
        <v>1022</v>
      </c>
      <c r="J54" t="s">
        <v>1022</v>
      </c>
      <c r="K54" t="s">
        <v>1014</v>
      </c>
      <c r="L54" s="3" t="s">
        <v>892</v>
      </c>
      <c r="N54" s="3" t="s">
        <v>1008</v>
      </c>
      <c r="O54" s="3" t="e">
        <v>#N/A</v>
      </c>
      <c r="P54" s="3" t="e">
        <v>#N/A</v>
      </c>
    </row>
    <row r="55" spans="1:16" hidden="1" x14ac:dyDescent="0.25">
      <c r="A55" s="3" t="s">
        <v>152</v>
      </c>
      <c r="B55" s="3" t="s">
        <v>151</v>
      </c>
      <c r="C55" s="58">
        <v>1.11E-2</v>
      </c>
      <c r="D55" s="10">
        <v>2.923</v>
      </c>
      <c r="E55" s="3" t="s">
        <v>616</v>
      </c>
      <c r="F55" s="3" t="s">
        <v>153</v>
      </c>
      <c r="H55" s="16">
        <v>4.3</v>
      </c>
      <c r="I55" t="s">
        <v>1022</v>
      </c>
      <c r="J55" t="s">
        <v>1022</v>
      </c>
      <c r="K55" t="s">
        <v>1014</v>
      </c>
      <c r="L55" s="3" t="s">
        <v>892</v>
      </c>
      <c r="N55" s="3" t="s">
        <v>1008</v>
      </c>
      <c r="O55" s="3" t="e">
        <v>#N/A</v>
      </c>
      <c r="P55" s="3" t="e">
        <v>#N/A</v>
      </c>
    </row>
    <row r="56" spans="1:16" hidden="1" x14ac:dyDescent="0.25">
      <c r="A56" s="3" t="s">
        <v>155</v>
      </c>
      <c r="B56" s="3" t="s">
        <v>154</v>
      </c>
      <c r="C56" s="58">
        <v>6.1000000000000004E-3</v>
      </c>
      <c r="D56" s="10">
        <v>3.01</v>
      </c>
      <c r="E56" s="3" t="s">
        <v>617</v>
      </c>
      <c r="F56" s="3" t="s">
        <v>156</v>
      </c>
      <c r="H56" s="16">
        <v>4</v>
      </c>
      <c r="I56" t="s">
        <v>1022</v>
      </c>
      <c r="J56" t="s">
        <v>1022</v>
      </c>
      <c r="K56" t="s">
        <v>1014</v>
      </c>
      <c r="L56" s="3" t="s">
        <v>892</v>
      </c>
      <c r="N56" s="3" t="s">
        <v>1008</v>
      </c>
      <c r="O56" s="3" t="s">
        <v>1193</v>
      </c>
      <c r="P56" s="3" t="s">
        <v>1194</v>
      </c>
    </row>
    <row r="57" spans="1:16" hidden="1" x14ac:dyDescent="0.25">
      <c r="A57" s="3" t="s">
        <v>158</v>
      </c>
      <c r="B57" s="3" t="s">
        <v>157</v>
      </c>
      <c r="C57" s="58">
        <v>1.7000000000000001E-2</v>
      </c>
      <c r="D57" s="10">
        <v>2.98</v>
      </c>
      <c r="E57" s="3" t="s">
        <v>618</v>
      </c>
      <c r="F57" s="3" t="s">
        <v>159</v>
      </c>
      <c r="H57" s="16">
        <v>4.2</v>
      </c>
      <c r="I57" t="s">
        <v>1022</v>
      </c>
      <c r="J57" t="s">
        <v>1022</v>
      </c>
      <c r="K57" t="s">
        <v>1014</v>
      </c>
      <c r="L57" s="3" t="s">
        <v>1017</v>
      </c>
      <c r="N57" s="3" t="s">
        <v>1011</v>
      </c>
      <c r="O57" s="3" t="e">
        <v>#N/A</v>
      </c>
      <c r="P57" s="3" t="e">
        <v>#N/A</v>
      </c>
    </row>
    <row r="58" spans="1:16" hidden="1" x14ac:dyDescent="0.25">
      <c r="A58" s="3" t="s">
        <v>200</v>
      </c>
      <c r="B58" s="3" t="s">
        <v>160</v>
      </c>
      <c r="C58" s="58">
        <v>7.1999999999999998E-3</v>
      </c>
      <c r="D58" s="10">
        <v>3</v>
      </c>
      <c r="E58" s="3" t="s">
        <v>619</v>
      </c>
      <c r="F58" s="3" t="s">
        <v>161</v>
      </c>
      <c r="H58" s="16">
        <v>4.5</v>
      </c>
      <c r="I58" t="s">
        <v>1022</v>
      </c>
      <c r="J58" t="s">
        <v>1022</v>
      </c>
      <c r="K58" t="s">
        <v>1014</v>
      </c>
      <c r="L58" s="3" t="s">
        <v>1017</v>
      </c>
      <c r="N58" s="3" t="s">
        <v>1008</v>
      </c>
      <c r="O58" s="3" t="e">
        <v>#N/A</v>
      </c>
      <c r="P58" s="3" t="e">
        <v>#N/A</v>
      </c>
    </row>
    <row r="59" spans="1:16" hidden="1" x14ac:dyDescent="0.25">
      <c r="A59" s="3" t="s">
        <v>163</v>
      </c>
      <c r="B59" s="3" t="s">
        <v>162</v>
      </c>
      <c r="C59" s="58">
        <v>2.3900000000000001E-2</v>
      </c>
      <c r="D59" s="10">
        <v>3</v>
      </c>
      <c r="E59" s="3" t="s">
        <v>620</v>
      </c>
      <c r="F59" s="3" t="s">
        <v>164</v>
      </c>
      <c r="I59" t="s">
        <v>1171</v>
      </c>
      <c r="L59" s="3" t="s">
        <v>1009</v>
      </c>
      <c r="N59" s="3" t="s">
        <v>1008</v>
      </c>
      <c r="O59" s="3" t="e">
        <v>#N/A</v>
      </c>
      <c r="P59" s="3" t="e">
        <v>#N/A</v>
      </c>
    </row>
    <row r="60" spans="1:16" hidden="1" x14ac:dyDescent="0.25">
      <c r="A60" s="3" t="s">
        <v>361</v>
      </c>
      <c r="B60" s="3" t="s">
        <v>362</v>
      </c>
      <c r="D60" s="10"/>
      <c r="E60" s="3" t="s">
        <v>622</v>
      </c>
      <c r="I60" t="s">
        <v>1171</v>
      </c>
      <c r="L60" s="3" t="s">
        <v>1006</v>
      </c>
      <c r="N60" s="3" t="s">
        <v>1008</v>
      </c>
      <c r="O60" s="3" t="e">
        <v>#N/A</v>
      </c>
      <c r="P60" s="3" t="e">
        <v>#N/A</v>
      </c>
    </row>
    <row r="61" spans="1:16" hidden="1" x14ac:dyDescent="0.25">
      <c r="A61" s="3" t="s">
        <v>166</v>
      </c>
      <c r="B61" s="3" t="s">
        <v>165</v>
      </c>
      <c r="C61" s="61">
        <v>2.1700000000000001E-2</v>
      </c>
      <c r="D61" s="9">
        <v>3.0350000000000001</v>
      </c>
      <c r="E61" s="3" t="s">
        <v>648</v>
      </c>
      <c r="F61" s="3" t="s">
        <v>167</v>
      </c>
      <c r="H61" s="16">
        <v>4</v>
      </c>
      <c r="I61" t="s">
        <v>1022</v>
      </c>
      <c r="J61" t="s">
        <v>1022</v>
      </c>
      <c r="K61" t="s">
        <v>1013</v>
      </c>
      <c r="L61" s="3" t="s">
        <v>1009</v>
      </c>
      <c r="N61" s="3" t="s">
        <v>1010</v>
      </c>
      <c r="O61" s="3" t="s">
        <v>1179</v>
      </c>
      <c r="P61" s="3" t="s">
        <v>1174</v>
      </c>
    </row>
    <row r="62" spans="1:16" hidden="1" x14ac:dyDescent="0.25">
      <c r="A62" s="3" t="s">
        <v>199</v>
      </c>
      <c r="B62" s="3" t="s">
        <v>168</v>
      </c>
      <c r="D62" s="10"/>
      <c r="E62" s="3" t="s">
        <v>649</v>
      </c>
      <c r="F62" s="3" t="s">
        <v>169</v>
      </c>
      <c r="I62" t="s">
        <v>1171</v>
      </c>
      <c r="L62" s="3" t="s">
        <v>1009</v>
      </c>
      <c r="N62" s="3" t="s">
        <v>1010</v>
      </c>
      <c r="O62" s="3" t="e">
        <v>#N/A</v>
      </c>
      <c r="P62" s="3" t="e">
        <v>#N/A</v>
      </c>
    </row>
    <row r="63" spans="1:16" hidden="1" x14ac:dyDescent="0.25">
      <c r="A63" s="3" t="s">
        <v>171</v>
      </c>
      <c r="B63" s="3" t="s">
        <v>170</v>
      </c>
      <c r="C63" s="61">
        <v>6.0600000000000001E-2</v>
      </c>
      <c r="D63" s="9">
        <v>2.3980000000000001</v>
      </c>
      <c r="E63" s="3" t="s">
        <v>650</v>
      </c>
      <c r="F63" s="3" t="s">
        <v>172</v>
      </c>
      <c r="H63" s="16">
        <v>3.3</v>
      </c>
      <c r="I63" t="s">
        <v>1023</v>
      </c>
      <c r="J63" t="s">
        <v>1027</v>
      </c>
      <c r="K63" t="s">
        <v>1023</v>
      </c>
      <c r="L63" s="3" t="s">
        <v>1009</v>
      </c>
      <c r="N63" s="3" t="s">
        <v>1008</v>
      </c>
      <c r="O63" s="3" t="s">
        <v>1195</v>
      </c>
      <c r="P63" s="3" t="s">
        <v>1174</v>
      </c>
    </row>
    <row r="64" spans="1:16" hidden="1" x14ac:dyDescent="0.25">
      <c r="A64" s="3" t="s">
        <v>174</v>
      </c>
      <c r="B64" s="3" t="s">
        <v>173</v>
      </c>
      <c r="C64" s="61">
        <v>2.9600000000000001E-2</v>
      </c>
      <c r="D64" s="9">
        <v>2.9895</v>
      </c>
      <c r="E64" s="3" t="s">
        <v>651</v>
      </c>
      <c r="F64" s="3" t="s">
        <v>175</v>
      </c>
      <c r="H64" s="16">
        <v>2.7</v>
      </c>
      <c r="I64" t="s">
        <v>1172</v>
      </c>
      <c r="J64" t="s">
        <v>1021</v>
      </c>
      <c r="K64" t="s">
        <v>1021</v>
      </c>
      <c r="L64" s="3" t="s">
        <v>1009</v>
      </c>
      <c r="N64" s="3" t="s">
        <v>1010</v>
      </c>
      <c r="O64" s="3" t="s">
        <v>1196</v>
      </c>
      <c r="P64" s="3" t="s">
        <v>1174</v>
      </c>
    </row>
    <row r="65" spans="1:16" hidden="1" x14ac:dyDescent="0.25">
      <c r="A65" s="3" t="s">
        <v>177</v>
      </c>
      <c r="B65" s="3" t="s">
        <v>176</v>
      </c>
      <c r="C65" s="58">
        <v>6.7999999999999996E-3</v>
      </c>
      <c r="D65" s="10">
        <v>3.0249999999999999</v>
      </c>
      <c r="E65" s="3" t="s">
        <v>652</v>
      </c>
      <c r="F65" s="3" t="s">
        <v>178</v>
      </c>
      <c r="H65" s="16">
        <v>2</v>
      </c>
      <c r="I65" t="s">
        <v>1172</v>
      </c>
      <c r="J65" t="s">
        <v>1021</v>
      </c>
      <c r="K65" t="s">
        <v>1021</v>
      </c>
      <c r="L65" s="3" t="s">
        <v>1006</v>
      </c>
      <c r="N65" s="3" t="s">
        <v>1008</v>
      </c>
      <c r="O65" s="3" t="s">
        <v>1197</v>
      </c>
      <c r="P65" s="3" t="s">
        <v>1198</v>
      </c>
    </row>
    <row r="66" spans="1:16" hidden="1" x14ac:dyDescent="0.25">
      <c r="A66" s="3" t="s">
        <v>180</v>
      </c>
      <c r="B66" s="3" t="s">
        <v>179</v>
      </c>
      <c r="C66" s="58">
        <v>0.28499999999999998</v>
      </c>
      <c r="D66" s="10">
        <v>2.3450000000000002</v>
      </c>
      <c r="E66" s="3" t="s">
        <v>623</v>
      </c>
      <c r="F66" s="3" t="s">
        <v>181</v>
      </c>
      <c r="H66" s="16">
        <v>3.5</v>
      </c>
      <c r="I66" t="s">
        <v>1023</v>
      </c>
      <c r="J66" t="s">
        <v>1027</v>
      </c>
      <c r="K66" t="s">
        <v>1023</v>
      </c>
      <c r="L66" s="3" t="s">
        <v>1006</v>
      </c>
      <c r="N66" s="3" t="s">
        <v>1008</v>
      </c>
      <c r="O66" s="3" t="s">
        <v>1199</v>
      </c>
      <c r="P66" s="3" t="s">
        <v>1181</v>
      </c>
    </row>
    <row r="67" spans="1:16" hidden="1" x14ac:dyDescent="0.25">
      <c r="A67" s="3" t="s">
        <v>183</v>
      </c>
      <c r="B67" s="3" t="s">
        <v>182</v>
      </c>
      <c r="C67" s="65">
        <v>5.2300000000000003E-3</v>
      </c>
      <c r="D67" s="9">
        <v>3.41655</v>
      </c>
      <c r="E67" s="3" t="s">
        <v>624</v>
      </c>
      <c r="F67" s="3" t="s">
        <v>184</v>
      </c>
      <c r="H67" s="16">
        <v>3.4</v>
      </c>
      <c r="I67" t="s">
        <v>1023</v>
      </c>
      <c r="J67" t="s">
        <v>1015</v>
      </c>
      <c r="K67" t="s">
        <v>1023</v>
      </c>
      <c r="L67" s="3" t="s">
        <v>1009</v>
      </c>
      <c r="N67" s="3" t="s">
        <v>1008</v>
      </c>
      <c r="O67" s="3" t="s">
        <v>1173</v>
      </c>
      <c r="P67" s="3" t="s">
        <v>1174</v>
      </c>
    </row>
    <row r="68" spans="1:16" hidden="1" x14ac:dyDescent="0.25">
      <c r="A68" s="3" t="s">
        <v>201</v>
      </c>
      <c r="B68" s="3" t="s">
        <v>185</v>
      </c>
      <c r="C68" s="65">
        <v>1.5970000000000002E-2</v>
      </c>
      <c r="D68" s="9">
        <v>3.0422500000000001</v>
      </c>
      <c r="E68" s="3" t="s">
        <v>625</v>
      </c>
      <c r="F68" s="3" t="s">
        <v>186</v>
      </c>
      <c r="H68" s="16">
        <v>3.4</v>
      </c>
      <c r="I68" t="s">
        <v>1023</v>
      </c>
      <c r="J68" t="s">
        <v>1027</v>
      </c>
      <c r="K68" t="s">
        <v>1023</v>
      </c>
      <c r="L68" s="3" t="s">
        <v>1009</v>
      </c>
      <c r="N68" s="3" t="s">
        <v>1008</v>
      </c>
      <c r="O68" s="3" t="e">
        <v>#N/A</v>
      </c>
      <c r="P68" s="3" t="e">
        <v>#N/A</v>
      </c>
    </row>
    <row r="69" spans="1:16" hidden="1" x14ac:dyDescent="0.25">
      <c r="A69" s="3" t="s">
        <v>557</v>
      </c>
      <c r="B69" s="3" t="s">
        <v>558</v>
      </c>
      <c r="D69" s="10"/>
      <c r="I69" t="s">
        <v>1171</v>
      </c>
      <c r="O69" s="3" t="e">
        <v>#N/A</v>
      </c>
      <c r="P69" s="3" t="e">
        <v>#N/A</v>
      </c>
    </row>
    <row r="70" spans="1:16" hidden="1" x14ac:dyDescent="0.25">
      <c r="A70" s="3" t="s">
        <v>188</v>
      </c>
      <c r="B70" s="3" t="s">
        <v>187</v>
      </c>
      <c r="C70" s="61">
        <v>3.32E-2</v>
      </c>
      <c r="D70" s="9">
        <v>3</v>
      </c>
      <c r="E70" s="3" t="s">
        <v>626</v>
      </c>
      <c r="F70" s="3" t="s">
        <v>192</v>
      </c>
      <c r="H70" s="16">
        <v>3.9</v>
      </c>
      <c r="I70" t="s">
        <v>1023</v>
      </c>
      <c r="J70" t="s">
        <v>1027</v>
      </c>
      <c r="K70" t="s">
        <v>1023</v>
      </c>
      <c r="L70" s="3" t="s">
        <v>1006</v>
      </c>
      <c r="N70" s="3" t="s">
        <v>1008</v>
      </c>
      <c r="O70" s="3" t="s">
        <v>1200</v>
      </c>
      <c r="P70" s="3" t="s">
        <v>1174</v>
      </c>
    </row>
    <row r="71" spans="1:16" hidden="1" x14ac:dyDescent="0.25">
      <c r="A71" s="3" t="s">
        <v>190</v>
      </c>
      <c r="B71" s="3" t="s">
        <v>189</v>
      </c>
      <c r="C71" s="61">
        <v>2.76E-2</v>
      </c>
      <c r="D71" s="9">
        <v>3</v>
      </c>
      <c r="E71" s="3" t="s">
        <v>627</v>
      </c>
      <c r="F71" s="3" t="s">
        <v>191</v>
      </c>
      <c r="H71" s="16">
        <v>4</v>
      </c>
      <c r="I71" t="s">
        <v>1022</v>
      </c>
      <c r="J71" t="s">
        <v>1022</v>
      </c>
      <c r="K71" t="s">
        <v>1014</v>
      </c>
      <c r="L71" s="3" t="s">
        <v>1009</v>
      </c>
      <c r="N71" s="3" t="s">
        <v>1010</v>
      </c>
      <c r="O71" s="3" t="s">
        <v>1200</v>
      </c>
      <c r="P71" s="3" t="s">
        <v>1174</v>
      </c>
    </row>
    <row r="72" spans="1:16" hidden="1" x14ac:dyDescent="0.25">
      <c r="A72" s="3" t="s">
        <v>363</v>
      </c>
      <c r="B72" s="3" t="s">
        <v>364</v>
      </c>
      <c r="D72" s="10"/>
      <c r="E72" s="3" t="s">
        <v>653</v>
      </c>
      <c r="H72" s="16">
        <v>2.25</v>
      </c>
      <c r="I72" t="s">
        <v>1172</v>
      </c>
      <c r="J72" t="s">
        <v>1021</v>
      </c>
      <c r="K72" t="s">
        <v>1021</v>
      </c>
      <c r="O72" s="3" t="e">
        <v>#N/A</v>
      </c>
      <c r="P72" s="3" t="e">
        <v>#N/A</v>
      </c>
    </row>
    <row r="73" spans="1:16" hidden="1" x14ac:dyDescent="0.25">
      <c r="A73" s="3" t="s">
        <v>194</v>
      </c>
      <c r="B73" s="3" t="s">
        <v>193</v>
      </c>
      <c r="C73" s="58">
        <v>2.29E-2</v>
      </c>
      <c r="D73" s="10">
        <v>2.78</v>
      </c>
      <c r="E73" s="3" t="s">
        <v>628</v>
      </c>
      <c r="F73" s="3" t="s">
        <v>195</v>
      </c>
      <c r="I73" t="s">
        <v>1171</v>
      </c>
      <c r="L73" s="3" t="s">
        <v>1009</v>
      </c>
      <c r="N73" s="3" t="s">
        <v>1010</v>
      </c>
      <c r="O73" s="3" t="e">
        <v>#N/A</v>
      </c>
      <c r="P73" s="3" t="e">
        <v>#N/A</v>
      </c>
    </row>
    <row r="74" spans="1:16" hidden="1" x14ac:dyDescent="0.25">
      <c r="A74" s="17" t="s">
        <v>901</v>
      </c>
      <c r="B74" s="17" t="s">
        <v>902</v>
      </c>
      <c r="C74" s="66">
        <v>0.297619048</v>
      </c>
      <c r="D74" s="18">
        <v>3.0395136780000001</v>
      </c>
      <c r="E74" s="3" t="s">
        <v>904</v>
      </c>
      <c r="F74" s="3" t="s">
        <v>903</v>
      </c>
      <c r="H74" s="19">
        <v>2</v>
      </c>
      <c r="I74" t="s">
        <v>1172</v>
      </c>
      <c r="J74" t="s">
        <v>1021</v>
      </c>
      <c r="K74" t="s">
        <v>1021</v>
      </c>
      <c r="L74" s="3" t="s">
        <v>1009</v>
      </c>
      <c r="N74" s="3" t="s">
        <v>1008</v>
      </c>
      <c r="O74" s="3" t="s">
        <v>1176</v>
      </c>
      <c r="P74" s="3" t="s">
        <v>1174</v>
      </c>
    </row>
    <row r="75" spans="1:16" hidden="1" x14ac:dyDescent="0.25">
      <c r="A75" s="3" t="s">
        <v>197</v>
      </c>
      <c r="B75" s="3" t="s">
        <v>196</v>
      </c>
      <c r="C75" s="61">
        <v>6.6E-3</v>
      </c>
      <c r="D75" s="14">
        <v>3.1255000000000002</v>
      </c>
      <c r="E75" s="3" t="s">
        <v>629</v>
      </c>
      <c r="F75" s="3" t="s">
        <v>198</v>
      </c>
      <c r="H75" s="16">
        <v>2.7</v>
      </c>
      <c r="I75" t="s">
        <v>1172</v>
      </c>
      <c r="J75" t="s">
        <v>1021</v>
      </c>
      <c r="K75" t="s">
        <v>1021</v>
      </c>
      <c r="L75" s="3" t="s">
        <v>1009</v>
      </c>
      <c r="N75" s="3" t="s">
        <v>1010</v>
      </c>
      <c r="O75" s="3" t="e">
        <v>#N/A</v>
      </c>
      <c r="P75" s="3" t="e">
        <v>#N/A</v>
      </c>
    </row>
    <row r="76" spans="1:16" hidden="1" x14ac:dyDescent="0.25">
      <c r="A76" s="3" t="s">
        <v>517</v>
      </c>
      <c r="B76" s="3" t="s">
        <v>518</v>
      </c>
      <c r="D76" s="10"/>
      <c r="H76" s="16">
        <v>2</v>
      </c>
      <c r="I76" t="s">
        <v>1172</v>
      </c>
      <c r="J76" t="s">
        <v>1021</v>
      </c>
      <c r="K76" t="s">
        <v>1021</v>
      </c>
      <c r="L76" s="3" t="s">
        <v>1006</v>
      </c>
      <c r="N76" s="3" t="s">
        <v>1008</v>
      </c>
      <c r="O76" s="3" t="e">
        <v>#N/A</v>
      </c>
      <c r="P76" s="3" t="e">
        <v>#N/A</v>
      </c>
    </row>
    <row r="77" spans="1:16" hidden="1" x14ac:dyDescent="0.25">
      <c r="A77" s="3" t="s">
        <v>519</v>
      </c>
      <c r="B77" s="3" t="s">
        <v>520</v>
      </c>
      <c r="D77" s="10"/>
      <c r="H77" s="16">
        <v>2</v>
      </c>
      <c r="I77" t="s">
        <v>1172</v>
      </c>
      <c r="J77" t="s">
        <v>1021</v>
      </c>
      <c r="K77" t="s">
        <v>1021</v>
      </c>
      <c r="O77" s="3" t="e">
        <v>#N/A</v>
      </c>
      <c r="P77" s="3" t="e">
        <v>#N/A</v>
      </c>
    </row>
    <row r="78" spans="1:16" hidden="1" x14ac:dyDescent="0.25">
      <c r="A78" s="3" t="s">
        <v>206</v>
      </c>
      <c r="B78" s="3" t="s">
        <v>202</v>
      </c>
      <c r="C78" s="58">
        <v>7.1000000000000004E-3</v>
      </c>
      <c r="D78" s="10">
        <v>3</v>
      </c>
      <c r="E78" s="3" t="s">
        <v>630</v>
      </c>
      <c r="F78" s="3" t="s">
        <v>203</v>
      </c>
      <c r="I78" t="s">
        <v>1171</v>
      </c>
      <c r="L78" s="3" t="s">
        <v>1018</v>
      </c>
      <c r="N78" s="3" t="s">
        <v>1008</v>
      </c>
      <c r="O78" s="3" t="e">
        <v>#N/A</v>
      </c>
      <c r="P78" s="3" t="e">
        <v>#N/A</v>
      </c>
    </row>
    <row r="79" spans="1:16" hidden="1" x14ac:dyDescent="0.25">
      <c r="A79" s="3" t="s">
        <v>207</v>
      </c>
      <c r="B79" s="3" t="s">
        <v>204</v>
      </c>
      <c r="C79" s="58">
        <v>7.1000000000000004E-3</v>
      </c>
      <c r="D79" s="10">
        <v>3</v>
      </c>
      <c r="E79" s="3" t="s">
        <v>631</v>
      </c>
      <c r="F79" s="3" t="s">
        <v>205</v>
      </c>
      <c r="H79" s="16">
        <v>3.5</v>
      </c>
      <c r="I79" t="s">
        <v>1023</v>
      </c>
      <c r="J79" t="s">
        <v>1027</v>
      </c>
      <c r="K79" t="s">
        <v>1023</v>
      </c>
      <c r="L79" s="3" t="s">
        <v>1018</v>
      </c>
      <c r="N79" s="3" t="s">
        <v>1008</v>
      </c>
      <c r="O79" s="3" t="s">
        <v>1201</v>
      </c>
      <c r="P79" s="3" t="s">
        <v>1178</v>
      </c>
    </row>
    <row r="80" spans="1:16" hidden="1" x14ac:dyDescent="0.25">
      <c r="A80" s="3" t="s">
        <v>209</v>
      </c>
      <c r="B80" s="3" t="s">
        <v>208</v>
      </c>
      <c r="C80" s="58">
        <v>0.01</v>
      </c>
      <c r="D80" s="10">
        <v>3.15</v>
      </c>
      <c r="E80" s="3" t="s">
        <v>632</v>
      </c>
      <c r="F80" s="3" t="s">
        <v>210</v>
      </c>
      <c r="I80" t="s">
        <v>1171</v>
      </c>
      <c r="L80" s="3" t="s">
        <v>1006</v>
      </c>
      <c r="N80" s="3" t="s">
        <v>1008</v>
      </c>
      <c r="O80" s="3" t="e">
        <v>#N/A</v>
      </c>
      <c r="P80" s="3" t="e">
        <v>#N/A</v>
      </c>
    </row>
    <row r="81" spans="1:16" hidden="1" x14ac:dyDescent="0.25">
      <c r="A81" s="3" t="s">
        <v>212</v>
      </c>
      <c r="B81" s="3" t="s">
        <v>211</v>
      </c>
      <c r="C81" s="58">
        <v>1.7000000000000001E-2</v>
      </c>
      <c r="D81" s="10">
        <v>3</v>
      </c>
      <c r="E81" s="3" t="s">
        <v>633</v>
      </c>
      <c r="F81" s="3" t="s">
        <v>213</v>
      </c>
      <c r="H81" s="16">
        <v>4.5</v>
      </c>
      <c r="I81" t="s">
        <v>1022</v>
      </c>
      <c r="J81" t="s">
        <v>1022</v>
      </c>
      <c r="K81" t="s">
        <v>1014</v>
      </c>
      <c r="L81" s="3" t="s">
        <v>1009</v>
      </c>
      <c r="N81" s="3" t="s">
        <v>1008</v>
      </c>
      <c r="O81" s="3" t="s">
        <v>1179</v>
      </c>
      <c r="P81" s="3" t="s">
        <v>1174</v>
      </c>
    </row>
    <row r="82" spans="1:16" hidden="1" x14ac:dyDescent="0.25">
      <c r="A82" s="3" t="s">
        <v>365</v>
      </c>
      <c r="B82" s="3" t="s">
        <v>366</v>
      </c>
      <c r="D82" s="10"/>
      <c r="E82" s="3" t="s">
        <v>634</v>
      </c>
      <c r="F82" s="3" t="s">
        <v>635</v>
      </c>
      <c r="I82" t="s">
        <v>1171</v>
      </c>
      <c r="L82" s="3" t="s">
        <v>1006</v>
      </c>
      <c r="N82" s="3" t="s">
        <v>1008</v>
      </c>
      <c r="O82" s="3" t="e">
        <v>#N/A</v>
      </c>
      <c r="P82" s="3" t="e">
        <v>#N/A</v>
      </c>
    </row>
    <row r="83" spans="1:16" hidden="1" x14ac:dyDescent="0.25">
      <c r="A83" s="3" t="s">
        <v>215</v>
      </c>
      <c r="B83" s="3" t="s">
        <v>214</v>
      </c>
      <c r="C83" s="64">
        <v>2.1899999999999999E-2</v>
      </c>
      <c r="D83" s="9">
        <v>3</v>
      </c>
      <c r="E83" s="3" t="s">
        <v>636</v>
      </c>
      <c r="F83" s="3" t="s">
        <v>216</v>
      </c>
      <c r="H83" s="16">
        <v>3.3</v>
      </c>
      <c r="I83" t="s">
        <v>1023</v>
      </c>
      <c r="J83" t="s">
        <v>1027</v>
      </c>
      <c r="K83" t="s">
        <v>1023</v>
      </c>
      <c r="L83" s="3" t="s">
        <v>1006</v>
      </c>
      <c r="N83" s="3" t="s">
        <v>1008</v>
      </c>
      <c r="O83" s="3" t="s">
        <v>1199</v>
      </c>
      <c r="P83" s="3" t="s">
        <v>1181</v>
      </c>
    </row>
    <row r="84" spans="1:16" hidden="1" x14ac:dyDescent="0.25">
      <c r="A84" s="3" t="s">
        <v>367</v>
      </c>
      <c r="B84" s="3" t="s">
        <v>217</v>
      </c>
      <c r="C84" s="64">
        <v>0.28499999999999998</v>
      </c>
      <c r="D84" s="9">
        <v>2.3450000000000002</v>
      </c>
      <c r="E84" s="3" t="s">
        <v>637</v>
      </c>
      <c r="F84" s="3" t="s">
        <v>218</v>
      </c>
      <c r="H84" s="16">
        <v>3.3</v>
      </c>
      <c r="I84" t="s">
        <v>1023</v>
      </c>
      <c r="J84" t="s">
        <v>1027</v>
      </c>
      <c r="K84" t="s">
        <v>1023</v>
      </c>
      <c r="L84" s="3" t="s">
        <v>1006</v>
      </c>
      <c r="N84" s="3" t="s">
        <v>1008</v>
      </c>
      <c r="O84" s="3" t="s">
        <v>1199</v>
      </c>
      <c r="P84" s="3" t="s">
        <v>1181</v>
      </c>
    </row>
    <row r="85" spans="1:16" hidden="1" x14ac:dyDescent="0.25">
      <c r="A85" s="3" t="s">
        <v>220</v>
      </c>
      <c r="B85" s="3" t="s">
        <v>219</v>
      </c>
      <c r="C85" s="61">
        <v>2.4500000000000001E-2</v>
      </c>
      <c r="D85" s="9">
        <v>2.72</v>
      </c>
      <c r="E85" s="3" t="s">
        <v>638</v>
      </c>
      <c r="F85" s="3" t="s">
        <v>221</v>
      </c>
      <c r="H85" s="16">
        <v>3.3</v>
      </c>
      <c r="I85" t="s">
        <v>1023</v>
      </c>
      <c r="J85" t="s">
        <v>1027</v>
      </c>
      <c r="K85" t="s">
        <v>1023</v>
      </c>
      <c r="L85" s="3" t="s">
        <v>1017</v>
      </c>
      <c r="N85" s="3" t="s">
        <v>1008</v>
      </c>
      <c r="O85" s="3" t="e">
        <v>#N/A</v>
      </c>
      <c r="P85" s="3" t="e">
        <v>#N/A</v>
      </c>
    </row>
    <row r="86" spans="1:16" hidden="1" x14ac:dyDescent="0.25">
      <c r="A86" s="3" t="s">
        <v>223</v>
      </c>
      <c r="B86" s="3" t="s">
        <v>222</v>
      </c>
      <c r="C86" s="58">
        <v>1.1999999999999999E-3</v>
      </c>
      <c r="D86" s="10">
        <v>3.1389999999999998</v>
      </c>
      <c r="E86" s="3" t="s">
        <v>639</v>
      </c>
      <c r="F86" s="3" t="s">
        <v>224</v>
      </c>
      <c r="I86" t="s">
        <v>1171</v>
      </c>
      <c r="L86" s="3" t="s">
        <v>1006</v>
      </c>
      <c r="N86" s="3" t="s">
        <v>1008</v>
      </c>
      <c r="O86" s="3" t="e">
        <v>#N/A</v>
      </c>
      <c r="P86" s="3" t="e">
        <v>#N/A</v>
      </c>
    </row>
    <row r="87" spans="1:16" hidden="1" x14ac:dyDescent="0.25">
      <c r="A87" s="3" t="s">
        <v>226</v>
      </c>
      <c r="B87" s="3" t="s">
        <v>225</v>
      </c>
      <c r="C87" s="58">
        <v>1E-3</v>
      </c>
      <c r="D87" s="10">
        <v>3.29</v>
      </c>
      <c r="E87" s="3" t="s">
        <v>640</v>
      </c>
      <c r="F87" s="3" t="s">
        <v>227</v>
      </c>
      <c r="I87" t="s">
        <v>1171</v>
      </c>
      <c r="L87" s="3" t="s">
        <v>1006</v>
      </c>
      <c r="N87" s="3" t="s">
        <v>1008</v>
      </c>
      <c r="O87" s="3" t="e">
        <v>#N/A</v>
      </c>
      <c r="P87" s="3" t="e">
        <v>#N/A</v>
      </c>
    </row>
    <row r="88" spans="1:16" hidden="1" x14ac:dyDescent="0.25">
      <c r="A88" s="3" t="s">
        <v>229</v>
      </c>
      <c r="B88" s="3" t="s">
        <v>228</v>
      </c>
      <c r="C88" s="61">
        <v>1.1999999999999999E-3</v>
      </c>
      <c r="D88" s="9">
        <v>3</v>
      </c>
      <c r="E88" s="3" t="s">
        <v>641</v>
      </c>
      <c r="F88" s="3" t="s">
        <v>230</v>
      </c>
      <c r="H88" s="16">
        <v>4</v>
      </c>
      <c r="I88" t="s">
        <v>1022</v>
      </c>
      <c r="J88" t="s">
        <v>1022</v>
      </c>
      <c r="K88" t="s">
        <v>1014</v>
      </c>
      <c r="L88" s="3" t="s">
        <v>1006</v>
      </c>
      <c r="N88" s="3" t="s">
        <v>1008</v>
      </c>
      <c r="O88" s="3" t="s">
        <v>1202</v>
      </c>
      <c r="P88" s="3" t="s">
        <v>1203</v>
      </c>
    </row>
    <row r="89" spans="1:16" hidden="1" x14ac:dyDescent="0.25">
      <c r="A89" s="3" t="s">
        <v>232</v>
      </c>
      <c r="B89" s="3" t="s">
        <v>231</v>
      </c>
      <c r="C89" s="61">
        <v>1.1999999999999999E-3</v>
      </c>
      <c r="D89" s="9">
        <v>3</v>
      </c>
      <c r="E89" s="3" t="s">
        <v>642</v>
      </c>
      <c r="F89" s="3" t="s">
        <v>233</v>
      </c>
      <c r="I89" t="s">
        <v>1171</v>
      </c>
      <c r="L89" s="3" t="s">
        <v>1009</v>
      </c>
      <c r="N89" s="3" t="s">
        <v>1008</v>
      </c>
      <c r="O89" s="3" t="e">
        <v>#N/A</v>
      </c>
      <c r="P89" s="3" t="e">
        <v>#N/A</v>
      </c>
    </row>
    <row r="90" spans="1:16" hidden="1" x14ac:dyDescent="0.25">
      <c r="A90" s="17" t="s">
        <v>905</v>
      </c>
      <c r="B90" s="17" t="s">
        <v>906</v>
      </c>
      <c r="C90" s="61"/>
      <c r="D90" s="9"/>
      <c r="E90" s="3" t="s">
        <v>750</v>
      </c>
      <c r="H90" s="16">
        <v>2.9</v>
      </c>
      <c r="I90" t="s">
        <v>1172</v>
      </c>
      <c r="J90" t="s">
        <v>1021</v>
      </c>
      <c r="K90" t="s">
        <v>1021</v>
      </c>
      <c r="L90" s="3" t="s">
        <v>1006</v>
      </c>
      <c r="N90" s="3" t="s">
        <v>1008</v>
      </c>
      <c r="O90" s="3" t="e">
        <v>#N/A</v>
      </c>
      <c r="P90" s="3" t="e">
        <v>#N/A</v>
      </c>
    </row>
    <row r="91" spans="1:16" hidden="1" x14ac:dyDescent="0.25">
      <c r="A91" s="3" t="s">
        <v>523</v>
      </c>
      <c r="B91" s="3" t="s">
        <v>524</v>
      </c>
      <c r="D91" s="10"/>
      <c r="E91" s="3" t="s">
        <v>643</v>
      </c>
      <c r="F91" s="3" t="s">
        <v>644</v>
      </c>
      <c r="H91" s="16">
        <v>2</v>
      </c>
      <c r="I91" t="s">
        <v>1172</v>
      </c>
      <c r="J91" t="s">
        <v>1021</v>
      </c>
      <c r="K91" t="s">
        <v>1021</v>
      </c>
      <c r="L91" s="3" t="s">
        <v>1006</v>
      </c>
      <c r="N91" s="3" t="s">
        <v>1008</v>
      </c>
      <c r="O91" s="3" t="e">
        <v>#N/A</v>
      </c>
      <c r="P91" s="3" t="e">
        <v>#N/A</v>
      </c>
    </row>
    <row r="92" spans="1:16" hidden="1" x14ac:dyDescent="0.25">
      <c r="A92" s="3" t="s">
        <v>235</v>
      </c>
      <c r="B92" s="3" t="s">
        <v>234</v>
      </c>
      <c r="C92" s="61">
        <v>8.0000000000000002E-3</v>
      </c>
      <c r="D92" s="14">
        <v>3.137</v>
      </c>
      <c r="E92" s="3" t="s">
        <v>645</v>
      </c>
      <c r="F92" s="3" t="s">
        <v>236</v>
      </c>
      <c r="H92" s="16">
        <v>3.5</v>
      </c>
      <c r="I92" t="s">
        <v>1023</v>
      </c>
      <c r="J92" t="s">
        <v>1027</v>
      </c>
      <c r="K92" t="s">
        <v>1023</v>
      </c>
      <c r="L92" s="3" t="s">
        <v>1009</v>
      </c>
      <c r="N92" s="3" t="s">
        <v>1008</v>
      </c>
      <c r="O92" s="3" t="s">
        <v>1204</v>
      </c>
      <c r="P92" s="3" t="s">
        <v>1174</v>
      </c>
    </row>
    <row r="93" spans="1:16" hidden="1" x14ac:dyDescent="0.25">
      <c r="A93" s="3" t="s">
        <v>238</v>
      </c>
      <c r="B93" s="3" t="s">
        <v>237</v>
      </c>
      <c r="C93" s="58">
        <v>1.35E-2</v>
      </c>
      <c r="D93" s="10">
        <v>2.92</v>
      </c>
      <c r="E93" s="3" t="s">
        <v>646</v>
      </c>
      <c r="F93" s="3" t="s">
        <v>239</v>
      </c>
      <c r="H93" s="16">
        <v>3.6</v>
      </c>
      <c r="I93" t="s">
        <v>1023</v>
      </c>
      <c r="J93" t="s">
        <v>1027</v>
      </c>
      <c r="K93" t="s">
        <v>1023</v>
      </c>
      <c r="L93" s="3" t="s">
        <v>1006</v>
      </c>
      <c r="N93" s="3" t="s">
        <v>1008</v>
      </c>
      <c r="O93" s="3" t="s">
        <v>1192</v>
      </c>
      <c r="P93" s="3" t="s">
        <v>1174</v>
      </c>
    </row>
    <row r="94" spans="1:16" hidden="1" x14ac:dyDescent="0.25">
      <c r="A94" s="3" t="s">
        <v>241</v>
      </c>
      <c r="B94" s="3" t="s">
        <v>240</v>
      </c>
      <c r="C94" s="58">
        <v>6.7999999999999996E-3</v>
      </c>
      <c r="D94" s="10">
        <v>3.0249999999999999</v>
      </c>
      <c r="E94" s="3" t="s">
        <v>647</v>
      </c>
      <c r="F94" s="3" t="s">
        <v>242</v>
      </c>
      <c r="H94" s="16">
        <v>4</v>
      </c>
      <c r="I94" t="s">
        <v>1022</v>
      </c>
      <c r="J94" t="s">
        <v>1022</v>
      </c>
      <c r="K94" t="s">
        <v>1016</v>
      </c>
      <c r="L94" s="3" t="s">
        <v>1018</v>
      </c>
      <c r="N94" s="3" t="s">
        <v>1008</v>
      </c>
      <c r="O94" s="3" t="e">
        <v>#N/A</v>
      </c>
      <c r="P94" s="3" t="e">
        <v>#N/A</v>
      </c>
    </row>
    <row r="95" spans="1:16" hidden="1" x14ac:dyDescent="0.25">
      <c r="A95" s="17" t="s">
        <v>908</v>
      </c>
      <c r="B95" s="17" t="s">
        <v>909</v>
      </c>
      <c r="D95" s="10"/>
      <c r="E95" s="3" t="s">
        <v>910</v>
      </c>
      <c r="H95" s="16">
        <v>2</v>
      </c>
      <c r="I95" t="s">
        <v>1172</v>
      </c>
      <c r="J95" t="s">
        <v>1021</v>
      </c>
      <c r="K95" t="s">
        <v>1021</v>
      </c>
      <c r="L95" s="3" t="s">
        <v>1006</v>
      </c>
      <c r="N95" s="3" t="s">
        <v>1008</v>
      </c>
      <c r="O95" s="3" t="e">
        <v>#N/A</v>
      </c>
      <c r="P95" s="3" t="e">
        <v>#N/A</v>
      </c>
    </row>
    <row r="96" spans="1:16" hidden="1" x14ac:dyDescent="0.25">
      <c r="A96" s="3" t="s">
        <v>243</v>
      </c>
      <c r="B96" s="3" t="s">
        <v>907</v>
      </c>
      <c r="C96" s="58">
        <v>1.3100000000000001E-2</v>
      </c>
      <c r="D96" s="10">
        <v>3.056</v>
      </c>
      <c r="E96" s="3" t="s">
        <v>654</v>
      </c>
      <c r="F96" s="3" t="s">
        <v>244</v>
      </c>
      <c r="I96" t="s">
        <v>1171</v>
      </c>
      <c r="L96" s="3" t="s">
        <v>1018</v>
      </c>
      <c r="N96" s="3" t="s">
        <v>1008</v>
      </c>
      <c r="O96" s="3" t="e">
        <v>#N/A</v>
      </c>
      <c r="P96" s="3" t="e">
        <v>#N/A</v>
      </c>
    </row>
    <row r="97" spans="1:16" hidden="1" x14ac:dyDescent="0.25">
      <c r="A97" s="3" t="s">
        <v>823</v>
      </c>
      <c r="B97" s="3" t="s">
        <v>824</v>
      </c>
      <c r="C97" s="61">
        <v>3.4299999999999997E-2</v>
      </c>
      <c r="D97" s="9">
        <v>2.9</v>
      </c>
      <c r="E97" s="3" t="s">
        <v>655</v>
      </c>
      <c r="F97" s="3" t="s">
        <v>247</v>
      </c>
      <c r="H97" s="16">
        <v>3.9</v>
      </c>
      <c r="I97" t="s">
        <v>1023</v>
      </c>
      <c r="J97" t="s">
        <v>1027</v>
      </c>
      <c r="K97" t="s">
        <v>1023</v>
      </c>
      <c r="L97" s="3" t="s">
        <v>1009</v>
      </c>
      <c r="N97" s="3" t="s">
        <v>1010</v>
      </c>
      <c r="O97" s="3" t="e">
        <v>#N/A</v>
      </c>
      <c r="P97" s="3" t="e">
        <v>#N/A</v>
      </c>
    </row>
    <row r="98" spans="1:16" hidden="1" x14ac:dyDescent="0.25">
      <c r="A98" s="3" t="s">
        <v>246</v>
      </c>
      <c r="B98" s="3" t="s">
        <v>245</v>
      </c>
      <c r="C98" s="61">
        <v>3.4299999999999997E-2</v>
      </c>
      <c r="D98" s="9">
        <v>2.9</v>
      </c>
      <c r="E98" s="3" t="s">
        <v>655</v>
      </c>
      <c r="F98" s="3" t="s">
        <v>247</v>
      </c>
      <c r="H98" s="16">
        <v>4</v>
      </c>
      <c r="I98" t="s">
        <v>1022</v>
      </c>
      <c r="J98" t="s">
        <v>1022</v>
      </c>
      <c r="K98" t="s">
        <v>1014</v>
      </c>
      <c r="L98" s="3" t="s">
        <v>1009</v>
      </c>
      <c r="N98" s="3" t="s">
        <v>1011</v>
      </c>
      <c r="O98" s="3" t="s">
        <v>1179</v>
      </c>
      <c r="P98" s="3" t="s">
        <v>1174</v>
      </c>
    </row>
    <row r="99" spans="1:16" hidden="1" x14ac:dyDescent="0.25">
      <c r="A99" s="3" t="s">
        <v>498</v>
      </c>
      <c r="B99" s="3" t="s">
        <v>499</v>
      </c>
      <c r="D99" s="10"/>
      <c r="H99" s="16">
        <v>2</v>
      </c>
      <c r="I99" t="s">
        <v>1172</v>
      </c>
      <c r="J99" t="s">
        <v>1021</v>
      </c>
      <c r="K99" t="s">
        <v>1021</v>
      </c>
      <c r="L99" s="3" t="s">
        <v>1006</v>
      </c>
      <c r="N99" s="3" t="s">
        <v>1008</v>
      </c>
      <c r="O99" s="3" t="e">
        <v>#N/A</v>
      </c>
      <c r="P99" s="3" t="e">
        <v>#N/A</v>
      </c>
    </row>
    <row r="100" spans="1:16" hidden="1" x14ac:dyDescent="0.25">
      <c r="A100" s="3" t="s">
        <v>368</v>
      </c>
      <c r="B100" s="3" t="s">
        <v>369</v>
      </c>
      <c r="D100" s="10"/>
      <c r="H100" s="16">
        <v>2</v>
      </c>
      <c r="I100" t="s">
        <v>1172</v>
      </c>
      <c r="J100" t="s">
        <v>1021</v>
      </c>
      <c r="K100" t="s">
        <v>1021</v>
      </c>
      <c r="L100" s="3" t="s">
        <v>1006</v>
      </c>
      <c r="N100" s="3" t="s">
        <v>1008</v>
      </c>
      <c r="O100" s="3" t="e">
        <v>#N/A</v>
      </c>
      <c r="P100" s="3" t="e">
        <v>#N/A</v>
      </c>
    </row>
    <row r="101" spans="1:16" hidden="1" x14ac:dyDescent="0.25">
      <c r="A101" s="17" t="s">
        <v>911</v>
      </c>
      <c r="B101" s="17" t="s">
        <v>1088</v>
      </c>
      <c r="C101" s="67">
        <v>2.3400000000000001E-2</v>
      </c>
      <c r="D101" s="25">
        <v>2.9601999999999999</v>
      </c>
      <c r="E101" s="3" t="s">
        <v>918</v>
      </c>
      <c r="F101" s="3" t="s">
        <v>919</v>
      </c>
      <c r="H101" s="22">
        <v>3.2</v>
      </c>
      <c r="I101" t="s">
        <v>1023</v>
      </c>
      <c r="J101" t="s">
        <v>1027</v>
      </c>
      <c r="K101" t="s">
        <v>1023</v>
      </c>
      <c r="O101" s="3" t="e">
        <v>#N/A</v>
      </c>
      <c r="P101" s="3" t="e">
        <v>#N/A</v>
      </c>
    </row>
    <row r="102" spans="1:16" hidden="1" x14ac:dyDescent="0.25">
      <c r="A102" s="23" t="s">
        <v>912</v>
      </c>
      <c r="B102" s="24" t="s">
        <v>913</v>
      </c>
      <c r="C102" s="68"/>
      <c r="D102" s="17"/>
      <c r="H102" s="19">
        <v>3.4</v>
      </c>
      <c r="I102" t="s">
        <v>1023</v>
      </c>
      <c r="J102" t="s">
        <v>1015</v>
      </c>
      <c r="K102" t="s">
        <v>1023</v>
      </c>
      <c r="L102" s="3" t="s">
        <v>1006</v>
      </c>
      <c r="N102" s="3" t="s">
        <v>1008</v>
      </c>
      <c r="O102" s="3" t="e">
        <v>#N/A</v>
      </c>
      <c r="P102" s="3" t="e">
        <v>#N/A</v>
      </c>
    </row>
    <row r="103" spans="1:16" hidden="1" x14ac:dyDescent="0.25">
      <c r="A103" s="17" t="s">
        <v>914</v>
      </c>
      <c r="B103" s="17" t="s">
        <v>915</v>
      </c>
      <c r="C103" s="68"/>
      <c r="D103" s="17"/>
      <c r="E103" s="6"/>
      <c r="H103" s="19">
        <v>2.9</v>
      </c>
      <c r="I103" t="s">
        <v>1172</v>
      </c>
      <c r="J103" t="s">
        <v>1021</v>
      </c>
      <c r="K103" t="s">
        <v>1021</v>
      </c>
      <c r="L103" s="3" t="s">
        <v>1006</v>
      </c>
      <c r="N103" s="3" t="s">
        <v>1008</v>
      </c>
      <c r="O103" s="3" t="e">
        <v>#N/A</v>
      </c>
      <c r="P103" s="3" t="e">
        <v>#N/A</v>
      </c>
    </row>
    <row r="104" spans="1:16" hidden="1" x14ac:dyDescent="0.25">
      <c r="A104" s="17" t="s">
        <v>916</v>
      </c>
      <c r="B104" s="17" t="s">
        <v>917</v>
      </c>
      <c r="C104" s="68"/>
      <c r="D104" s="17"/>
      <c r="E104" s="6"/>
      <c r="H104" s="19">
        <v>2</v>
      </c>
      <c r="I104" t="s">
        <v>1172</v>
      </c>
      <c r="J104" t="s">
        <v>1021</v>
      </c>
      <c r="K104" t="s">
        <v>1021</v>
      </c>
      <c r="L104" s="3" t="s">
        <v>1006</v>
      </c>
      <c r="N104" s="3" t="s">
        <v>1008</v>
      </c>
      <c r="O104" s="3" t="e">
        <v>#N/A</v>
      </c>
      <c r="P104" s="3" t="e">
        <v>#N/A</v>
      </c>
    </row>
    <row r="105" spans="1:16" hidden="1" x14ac:dyDescent="0.25">
      <c r="A105" s="3" t="s">
        <v>249</v>
      </c>
      <c r="B105" s="3" t="s">
        <v>248</v>
      </c>
      <c r="C105" s="58">
        <v>2.4199999999999999E-2</v>
      </c>
      <c r="D105" s="10">
        <v>3.0179999999999998</v>
      </c>
      <c r="E105" s="3" t="s">
        <v>656</v>
      </c>
      <c r="F105" s="3" t="s">
        <v>250</v>
      </c>
      <c r="I105" t="s">
        <v>1171</v>
      </c>
      <c r="L105" s="3" t="s">
        <v>1009</v>
      </c>
      <c r="N105" s="3" t="s">
        <v>1010</v>
      </c>
      <c r="O105" s="3" t="s">
        <v>1450</v>
      </c>
      <c r="P105" s="3" t="s">
        <v>1449</v>
      </c>
    </row>
    <row r="106" spans="1:16" hidden="1" x14ac:dyDescent="0.25">
      <c r="A106" s="3" t="s">
        <v>252</v>
      </c>
      <c r="B106" s="3" t="s">
        <v>251</v>
      </c>
      <c r="C106" s="64">
        <v>5.9999999999999995E-4</v>
      </c>
      <c r="D106" s="9">
        <v>3</v>
      </c>
      <c r="E106" s="3" t="s">
        <v>657</v>
      </c>
      <c r="F106" s="3" t="s">
        <v>253</v>
      </c>
      <c r="H106" s="16">
        <v>4.3</v>
      </c>
      <c r="I106" t="s">
        <v>1022</v>
      </c>
      <c r="J106" t="s">
        <v>1022</v>
      </c>
      <c r="K106" t="s">
        <v>1014</v>
      </c>
      <c r="L106" s="3" t="s">
        <v>1006</v>
      </c>
      <c r="N106" s="3" t="s">
        <v>1008</v>
      </c>
      <c r="O106" s="3" t="s">
        <v>1205</v>
      </c>
      <c r="P106" s="3" t="s">
        <v>1186</v>
      </c>
    </row>
    <row r="107" spans="1:16" hidden="1" x14ac:dyDescent="0.25">
      <c r="A107" s="3" t="s">
        <v>255</v>
      </c>
      <c r="B107" s="3" t="s">
        <v>254</v>
      </c>
      <c r="C107" s="64">
        <v>1.2500000000000001E-2</v>
      </c>
      <c r="D107" s="9">
        <v>3</v>
      </c>
      <c r="E107" s="3" t="s">
        <v>658</v>
      </c>
      <c r="F107" s="3" t="s">
        <v>256</v>
      </c>
      <c r="H107" s="16">
        <v>3.1</v>
      </c>
      <c r="I107" t="s">
        <v>1023</v>
      </c>
      <c r="J107" t="s">
        <v>1027</v>
      </c>
      <c r="K107" t="s">
        <v>1023</v>
      </c>
      <c r="L107" s="3" t="s">
        <v>1009</v>
      </c>
      <c r="N107" s="3" t="s">
        <v>1010</v>
      </c>
      <c r="O107" s="3" t="e">
        <v>#N/A</v>
      </c>
      <c r="P107" s="3" t="e">
        <v>#N/A</v>
      </c>
    </row>
    <row r="108" spans="1:16" ht="16.5" hidden="1" x14ac:dyDescent="0.25">
      <c r="A108" s="3" t="s">
        <v>258</v>
      </c>
      <c r="B108" s="3" t="s">
        <v>257</v>
      </c>
      <c r="C108" s="58">
        <v>1.4E-3</v>
      </c>
      <c r="D108" s="10">
        <v>3.24</v>
      </c>
      <c r="E108" s="3" t="s">
        <v>659</v>
      </c>
      <c r="F108" s="3" t="s">
        <v>259</v>
      </c>
      <c r="H108" s="29">
        <v>4.5</v>
      </c>
      <c r="I108" t="s">
        <v>1022</v>
      </c>
      <c r="J108" t="s">
        <v>1022</v>
      </c>
      <c r="K108" t="s">
        <v>1014</v>
      </c>
      <c r="L108" s="3" t="s">
        <v>892</v>
      </c>
      <c r="N108" s="3" t="s">
        <v>1008</v>
      </c>
      <c r="O108" s="3" t="s">
        <v>1193</v>
      </c>
      <c r="P108" s="3" t="s">
        <v>1194</v>
      </c>
    </row>
    <row r="109" spans="1:16" hidden="1" x14ac:dyDescent="0.25">
      <c r="A109" s="3" t="s">
        <v>264</v>
      </c>
      <c r="B109" s="3" t="s">
        <v>260</v>
      </c>
      <c r="C109" s="61">
        <v>1.9900000000000001E-2</v>
      </c>
      <c r="D109" s="9">
        <v>3.0063</v>
      </c>
      <c r="E109" s="3" t="s">
        <v>660</v>
      </c>
      <c r="F109" s="3" t="s">
        <v>262</v>
      </c>
      <c r="H109" s="16">
        <v>2.8</v>
      </c>
      <c r="I109" t="s">
        <v>1172</v>
      </c>
      <c r="J109" t="s">
        <v>1021</v>
      </c>
      <c r="K109" t="s">
        <v>1021</v>
      </c>
      <c r="L109" s="3" t="s">
        <v>1009</v>
      </c>
      <c r="N109" s="3" t="s">
        <v>1010</v>
      </c>
      <c r="O109" s="3" t="e">
        <v>#N/A</v>
      </c>
      <c r="P109" s="3" t="e">
        <v>#N/A</v>
      </c>
    </row>
    <row r="110" spans="1:16" hidden="1" x14ac:dyDescent="0.25">
      <c r="A110" s="3" t="s">
        <v>265</v>
      </c>
      <c r="B110" s="3" t="s">
        <v>261</v>
      </c>
      <c r="C110" s="61">
        <v>1.9900000000000001E-2</v>
      </c>
      <c r="D110" s="9">
        <v>3.0063</v>
      </c>
      <c r="E110" s="3" t="s">
        <v>661</v>
      </c>
      <c r="F110" s="3" t="s">
        <v>263</v>
      </c>
      <c r="H110" s="16">
        <v>2.8</v>
      </c>
      <c r="I110" t="s">
        <v>1172</v>
      </c>
      <c r="J110" t="s">
        <v>1021</v>
      </c>
      <c r="K110" t="s">
        <v>1021</v>
      </c>
      <c r="L110" s="3" t="s">
        <v>1009</v>
      </c>
      <c r="N110" s="3" t="s">
        <v>1010</v>
      </c>
      <c r="O110" s="3" t="e">
        <v>#N/A</v>
      </c>
      <c r="P110" s="3" t="e">
        <v>#N/A</v>
      </c>
    </row>
    <row r="111" spans="1:16" hidden="1" x14ac:dyDescent="0.25">
      <c r="A111" s="17" t="s">
        <v>920</v>
      </c>
      <c r="B111" s="17" t="s">
        <v>921</v>
      </c>
      <c r="C111" s="61"/>
      <c r="D111" s="9"/>
      <c r="E111" s="3" t="s">
        <v>694</v>
      </c>
      <c r="H111" s="16">
        <v>2</v>
      </c>
      <c r="I111" t="s">
        <v>1172</v>
      </c>
      <c r="J111" t="s">
        <v>1021</v>
      </c>
      <c r="K111" t="s">
        <v>1021</v>
      </c>
      <c r="L111" s="3" t="s">
        <v>1006</v>
      </c>
      <c r="N111" s="3" t="s">
        <v>1008</v>
      </c>
      <c r="O111" s="3" t="e">
        <v>#N/A</v>
      </c>
      <c r="P111" s="3" t="e">
        <v>#N/A</v>
      </c>
    </row>
    <row r="112" spans="1:16" hidden="1" x14ac:dyDescent="0.25">
      <c r="A112" s="3" t="s">
        <v>267</v>
      </c>
      <c r="B112" s="3" t="s">
        <v>266</v>
      </c>
      <c r="C112" s="69">
        <v>3.9E-2</v>
      </c>
      <c r="D112" s="13">
        <v>2.84</v>
      </c>
      <c r="E112" s="3" t="s">
        <v>662</v>
      </c>
      <c r="F112" s="3" t="s">
        <v>268</v>
      </c>
      <c r="H112" s="16">
        <v>3.8</v>
      </c>
      <c r="I112" t="s">
        <v>1023</v>
      </c>
      <c r="J112" t="s">
        <v>1027</v>
      </c>
      <c r="K112" t="s">
        <v>1023</v>
      </c>
      <c r="L112" s="3" t="s">
        <v>1006</v>
      </c>
      <c r="N112" s="3" t="s">
        <v>1008</v>
      </c>
      <c r="O112" s="3" t="s">
        <v>1192</v>
      </c>
      <c r="P112" s="3" t="s">
        <v>1174</v>
      </c>
    </row>
    <row r="113" spans="1:16" hidden="1" x14ac:dyDescent="0.25">
      <c r="A113" s="3" t="s">
        <v>492</v>
      </c>
      <c r="B113" s="3" t="s">
        <v>493</v>
      </c>
      <c r="D113" s="10"/>
      <c r="I113" t="s">
        <v>1171</v>
      </c>
      <c r="L113" s="3" t="s">
        <v>1006</v>
      </c>
      <c r="N113" s="3" t="s">
        <v>1008</v>
      </c>
      <c r="O113" s="3" t="e">
        <v>#N/A</v>
      </c>
      <c r="P113" s="3" t="e">
        <v>#N/A</v>
      </c>
    </row>
    <row r="114" spans="1:16" hidden="1" x14ac:dyDescent="0.25">
      <c r="A114" s="3" t="s">
        <v>270</v>
      </c>
      <c r="B114" s="3" t="s">
        <v>269</v>
      </c>
      <c r="C114" s="61">
        <v>1.6999999999999999E-3</v>
      </c>
      <c r="D114" s="9">
        <v>2.9527999999999999</v>
      </c>
      <c r="E114" s="3" t="s">
        <v>663</v>
      </c>
      <c r="F114" s="3" t="s">
        <v>271</v>
      </c>
      <c r="H114" s="16">
        <v>3.4</v>
      </c>
      <c r="I114" t="s">
        <v>1023</v>
      </c>
      <c r="J114" t="s">
        <v>1027</v>
      </c>
      <c r="K114" t="s">
        <v>1023</v>
      </c>
      <c r="L114" s="3" t="s">
        <v>1006</v>
      </c>
      <c r="N114" s="3" t="s">
        <v>1008</v>
      </c>
      <c r="O114" s="3" t="e">
        <v>#N/A</v>
      </c>
      <c r="P114" s="3" t="e">
        <v>#N/A</v>
      </c>
    </row>
    <row r="115" spans="1:16" hidden="1" x14ac:dyDescent="0.25">
      <c r="A115" s="3" t="s">
        <v>273</v>
      </c>
      <c r="B115" s="3" t="s">
        <v>272</v>
      </c>
      <c r="C115" s="61">
        <v>1.4E-3</v>
      </c>
      <c r="D115" s="9">
        <v>3.0122</v>
      </c>
      <c r="E115" s="3" t="s">
        <v>664</v>
      </c>
      <c r="F115" s="3" t="s">
        <v>274</v>
      </c>
      <c r="H115" s="16">
        <v>4</v>
      </c>
      <c r="I115" t="s">
        <v>1022</v>
      </c>
      <c r="J115" t="s">
        <v>1022</v>
      </c>
      <c r="K115" t="s">
        <v>1014</v>
      </c>
      <c r="L115" s="3" t="s">
        <v>1009</v>
      </c>
      <c r="N115" s="3" t="s">
        <v>1008</v>
      </c>
      <c r="O115" s="3" t="s">
        <v>1202</v>
      </c>
      <c r="P115" s="3" t="s">
        <v>1203</v>
      </c>
    </row>
    <row r="116" spans="1:16" hidden="1" x14ac:dyDescent="0.25">
      <c r="A116" s="3" t="s">
        <v>276</v>
      </c>
      <c r="B116" s="3" t="s">
        <v>275</v>
      </c>
      <c r="C116" s="61">
        <v>1.4E-3</v>
      </c>
      <c r="D116" s="9">
        <v>3.0122</v>
      </c>
      <c r="E116" s="3" t="s">
        <v>665</v>
      </c>
      <c r="F116" s="3" t="s">
        <v>277</v>
      </c>
      <c r="H116" s="16">
        <v>4.3</v>
      </c>
      <c r="I116" t="s">
        <v>1022</v>
      </c>
      <c r="J116" t="s">
        <v>1022</v>
      </c>
      <c r="K116" t="s">
        <v>1014</v>
      </c>
      <c r="L116" s="3" t="s">
        <v>1009</v>
      </c>
      <c r="N116" s="3" t="s">
        <v>1008</v>
      </c>
      <c r="O116" s="3" t="s">
        <v>1202</v>
      </c>
      <c r="P116" s="3" t="s">
        <v>1203</v>
      </c>
    </row>
    <row r="117" spans="1:16" hidden="1" x14ac:dyDescent="0.25">
      <c r="A117" s="3" t="s">
        <v>279</v>
      </c>
      <c r="B117" s="3" t="s">
        <v>278</v>
      </c>
      <c r="C117" s="58">
        <v>4.0000000000000002E-4</v>
      </c>
      <c r="D117" s="10">
        <v>3.35</v>
      </c>
      <c r="E117" s="3" t="s">
        <v>666</v>
      </c>
      <c r="F117" s="3" t="s">
        <v>280</v>
      </c>
      <c r="H117" s="16">
        <v>4.2</v>
      </c>
      <c r="I117" t="s">
        <v>1022</v>
      </c>
      <c r="J117" t="s">
        <v>1022</v>
      </c>
      <c r="K117" t="s">
        <v>1014</v>
      </c>
      <c r="L117" s="3" t="s">
        <v>1006</v>
      </c>
      <c r="N117" s="3" t="s">
        <v>1008</v>
      </c>
      <c r="O117" s="3" t="s">
        <v>1202</v>
      </c>
      <c r="P117" s="3" t="s">
        <v>1203</v>
      </c>
    </row>
    <row r="118" spans="1:16" hidden="1" x14ac:dyDescent="0.25">
      <c r="A118" s="3" t="s">
        <v>282</v>
      </c>
      <c r="B118" s="3" t="s">
        <v>281</v>
      </c>
      <c r="C118" s="58">
        <v>6.9999999999999999E-4</v>
      </c>
      <c r="D118" s="10">
        <v>3.218</v>
      </c>
      <c r="E118" s="3" t="s">
        <v>667</v>
      </c>
      <c r="F118" s="3" t="s">
        <v>283</v>
      </c>
      <c r="H118" s="16">
        <v>4</v>
      </c>
      <c r="I118" t="s">
        <v>1022</v>
      </c>
      <c r="J118" t="s">
        <v>1022</v>
      </c>
      <c r="K118" t="s">
        <v>1014</v>
      </c>
      <c r="L118" s="3" t="s">
        <v>1009</v>
      </c>
      <c r="N118" s="3" t="s">
        <v>1008</v>
      </c>
      <c r="O118" s="3" t="e">
        <v>#N/A</v>
      </c>
      <c r="P118" s="3" t="e">
        <v>#N/A</v>
      </c>
    </row>
    <row r="119" spans="1:16" hidden="1" x14ac:dyDescent="0.25">
      <c r="A119" s="3" t="s">
        <v>285</v>
      </c>
      <c r="B119" s="3" t="s">
        <v>284</v>
      </c>
      <c r="C119" s="58">
        <v>1.6000000000000001E-3</v>
      </c>
      <c r="D119" s="10">
        <v>3</v>
      </c>
      <c r="E119" s="3" t="s">
        <v>668</v>
      </c>
      <c r="F119" s="3" t="s">
        <v>286</v>
      </c>
      <c r="H119" s="16">
        <v>3.6</v>
      </c>
      <c r="I119" t="s">
        <v>1023</v>
      </c>
      <c r="J119" t="s">
        <v>1027</v>
      </c>
      <c r="K119" t="s">
        <v>1023</v>
      </c>
      <c r="L119" s="3" t="s">
        <v>1006</v>
      </c>
      <c r="N119" s="3" t="s">
        <v>1008</v>
      </c>
      <c r="O119" s="3" t="s">
        <v>1202</v>
      </c>
      <c r="P119" s="3" t="s">
        <v>1203</v>
      </c>
    </row>
    <row r="120" spans="1:16" hidden="1" x14ac:dyDescent="0.25">
      <c r="A120" s="3" t="s">
        <v>288</v>
      </c>
      <c r="B120" s="3" t="s">
        <v>287</v>
      </c>
      <c r="C120" s="58">
        <v>3.0999999999999999E-3</v>
      </c>
      <c r="D120" s="10">
        <v>3</v>
      </c>
      <c r="E120" s="3" t="s">
        <v>669</v>
      </c>
      <c r="F120" s="3" t="s">
        <v>289</v>
      </c>
      <c r="H120" s="16">
        <v>4</v>
      </c>
      <c r="I120" t="s">
        <v>1022</v>
      </c>
      <c r="J120" t="s">
        <v>1022</v>
      </c>
      <c r="K120" t="s">
        <v>1014</v>
      </c>
      <c r="L120" s="3" t="s">
        <v>1009</v>
      </c>
      <c r="N120" s="3" t="s">
        <v>1008</v>
      </c>
      <c r="O120" s="3" t="e">
        <v>#N/A</v>
      </c>
      <c r="P120" s="3" t="e">
        <v>#N/A</v>
      </c>
    </row>
    <row r="121" spans="1:16" hidden="1" x14ac:dyDescent="0.25">
      <c r="A121" s="3" t="s">
        <v>291</v>
      </c>
      <c r="B121" s="3" t="s">
        <v>290</v>
      </c>
      <c r="C121" s="58">
        <v>0.10299999999999999</v>
      </c>
      <c r="D121" s="10">
        <v>2.6</v>
      </c>
      <c r="E121" s="3" t="s">
        <v>670</v>
      </c>
      <c r="F121" s="3" t="s">
        <v>301</v>
      </c>
      <c r="H121" s="16">
        <v>4.2</v>
      </c>
      <c r="I121" t="s">
        <v>1022</v>
      </c>
      <c r="J121" t="s">
        <v>1022</v>
      </c>
      <c r="K121" t="s">
        <v>1013</v>
      </c>
      <c r="L121" s="3" t="s">
        <v>1009</v>
      </c>
      <c r="N121" s="3" t="s">
        <v>1008</v>
      </c>
      <c r="O121" s="3" t="s">
        <v>1182</v>
      </c>
      <c r="P121" s="3" t="s">
        <v>1174</v>
      </c>
    </row>
    <row r="122" spans="1:16" hidden="1" x14ac:dyDescent="0.25">
      <c r="A122" s="3" t="s">
        <v>293</v>
      </c>
      <c r="B122" s="3" t="s">
        <v>292</v>
      </c>
      <c r="C122" s="61">
        <v>8.8999999999999999E-3</v>
      </c>
      <c r="D122" s="9">
        <v>3.16</v>
      </c>
      <c r="E122" s="3" t="s">
        <v>671</v>
      </c>
      <c r="F122" s="3" t="s">
        <v>294</v>
      </c>
      <c r="H122" s="16">
        <v>4.2</v>
      </c>
      <c r="I122" t="s">
        <v>1022</v>
      </c>
      <c r="J122" t="s">
        <v>1022</v>
      </c>
      <c r="K122" t="s">
        <v>1013</v>
      </c>
      <c r="L122" s="3" t="s">
        <v>1009</v>
      </c>
      <c r="N122" s="3" t="s">
        <v>1008</v>
      </c>
      <c r="O122" s="3" t="s">
        <v>1182</v>
      </c>
      <c r="P122" s="3" t="s">
        <v>1174</v>
      </c>
    </row>
    <row r="123" spans="1:16" hidden="1" x14ac:dyDescent="0.25">
      <c r="A123" s="3" t="s">
        <v>296</v>
      </c>
      <c r="B123" s="3" t="s">
        <v>295</v>
      </c>
      <c r="C123" s="61">
        <v>8.1000000000000003E-2</v>
      </c>
      <c r="D123" s="9">
        <v>2.71</v>
      </c>
      <c r="E123" s="3" t="s">
        <v>672</v>
      </c>
      <c r="F123" s="3" t="s">
        <v>297</v>
      </c>
      <c r="H123" s="16">
        <v>4.2</v>
      </c>
      <c r="I123" t="s">
        <v>1022</v>
      </c>
      <c r="J123" t="s">
        <v>1022</v>
      </c>
      <c r="K123" t="s">
        <v>1013</v>
      </c>
      <c r="L123" s="3" t="s">
        <v>1009</v>
      </c>
      <c r="N123" s="3" t="s">
        <v>1008</v>
      </c>
      <c r="O123" s="3" t="s">
        <v>1182</v>
      </c>
      <c r="P123" s="3" t="s">
        <v>1174</v>
      </c>
    </row>
    <row r="124" spans="1:16" hidden="1" x14ac:dyDescent="0.25">
      <c r="A124" s="3" t="s">
        <v>299</v>
      </c>
      <c r="B124" s="3" t="s">
        <v>298</v>
      </c>
      <c r="C124" s="61">
        <v>8.1000000000000003E-2</v>
      </c>
      <c r="D124" s="9">
        <v>2.71</v>
      </c>
      <c r="E124" s="3" t="s">
        <v>674</v>
      </c>
      <c r="F124" s="3" t="s">
        <v>300</v>
      </c>
      <c r="H124" s="16">
        <v>4.2</v>
      </c>
      <c r="I124" t="s">
        <v>1022</v>
      </c>
      <c r="J124" t="s">
        <v>1022</v>
      </c>
      <c r="K124" t="s">
        <v>1013</v>
      </c>
      <c r="L124" s="3" t="s">
        <v>1009</v>
      </c>
      <c r="N124" s="3" t="s">
        <v>1008</v>
      </c>
      <c r="O124" s="3" t="s">
        <v>1182</v>
      </c>
      <c r="P124" s="3" t="s">
        <v>1174</v>
      </c>
    </row>
    <row r="125" spans="1:16" hidden="1" x14ac:dyDescent="0.25">
      <c r="A125" s="3" t="s">
        <v>303</v>
      </c>
      <c r="B125" s="3" t="s">
        <v>302</v>
      </c>
      <c r="C125" s="58">
        <v>9.7999999999999997E-3</v>
      </c>
      <c r="D125" s="10">
        <v>3.1240000000000001</v>
      </c>
      <c r="E125" s="3" t="s">
        <v>673</v>
      </c>
      <c r="F125" s="3" t="s">
        <v>304</v>
      </c>
      <c r="H125" s="16">
        <v>3.5</v>
      </c>
      <c r="I125" t="s">
        <v>1023</v>
      </c>
      <c r="J125" t="s">
        <v>1027</v>
      </c>
      <c r="K125" t="s">
        <v>1023</v>
      </c>
      <c r="L125" s="3" t="s">
        <v>1009</v>
      </c>
      <c r="N125" s="3" t="s">
        <v>1008</v>
      </c>
      <c r="O125" s="3" t="s">
        <v>1182</v>
      </c>
      <c r="P125" s="3" t="s">
        <v>1174</v>
      </c>
    </row>
    <row r="126" spans="1:16" hidden="1" x14ac:dyDescent="0.25">
      <c r="A126" s="3" t="s">
        <v>306</v>
      </c>
      <c r="B126" s="3" t="s">
        <v>305</v>
      </c>
      <c r="C126" s="61">
        <v>1.26E-2</v>
      </c>
      <c r="D126" s="9">
        <v>3.0672999999999999</v>
      </c>
      <c r="E126" s="3" t="s">
        <v>675</v>
      </c>
      <c r="F126" s="3" t="s">
        <v>307</v>
      </c>
      <c r="H126" s="19">
        <v>3.4</v>
      </c>
      <c r="I126" t="s">
        <v>1023</v>
      </c>
      <c r="J126" t="s">
        <v>1027</v>
      </c>
      <c r="K126" t="s">
        <v>1023</v>
      </c>
      <c r="L126" s="3" t="s">
        <v>1017</v>
      </c>
      <c r="N126" s="3" t="s">
        <v>1008</v>
      </c>
      <c r="O126" s="3" t="s">
        <v>1188</v>
      </c>
      <c r="P126" s="3" t="s">
        <v>1174</v>
      </c>
    </row>
    <row r="127" spans="1:16" hidden="1" x14ac:dyDescent="0.25">
      <c r="A127" s="3" t="s">
        <v>309</v>
      </c>
      <c r="B127" s="3" t="s">
        <v>308</v>
      </c>
      <c r="C127" s="61">
        <v>1.26E-2</v>
      </c>
      <c r="D127" s="9">
        <v>3.0672999999999999</v>
      </c>
      <c r="E127" s="3" t="s">
        <v>676</v>
      </c>
      <c r="F127" s="3" t="s">
        <v>310</v>
      </c>
      <c r="H127" s="19">
        <v>3.5</v>
      </c>
      <c r="I127" t="s">
        <v>1023</v>
      </c>
      <c r="J127" t="s">
        <v>1027</v>
      </c>
      <c r="K127" t="s">
        <v>1023</v>
      </c>
      <c r="L127" s="3" t="s">
        <v>1009</v>
      </c>
      <c r="N127" s="3" t="s">
        <v>1010</v>
      </c>
      <c r="O127" s="3" t="s">
        <v>1188</v>
      </c>
      <c r="P127" s="3" t="s">
        <v>1174</v>
      </c>
    </row>
    <row r="128" spans="1:16" hidden="1" x14ac:dyDescent="0.25">
      <c r="A128" s="3" t="s">
        <v>312</v>
      </c>
      <c r="B128" s="3" t="s">
        <v>311</v>
      </c>
      <c r="C128" s="61">
        <v>1.26E-2</v>
      </c>
      <c r="D128" s="9">
        <v>3.0672999999999999</v>
      </c>
      <c r="E128" s="3" t="s">
        <v>677</v>
      </c>
      <c r="F128" s="3" t="s">
        <v>313</v>
      </c>
      <c r="H128" s="19">
        <v>3.9</v>
      </c>
      <c r="I128" t="s">
        <v>1023</v>
      </c>
      <c r="J128" t="s">
        <v>1027</v>
      </c>
      <c r="K128" t="s">
        <v>1023</v>
      </c>
      <c r="L128" s="3" t="s">
        <v>1009</v>
      </c>
      <c r="N128" s="3" t="s">
        <v>1010</v>
      </c>
      <c r="O128" s="3" t="s">
        <v>1188</v>
      </c>
      <c r="P128" s="3" t="s">
        <v>1174</v>
      </c>
    </row>
    <row r="129" spans="1:16" hidden="1" x14ac:dyDescent="0.25">
      <c r="A129" s="3" t="s">
        <v>860</v>
      </c>
      <c r="B129" s="3" t="s">
        <v>849</v>
      </c>
      <c r="C129" s="61">
        <v>1.26E-2</v>
      </c>
      <c r="D129" s="14">
        <v>3.0672999999999999</v>
      </c>
      <c r="E129" s="3" t="s">
        <v>850</v>
      </c>
      <c r="F129" s="3" t="s">
        <v>851</v>
      </c>
      <c r="H129" s="19">
        <v>3.3</v>
      </c>
      <c r="I129" t="s">
        <v>1023</v>
      </c>
      <c r="J129" t="s">
        <v>1027</v>
      </c>
      <c r="K129" t="s">
        <v>1023</v>
      </c>
      <c r="L129" s="3" t="s">
        <v>1017</v>
      </c>
      <c r="N129" s="3" t="s">
        <v>1008</v>
      </c>
      <c r="O129" s="3" t="e">
        <v>#N/A</v>
      </c>
      <c r="P129" s="3" t="e">
        <v>#N/A</v>
      </c>
    </row>
    <row r="130" spans="1:16" hidden="1" x14ac:dyDescent="0.25">
      <c r="A130" s="3" t="s">
        <v>315</v>
      </c>
      <c r="B130" s="3" t="s">
        <v>314</v>
      </c>
      <c r="C130" s="61">
        <v>1.26E-2</v>
      </c>
      <c r="D130" s="14">
        <v>3.0672999999999999</v>
      </c>
      <c r="E130" s="3" t="s">
        <v>678</v>
      </c>
      <c r="F130" s="3" t="s">
        <v>316</v>
      </c>
      <c r="H130" s="19">
        <v>3.5</v>
      </c>
      <c r="I130" t="s">
        <v>1023</v>
      </c>
      <c r="J130" t="s">
        <v>1027</v>
      </c>
      <c r="K130" t="s">
        <v>1023</v>
      </c>
      <c r="L130" s="3" t="s">
        <v>1009</v>
      </c>
      <c r="N130" s="3" t="s">
        <v>1010</v>
      </c>
      <c r="O130" s="3" t="s">
        <v>1188</v>
      </c>
      <c r="P130" s="3" t="s">
        <v>1174</v>
      </c>
    </row>
    <row r="131" spans="1:16" hidden="1" x14ac:dyDescent="0.25">
      <c r="A131" s="3" t="s">
        <v>318</v>
      </c>
      <c r="B131" s="3" t="s">
        <v>317</v>
      </c>
      <c r="C131" s="61">
        <v>1.26E-2</v>
      </c>
      <c r="D131" s="9">
        <v>3.0672999999999999</v>
      </c>
      <c r="E131" s="3" t="s">
        <v>679</v>
      </c>
      <c r="F131" s="3" t="s">
        <v>319</v>
      </c>
      <c r="H131" s="19">
        <v>4</v>
      </c>
      <c r="I131" t="s">
        <v>1022</v>
      </c>
      <c r="J131" t="s">
        <v>1022</v>
      </c>
      <c r="K131" t="s">
        <v>1013</v>
      </c>
      <c r="L131" s="3" t="s">
        <v>1009</v>
      </c>
      <c r="N131" s="3" t="s">
        <v>1010</v>
      </c>
      <c r="O131" s="3" t="s">
        <v>1188</v>
      </c>
      <c r="P131" s="3" t="s">
        <v>1174</v>
      </c>
    </row>
    <row r="132" spans="1:16" hidden="1" x14ac:dyDescent="0.25">
      <c r="A132" s="3" t="s">
        <v>321</v>
      </c>
      <c r="B132" s="3" t="s">
        <v>320</v>
      </c>
      <c r="C132" s="61">
        <v>1.26E-2</v>
      </c>
      <c r="D132" s="9">
        <v>3.0672999999999999</v>
      </c>
      <c r="E132" s="3" t="s">
        <v>680</v>
      </c>
      <c r="F132" s="3" t="s">
        <v>322</v>
      </c>
      <c r="H132" s="19">
        <v>3.5</v>
      </c>
      <c r="I132" t="s">
        <v>1023</v>
      </c>
      <c r="J132" t="s">
        <v>1027</v>
      </c>
      <c r="K132" t="s">
        <v>1023</v>
      </c>
      <c r="L132" s="3" t="s">
        <v>1009</v>
      </c>
      <c r="N132" s="3" t="s">
        <v>1010</v>
      </c>
      <c r="O132" s="3" t="s">
        <v>1188</v>
      </c>
      <c r="P132" s="3" t="s">
        <v>1174</v>
      </c>
    </row>
    <row r="133" spans="1:16" hidden="1" x14ac:dyDescent="0.25">
      <c r="A133" s="3" t="s">
        <v>355</v>
      </c>
      <c r="B133" s="3" t="s">
        <v>323</v>
      </c>
      <c r="C133" s="61">
        <v>1.26E-2</v>
      </c>
      <c r="D133" s="9">
        <v>3.0672999999999999</v>
      </c>
      <c r="E133" s="3" t="s">
        <v>681</v>
      </c>
      <c r="F133" s="3" t="s">
        <v>324</v>
      </c>
      <c r="I133" t="s">
        <v>1171</v>
      </c>
      <c r="L133" s="3" t="s">
        <v>1009</v>
      </c>
      <c r="N133" s="3" t="s">
        <v>1010</v>
      </c>
      <c r="O133" s="3" t="e">
        <v>#N/A</v>
      </c>
      <c r="P133" s="3" t="e">
        <v>#N/A</v>
      </c>
    </row>
    <row r="134" spans="1:16" hidden="1" x14ac:dyDescent="0.25">
      <c r="A134" s="17" t="s">
        <v>922</v>
      </c>
      <c r="B134" s="17" t="s">
        <v>923</v>
      </c>
      <c r="C134" s="61"/>
      <c r="D134" s="9"/>
      <c r="E134" s="3" t="s">
        <v>924</v>
      </c>
      <c r="H134" s="16">
        <v>2.9</v>
      </c>
      <c r="I134" t="s">
        <v>1172</v>
      </c>
      <c r="J134" t="s">
        <v>1021</v>
      </c>
      <c r="K134" t="s">
        <v>1021</v>
      </c>
      <c r="L134" s="3" t="s">
        <v>1006</v>
      </c>
      <c r="N134" s="3" t="s">
        <v>1008</v>
      </c>
      <c r="O134" s="3" t="e">
        <v>#N/A</v>
      </c>
      <c r="P134" s="3" t="e">
        <v>#N/A</v>
      </c>
    </row>
    <row r="135" spans="1:16" hidden="1" x14ac:dyDescent="0.25">
      <c r="A135" s="3" t="s">
        <v>565</v>
      </c>
      <c r="B135" s="3" t="s">
        <v>566</v>
      </c>
      <c r="C135" s="61">
        <v>1.26E-2</v>
      </c>
      <c r="D135" s="9">
        <v>3.0672999999999999</v>
      </c>
      <c r="I135" t="s">
        <v>1171</v>
      </c>
      <c r="O135" s="3" t="e">
        <v>#N/A</v>
      </c>
      <c r="P135" s="3" t="e">
        <v>#N/A</v>
      </c>
    </row>
    <row r="136" spans="1:16" hidden="1" x14ac:dyDescent="0.25">
      <c r="A136" s="3" t="s">
        <v>326</v>
      </c>
      <c r="B136" s="3" t="s">
        <v>325</v>
      </c>
      <c r="C136" s="61">
        <v>2.0199999999999999E-2</v>
      </c>
      <c r="D136" s="9">
        <v>3.0011000000000001</v>
      </c>
      <c r="E136" s="3" t="s">
        <v>682</v>
      </c>
      <c r="F136" s="3" t="s">
        <v>327</v>
      </c>
      <c r="I136" t="s">
        <v>1171</v>
      </c>
      <c r="L136" s="3" t="s">
        <v>1009</v>
      </c>
      <c r="N136" s="3" t="s">
        <v>1019</v>
      </c>
      <c r="O136" s="3" t="e">
        <v>#N/A</v>
      </c>
      <c r="P136" s="3" t="e">
        <v>#N/A</v>
      </c>
    </row>
    <row r="137" spans="1:16" hidden="1" x14ac:dyDescent="0.25">
      <c r="A137" s="3" t="s">
        <v>521</v>
      </c>
      <c r="B137" s="3" t="s">
        <v>522</v>
      </c>
      <c r="D137" s="10"/>
      <c r="E137" s="3" t="s">
        <v>687</v>
      </c>
      <c r="I137" t="s">
        <v>1171</v>
      </c>
      <c r="L137" s="3" t="s">
        <v>1006</v>
      </c>
      <c r="N137" s="3" t="s">
        <v>1008</v>
      </c>
      <c r="O137" s="3" t="e">
        <v>#N/A</v>
      </c>
      <c r="P137" s="3" t="e">
        <v>#N/A</v>
      </c>
    </row>
    <row r="138" spans="1:16" hidden="1" x14ac:dyDescent="0.25">
      <c r="A138" s="3" t="s">
        <v>330</v>
      </c>
      <c r="B138" s="3" t="s">
        <v>328</v>
      </c>
      <c r="D138" s="10"/>
      <c r="E138" s="3" t="s">
        <v>683</v>
      </c>
      <c r="F138" s="3" t="s">
        <v>329</v>
      </c>
      <c r="I138" t="s">
        <v>1171</v>
      </c>
      <c r="L138" s="3" t="s">
        <v>1018</v>
      </c>
      <c r="N138" s="3" t="s">
        <v>1010</v>
      </c>
      <c r="O138" s="3" t="e">
        <v>#N/A</v>
      </c>
      <c r="P138" s="3" t="e">
        <v>#N/A</v>
      </c>
    </row>
    <row r="139" spans="1:16" hidden="1" x14ac:dyDescent="0.25">
      <c r="A139" s="3" t="s">
        <v>332</v>
      </c>
      <c r="B139" s="3" t="s">
        <v>331</v>
      </c>
      <c r="D139" s="10"/>
      <c r="E139" s="3" t="s">
        <v>684</v>
      </c>
      <c r="F139" s="3" t="s">
        <v>333</v>
      </c>
      <c r="I139" t="s">
        <v>1171</v>
      </c>
      <c r="L139" s="3" t="s">
        <v>1018</v>
      </c>
      <c r="N139" s="3" t="s">
        <v>1008</v>
      </c>
      <c r="O139" s="3" t="e">
        <v>#N/A</v>
      </c>
      <c r="P139" s="3" t="e">
        <v>#N/A</v>
      </c>
    </row>
    <row r="140" spans="1:16" hidden="1" x14ac:dyDescent="0.25">
      <c r="A140" s="3" t="s">
        <v>335</v>
      </c>
      <c r="B140" s="3" t="s">
        <v>334</v>
      </c>
      <c r="C140" s="58">
        <v>1.52E-2</v>
      </c>
      <c r="D140" s="10">
        <v>3</v>
      </c>
      <c r="E140" s="3" t="s">
        <v>685</v>
      </c>
      <c r="F140" s="3" t="s">
        <v>336</v>
      </c>
      <c r="H140" s="16">
        <v>3.8</v>
      </c>
      <c r="I140" t="s">
        <v>1023</v>
      </c>
      <c r="J140" t="s">
        <v>1027</v>
      </c>
      <c r="K140" t="s">
        <v>1023</v>
      </c>
      <c r="L140" s="3" t="s">
        <v>1006</v>
      </c>
      <c r="N140" s="3" t="s">
        <v>1008</v>
      </c>
      <c r="O140" s="3" t="s">
        <v>1206</v>
      </c>
      <c r="P140" s="3" t="s">
        <v>1174</v>
      </c>
    </row>
    <row r="141" spans="1:16" hidden="1" x14ac:dyDescent="0.25">
      <c r="A141" s="3" t="s">
        <v>370</v>
      </c>
      <c r="B141" s="3" t="s">
        <v>371</v>
      </c>
      <c r="D141" s="10"/>
      <c r="E141" s="3" t="s">
        <v>686</v>
      </c>
      <c r="H141" s="16">
        <v>2.25</v>
      </c>
      <c r="I141" t="s">
        <v>1172</v>
      </c>
      <c r="J141" t="s">
        <v>1021</v>
      </c>
      <c r="K141" t="s">
        <v>1021</v>
      </c>
      <c r="L141" s="3" t="s">
        <v>1006</v>
      </c>
      <c r="N141" s="3" t="s">
        <v>1008</v>
      </c>
      <c r="O141" s="3" t="e">
        <v>#N/A</v>
      </c>
      <c r="P141" s="3" t="e">
        <v>#N/A</v>
      </c>
    </row>
    <row r="142" spans="1:16" hidden="1" x14ac:dyDescent="0.25">
      <c r="A142" s="3" t="s">
        <v>338</v>
      </c>
      <c r="B142" s="3" t="s">
        <v>337</v>
      </c>
      <c r="C142" s="58">
        <v>4.0000000000000001E-3</v>
      </c>
      <c r="D142" s="10">
        <v>2.9489999999999998</v>
      </c>
      <c r="E142" s="3" t="s">
        <v>688</v>
      </c>
      <c r="F142" s="3" t="s">
        <v>339</v>
      </c>
      <c r="H142" s="16">
        <v>3.3</v>
      </c>
      <c r="I142" t="s">
        <v>1023</v>
      </c>
      <c r="J142" t="s">
        <v>1015</v>
      </c>
      <c r="K142" t="s">
        <v>1023</v>
      </c>
      <c r="L142" s="3" t="s">
        <v>1017</v>
      </c>
      <c r="M142" s="3">
        <v>2</v>
      </c>
      <c r="N142" s="3" t="s">
        <v>1011</v>
      </c>
      <c r="O142" s="3" t="e">
        <v>#N/A</v>
      </c>
      <c r="P142" s="3" t="e">
        <v>#N/A</v>
      </c>
    </row>
    <row r="143" spans="1:16" hidden="1" x14ac:dyDescent="0.25">
      <c r="A143" s="17" t="s">
        <v>925</v>
      </c>
      <c r="B143" s="17" t="s">
        <v>926</v>
      </c>
      <c r="C143" s="70">
        <v>2.7130000000000001E-2</v>
      </c>
      <c r="D143" s="10">
        <v>3.08</v>
      </c>
      <c r="E143" s="3" t="s">
        <v>927</v>
      </c>
      <c r="F143" s="3" t="s">
        <v>928</v>
      </c>
      <c r="H143" s="19">
        <v>3</v>
      </c>
      <c r="I143" t="s">
        <v>1023</v>
      </c>
      <c r="J143" t="s">
        <v>1027</v>
      </c>
      <c r="K143" t="s">
        <v>1023</v>
      </c>
      <c r="L143" s="3" t="s">
        <v>892</v>
      </c>
      <c r="N143" s="3" t="s">
        <v>1010</v>
      </c>
      <c r="O143" s="3" t="e">
        <v>#N/A</v>
      </c>
      <c r="P143" s="3" t="e">
        <v>#N/A</v>
      </c>
    </row>
    <row r="144" spans="1:16" hidden="1" x14ac:dyDescent="0.25">
      <c r="A144" s="3" t="s">
        <v>341</v>
      </c>
      <c r="B144" s="3" t="s">
        <v>340</v>
      </c>
      <c r="C144" s="65">
        <v>2.7130000000000001E-2</v>
      </c>
      <c r="D144" s="9">
        <v>3.0842299999999998</v>
      </c>
      <c r="E144" s="3" t="s">
        <v>689</v>
      </c>
      <c r="F144" s="3" t="s">
        <v>342</v>
      </c>
      <c r="H144" s="16">
        <v>2.6</v>
      </c>
      <c r="I144" t="s">
        <v>1172</v>
      </c>
      <c r="J144" t="s">
        <v>1021</v>
      </c>
      <c r="K144" t="s">
        <v>1021</v>
      </c>
      <c r="L144" s="3" t="s">
        <v>1017</v>
      </c>
      <c r="N144" s="3" t="s">
        <v>1010</v>
      </c>
      <c r="O144" s="3" t="e">
        <v>#N/A</v>
      </c>
      <c r="P144" s="3" t="e">
        <v>#N/A</v>
      </c>
    </row>
    <row r="145" spans="1:16" hidden="1" x14ac:dyDescent="0.25">
      <c r="A145" s="3" t="s">
        <v>344</v>
      </c>
      <c r="B145" s="3" t="s">
        <v>343</v>
      </c>
      <c r="C145" s="65">
        <v>2.7130000000000001E-2</v>
      </c>
      <c r="D145" s="9">
        <v>3.0842299999999998</v>
      </c>
      <c r="E145" s="3" t="s">
        <v>690</v>
      </c>
      <c r="F145" s="3" t="s">
        <v>345</v>
      </c>
      <c r="H145" s="16">
        <v>2.6</v>
      </c>
      <c r="I145" t="s">
        <v>1172</v>
      </c>
      <c r="J145" t="s">
        <v>1021</v>
      </c>
      <c r="K145" t="s">
        <v>1021</v>
      </c>
      <c r="L145" s="3" t="s">
        <v>1009</v>
      </c>
      <c r="N145" s="3" t="s">
        <v>1010</v>
      </c>
      <c r="O145" s="3" t="s">
        <v>1207</v>
      </c>
      <c r="P145" s="3" t="s">
        <v>1174</v>
      </c>
    </row>
    <row r="146" spans="1:16" hidden="1" x14ac:dyDescent="0.25">
      <c r="A146" s="3" t="s">
        <v>372</v>
      </c>
      <c r="B146" s="3" t="s">
        <v>373</v>
      </c>
      <c r="D146" s="10"/>
      <c r="E146" s="3" t="s">
        <v>691</v>
      </c>
      <c r="H146" s="16">
        <v>2</v>
      </c>
      <c r="I146" t="s">
        <v>1172</v>
      </c>
      <c r="J146" t="s">
        <v>1021</v>
      </c>
      <c r="K146" t="s">
        <v>1021</v>
      </c>
      <c r="O146" s="3" t="e">
        <v>#N/A</v>
      </c>
      <c r="P146" s="3" t="e">
        <v>#N/A</v>
      </c>
    </row>
    <row r="147" spans="1:16" hidden="1" x14ac:dyDescent="0.25">
      <c r="A147" s="3" t="s">
        <v>347</v>
      </c>
      <c r="B147" s="3" t="s">
        <v>346</v>
      </c>
      <c r="C147" s="61">
        <v>2.2800000000000001E-2</v>
      </c>
      <c r="D147" s="9">
        <v>3</v>
      </c>
      <c r="E147" s="3" t="s">
        <v>692</v>
      </c>
      <c r="F147" s="3" t="s">
        <v>348</v>
      </c>
      <c r="H147" s="16">
        <v>3.8</v>
      </c>
      <c r="I147" t="s">
        <v>1023</v>
      </c>
      <c r="J147" t="s">
        <v>1027</v>
      </c>
      <c r="K147" t="s">
        <v>1023</v>
      </c>
      <c r="L147" s="3" t="s">
        <v>1009</v>
      </c>
      <c r="N147" s="3" t="s">
        <v>1008</v>
      </c>
      <c r="O147" s="3" t="s">
        <v>1208</v>
      </c>
      <c r="P147" s="3" t="s">
        <v>1174</v>
      </c>
    </row>
    <row r="148" spans="1:16" hidden="1" x14ac:dyDescent="0.25">
      <c r="A148" s="3" t="s">
        <v>374</v>
      </c>
      <c r="B148" s="3" t="s">
        <v>375</v>
      </c>
      <c r="D148" s="10"/>
      <c r="E148" s="3" t="s">
        <v>693</v>
      </c>
      <c r="H148" s="16">
        <v>2</v>
      </c>
      <c r="I148" t="s">
        <v>1172</v>
      </c>
      <c r="J148" t="s">
        <v>1021</v>
      </c>
      <c r="K148" t="s">
        <v>1021</v>
      </c>
      <c r="L148" s="3" t="s">
        <v>1006</v>
      </c>
      <c r="N148" s="3" t="s">
        <v>1008</v>
      </c>
      <c r="O148" s="3" t="e">
        <v>#N/A</v>
      </c>
      <c r="P148" s="3" t="e">
        <v>#N/A</v>
      </c>
    </row>
    <row r="149" spans="1:16" hidden="1" x14ac:dyDescent="0.25">
      <c r="A149" s="3" t="s">
        <v>555</v>
      </c>
      <c r="B149" s="3" t="s">
        <v>556</v>
      </c>
      <c r="D149" s="10"/>
      <c r="E149" s="3" t="s">
        <v>694</v>
      </c>
      <c r="H149" s="16">
        <v>2</v>
      </c>
      <c r="I149" t="s">
        <v>1172</v>
      </c>
      <c r="J149" t="s">
        <v>1021</v>
      </c>
      <c r="K149" t="s">
        <v>1021</v>
      </c>
      <c r="L149" s="3" t="s">
        <v>1006</v>
      </c>
      <c r="N149" s="3" t="s">
        <v>1008</v>
      </c>
      <c r="O149" s="3" t="e">
        <v>#N/A</v>
      </c>
      <c r="P149" s="3" t="e">
        <v>#N/A</v>
      </c>
    </row>
    <row r="150" spans="1:16" hidden="1" x14ac:dyDescent="0.25">
      <c r="A150" s="3" t="s">
        <v>376</v>
      </c>
      <c r="B150" s="3" t="s">
        <v>377</v>
      </c>
      <c r="D150" s="10"/>
      <c r="E150" s="3" t="s">
        <v>694</v>
      </c>
      <c r="H150" s="16">
        <v>2</v>
      </c>
      <c r="I150" t="s">
        <v>1172</v>
      </c>
      <c r="J150" t="s">
        <v>1021</v>
      </c>
      <c r="K150" t="s">
        <v>1021</v>
      </c>
      <c r="L150" s="3" t="s">
        <v>1006</v>
      </c>
      <c r="N150" s="3" t="s">
        <v>1008</v>
      </c>
      <c r="O150" s="3" t="e">
        <v>#N/A</v>
      </c>
      <c r="P150" s="3" t="e">
        <v>#N/A</v>
      </c>
    </row>
    <row r="151" spans="1:16" hidden="1" x14ac:dyDescent="0.25">
      <c r="A151" s="3" t="s">
        <v>378</v>
      </c>
      <c r="B151" s="3" t="s">
        <v>379</v>
      </c>
      <c r="D151" s="10"/>
      <c r="E151" s="3" t="s">
        <v>694</v>
      </c>
      <c r="H151" s="16">
        <v>2</v>
      </c>
      <c r="I151" t="s">
        <v>1172</v>
      </c>
      <c r="J151" t="s">
        <v>1021</v>
      </c>
      <c r="K151" t="s">
        <v>1021</v>
      </c>
      <c r="L151" s="3" t="s">
        <v>1006</v>
      </c>
      <c r="N151" s="3" t="s">
        <v>1008</v>
      </c>
      <c r="O151" s="3" t="e">
        <v>#N/A</v>
      </c>
      <c r="P151" s="3" t="e">
        <v>#N/A</v>
      </c>
    </row>
    <row r="152" spans="1:16" hidden="1" x14ac:dyDescent="0.25">
      <c r="A152" s="3" t="s">
        <v>539</v>
      </c>
      <c r="B152" s="3" t="s">
        <v>540</v>
      </c>
      <c r="D152" s="10"/>
      <c r="E152" s="3" t="s">
        <v>694</v>
      </c>
      <c r="H152" s="16">
        <v>2</v>
      </c>
      <c r="I152" t="s">
        <v>1172</v>
      </c>
      <c r="J152" t="s">
        <v>1021</v>
      </c>
      <c r="K152" t="s">
        <v>1021</v>
      </c>
      <c r="O152" s="3" t="e">
        <v>#N/A</v>
      </c>
      <c r="P152" s="3" t="e">
        <v>#N/A</v>
      </c>
    </row>
    <row r="153" spans="1:16" hidden="1" x14ac:dyDescent="0.25">
      <c r="A153" s="3" t="s">
        <v>350</v>
      </c>
      <c r="B153" s="3" t="s">
        <v>349</v>
      </c>
      <c r="C153" s="58">
        <v>1.12E-2</v>
      </c>
      <c r="D153" s="10">
        <v>2.9790000000000001</v>
      </c>
      <c r="E153" s="3" t="s">
        <v>695</v>
      </c>
      <c r="F153" s="3" t="s">
        <v>351</v>
      </c>
      <c r="I153" t="s">
        <v>1171</v>
      </c>
      <c r="L153" s="3" t="s">
        <v>1009</v>
      </c>
      <c r="N153" s="3" t="s">
        <v>1008</v>
      </c>
      <c r="O153" s="3" t="e">
        <v>#N/A</v>
      </c>
      <c r="P153" s="3" t="e">
        <v>#N/A</v>
      </c>
    </row>
    <row r="154" spans="1:16" hidden="1" x14ac:dyDescent="0.25">
      <c r="A154" s="3" t="s">
        <v>353</v>
      </c>
      <c r="B154" s="3" t="s">
        <v>352</v>
      </c>
      <c r="C154" s="61">
        <v>2.3900000000000001E-2</v>
      </c>
      <c r="D154" s="9">
        <v>3.0819999999999999</v>
      </c>
      <c r="E154" s="3" t="s">
        <v>354</v>
      </c>
      <c r="F154" s="3" t="s">
        <v>354</v>
      </c>
      <c r="I154" t="s">
        <v>1171</v>
      </c>
      <c r="L154" s="3" t="s">
        <v>1009</v>
      </c>
      <c r="N154" s="3" t="s">
        <v>1008</v>
      </c>
      <c r="O154" s="3" t="e">
        <v>#N/A</v>
      </c>
      <c r="P154" s="3" t="e">
        <v>#N/A</v>
      </c>
    </row>
    <row r="155" spans="1:16" hidden="1" x14ac:dyDescent="0.25">
      <c r="A155" s="3" t="s">
        <v>380</v>
      </c>
      <c r="B155" s="3" t="s">
        <v>381</v>
      </c>
      <c r="D155" s="10"/>
      <c r="H155" s="16">
        <v>2</v>
      </c>
      <c r="I155" t="s">
        <v>1172</v>
      </c>
      <c r="J155" t="s">
        <v>1021</v>
      </c>
      <c r="K155" t="s">
        <v>1021</v>
      </c>
      <c r="L155" s="3" t="s">
        <v>1020</v>
      </c>
      <c r="N155" s="3" t="s">
        <v>1008</v>
      </c>
      <c r="O155" s="3" t="e">
        <v>#N/A</v>
      </c>
      <c r="P155" s="3" t="e">
        <v>#N/A</v>
      </c>
    </row>
    <row r="156" spans="1:16" hidden="1" x14ac:dyDescent="0.25">
      <c r="A156" s="3" t="s">
        <v>537</v>
      </c>
      <c r="B156" s="3" t="s">
        <v>538</v>
      </c>
      <c r="D156" s="10"/>
      <c r="H156" s="16">
        <v>2</v>
      </c>
      <c r="I156" t="s">
        <v>1172</v>
      </c>
      <c r="J156" t="s">
        <v>1021</v>
      </c>
      <c r="K156" t="s">
        <v>1021</v>
      </c>
      <c r="O156" s="3" t="e">
        <v>#N/A</v>
      </c>
      <c r="P156" s="3" t="e">
        <v>#N/A</v>
      </c>
    </row>
    <row r="157" spans="1:16" hidden="1" x14ac:dyDescent="0.25">
      <c r="A157" s="3" t="s">
        <v>382</v>
      </c>
      <c r="B157" s="3" t="s">
        <v>383</v>
      </c>
      <c r="C157" s="61">
        <v>2.5600000000000001E-2</v>
      </c>
      <c r="D157" s="9">
        <v>3.0005999999999999</v>
      </c>
      <c r="E157" s="3" t="s">
        <v>697</v>
      </c>
      <c r="F157" s="3" t="s">
        <v>696</v>
      </c>
      <c r="H157" s="16">
        <v>3</v>
      </c>
      <c r="I157" t="s">
        <v>1023</v>
      </c>
      <c r="J157" t="s">
        <v>1027</v>
      </c>
      <c r="K157" t="s">
        <v>1023</v>
      </c>
      <c r="L157" s="3" t="s">
        <v>1009</v>
      </c>
      <c r="N157" s="3" t="s">
        <v>1010</v>
      </c>
      <c r="O157" s="3" t="s">
        <v>1196</v>
      </c>
      <c r="P157" s="3" t="s">
        <v>1174</v>
      </c>
    </row>
    <row r="158" spans="1:16" hidden="1" x14ac:dyDescent="0.25">
      <c r="A158" s="3" t="s">
        <v>929</v>
      </c>
      <c r="B158" s="3" t="s">
        <v>930</v>
      </c>
      <c r="C158" s="58">
        <v>1.7500000000000002E-2</v>
      </c>
      <c r="D158" s="3">
        <v>3</v>
      </c>
      <c r="H158" s="20">
        <v>3.8</v>
      </c>
      <c r="I158" t="s">
        <v>1023</v>
      </c>
      <c r="J158" t="s">
        <v>1015</v>
      </c>
      <c r="K158" t="s">
        <v>1023</v>
      </c>
      <c r="L158" s="3" t="s">
        <v>1009</v>
      </c>
      <c r="N158" s="3" t="s">
        <v>1010</v>
      </c>
      <c r="O158" s="3" t="e">
        <v>#N/A</v>
      </c>
      <c r="P158" s="3" t="e">
        <v>#N/A</v>
      </c>
    </row>
    <row r="159" spans="1:16" hidden="1" x14ac:dyDescent="0.25">
      <c r="A159" s="3" t="s">
        <v>384</v>
      </c>
      <c r="B159" s="3" t="s">
        <v>385</v>
      </c>
      <c r="C159" s="61">
        <v>2.18E-2</v>
      </c>
      <c r="D159" s="9">
        <v>3.0053000000000001</v>
      </c>
      <c r="E159" s="3" t="s">
        <v>698</v>
      </c>
      <c r="F159" s="3" t="s">
        <v>700</v>
      </c>
      <c r="H159" s="16">
        <v>2</v>
      </c>
      <c r="I159" t="s">
        <v>1172</v>
      </c>
      <c r="J159" t="s">
        <v>1021</v>
      </c>
      <c r="K159" t="s">
        <v>1021</v>
      </c>
      <c r="L159" s="3" t="s">
        <v>1009</v>
      </c>
      <c r="N159" s="3" t="s">
        <v>1010</v>
      </c>
      <c r="O159" s="3" t="s">
        <v>1209</v>
      </c>
      <c r="P159" s="3" t="s">
        <v>1174</v>
      </c>
    </row>
    <row r="160" spans="1:16" hidden="1" x14ac:dyDescent="0.25">
      <c r="A160" s="3" t="s">
        <v>386</v>
      </c>
      <c r="B160" s="3" t="s">
        <v>387</v>
      </c>
      <c r="C160" s="61">
        <v>2.18E-2</v>
      </c>
      <c r="D160" s="9">
        <v>3.0053000000000001</v>
      </c>
      <c r="E160" s="3" t="s">
        <v>701</v>
      </c>
      <c r="F160" s="3" t="s">
        <v>699</v>
      </c>
      <c r="H160" s="16">
        <v>2.9</v>
      </c>
      <c r="I160" t="s">
        <v>1172</v>
      </c>
      <c r="J160" t="s">
        <v>1021</v>
      </c>
      <c r="K160" t="s">
        <v>1021</v>
      </c>
      <c r="L160" s="3" t="s">
        <v>1009</v>
      </c>
      <c r="N160" s="3" t="s">
        <v>1010</v>
      </c>
      <c r="O160" s="3" t="s">
        <v>1209</v>
      </c>
      <c r="P160" s="3" t="s">
        <v>1174</v>
      </c>
    </row>
    <row r="161" spans="1:16" hidden="1" x14ac:dyDescent="0.25">
      <c r="A161" s="3" t="s">
        <v>819</v>
      </c>
      <c r="B161" s="3" t="s">
        <v>820</v>
      </c>
      <c r="C161" s="61">
        <v>2.18E-2</v>
      </c>
      <c r="D161" s="9">
        <v>3.0053000000000001</v>
      </c>
      <c r="E161" s="3" t="s">
        <v>821</v>
      </c>
      <c r="F161" s="3" t="s">
        <v>822</v>
      </c>
      <c r="H161" s="16">
        <v>2</v>
      </c>
      <c r="I161" t="s">
        <v>1172</v>
      </c>
      <c r="J161" t="s">
        <v>1021</v>
      </c>
      <c r="K161" t="s">
        <v>1021</v>
      </c>
      <c r="L161" s="3" t="s">
        <v>1009</v>
      </c>
      <c r="N161" s="3" t="s">
        <v>1008</v>
      </c>
      <c r="O161" s="3" t="e">
        <v>#N/A</v>
      </c>
      <c r="P161" s="3" t="e">
        <v>#N/A</v>
      </c>
    </row>
    <row r="162" spans="1:16" hidden="1" x14ac:dyDescent="0.25">
      <c r="A162" s="17" t="s">
        <v>931</v>
      </c>
      <c r="B162" s="17" t="s">
        <v>932</v>
      </c>
      <c r="C162" s="61"/>
      <c r="D162" s="9"/>
      <c r="E162" s="3" t="s">
        <v>933</v>
      </c>
      <c r="H162" s="16">
        <v>2</v>
      </c>
      <c r="I162" t="s">
        <v>1172</v>
      </c>
      <c r="J162" t="s">
        <v>1021</v>
      </c>
      <c r="K162" t="s">
        <v>1021</v>
      </c>
      <c r="L162" s="3" t="s">
        <v>1006</v>
      </c>
      <c r="N162" s="3" t="s">
        <v>1008</v>
      </c>
      <c r="O162" s="3" t="e">
        <v>#N/A</v>
      </c>
      <c r="P162" s="3" t="e">
        <v>#N/A</v>
      </c>
    </row>
    <row r="163" spans="1:16" hidden="1" x14ac:dyDescent="0.25">
      <c r="A163" s="3" t="s">
        <v>388</v>
      </c>
      <c r="B163" s="3" t="s">
        <v>389</v>
      </c>
      <c r="C163" s="61">
        <v>1.7299999999999999E-2</v>
      </c>
      <c r="D163" s="9">
        <v>3</v>
      </c>
      <c r="E163" s="3" t="s">
        <v>702</v>
      </c>
      <c r="F163" s="3" t="s">
        <v>703</v>
      </c>
      <c r="H163" s="20">
        <v>4</v>
      </c>
      <c r="I163" t="s">
        <v>1022</v>
      </c>
      <c r="J163" t="s">
        <v>1022</v>
      </c>
      <c r="K163" t="s">
        <v>1014</v>
      </c>
      <c r="L163" s="3" t="s">
        <v>1009</v>
      </c>
      <c r="N163" s="3" t="s">
        <v>1008</v>
      </c>
      <c r="O163" s="3" t="s">
        <v>1208</v>
      </c>
      <c r="P163" s="3" t="s">
        <v>1174</v>
      </c>
    </row>
    <row r="164" spans="1:16" hidden="1" x14ac:dyDescent="0.25">
      <c r="A164" s="3" t="s">
        <v>494</v>
      </c>
      <c r="B164" s="3" t="s">
        <v>495</v>
      </c>
      <c r="C164" s="61">
        <v>1.43E-2</v>
      </c>
      <c r="D164" s="9">
        <v>3</v>
      </c>
      <c r="E164" s="3" t="s">
        <v>704</v>
      </c>
      <c r="F164" s="3" t="s">
        <v>705</v>
      </c>
      <c r="H164" s="20">
        <v>3.9</v>
      </c>
      <c r="I164" t="s">
        <v>1023</v>
      </c>
      <c r="J164" t="s">
        <v>1027</v>
      </c>
      <c r="K164" t="s">
        <v>1023</v>
      </c>
      <c r="L164" s="3" t="s">
        <v>1009</v>
      </c>
      <c r="N164" s="3" t="s">
        <v>1008</v>
      </c>
      <c r="O164" s="3" t="s">
        <v>1208</v>
      </c>
      <c r="P164" s="3" t="s">
        <v>1174</v>
      </c>
    </row>
    <row r="165" spans="1:16" hidden="1" x14ac:dyDescent="0.25">
      <c r="A165" s="3" t="s">
        <v>561</v>
      </c>
      <c r="B165" s="3" t="s">
        <v>562</v>
      </c>
      <c r="C165" s="61">
        <v>1.67E-2</v>
      </c>
      <c r="D165" s="9">
        <v>2.9773000000000001</v>
      </c>
      <c r="E165" s="3" t="s">
        <v>707</v>
      </c>
      <c r="F165" s="3" t="s">
        <v>706</v>
      </c>
      <c r="H165" s="20">
        <v>3.8</v>
      </c>
      <c r="I165" t="s">
        <v>1023</v>
      </c>
      <c r="J165" t="s">
        <v>1027</v>
      </c>
      <c r="K165" t="s">
        <v>1023</v>
      </c>
      <c r="L165" s="3" t="s">
        <v>1009</v>
      </c>
      <c r="N165" s="3" t="s">
        <v>1008</v>
      </c>
      <c r="O165" s="3" t="s">
        <v>1208</v>
      </c>
      <c r="P165" s="3" t="s">
        <v>1174</v>
      </c>
    </row>
    <row r="166" spans="1:16" hidden="1" x14ac:dyDescent="0.25">
      <c r="A166" s="3" t="s">
        <v>390</v>
      </c>
      <c r="B166" s="3" t="s">
        <v>391</v>
      </c>
      <c r="C166" s="58">
        <v>1.4500000000000001E-2</v>
      </c>
      <c r="D166" s="10">
        <v>3</v>
      </c>
      <c r="E166" s="3" t="s">
        <v>708</v>
      </c>
      <c r="F166" s="3" t="s">
        <v>709</v>
      </c>
      <c r="H166" s="20">
        <v>4</v>
      </c>
      <c r="I166" t="s">
        <v>1022</v>
      </c>
      <c r="J166" t="s">
        <v>1022</v>
      </c>
      <c r="K166" t="s">
        <v>1014</v>
      </c>
      <c r="L166" s="3" t="s">
        <v>1009</v>
      </c>
      <c r="N166" s="3" t="s">
        <v>1008</v>
      </c>
      <c r="O166" s="3" t="s">
        <v>1208</v>
      </c>
      <c r="P166" s="3" t="s">
        <v>1174</v>
      </c>
    </row>
    <row r="167" spans="1:16" hidden="1" x14ac:dyDescent="0.25">
      <c r="A167" s="3" t="s">
        <v>392</v>
      </c>
      <c r="B167" s="3" t="s">
        <v>393</v>
      </c>
      <c r="C167" s="61">
        <v>1.67E-2</v>
      </c>
      <c r="D167" s="9">
        <v>2.9773000000000001</v>
      </c>
      <c r="E167" s="3" t="s">
        <v>710</v>
      </c>
      <c r="F167" s="3" t="s">
        <v>711</v>
      </c>
      <c r="H167" s="20">
        <v>4.2</v>
      </c>
      <c r="I167" t="s">
        <v>1022</v>
      </c>
      <c r="J167" t="s">
        <v>1022</v>
      </c>
      <c r="K167" t="s">
        <v>1013</v>
      </c>
      <c r="L167" s="3" t="s">
        <v>1009</v>
      </c>
      <c r="N167" s="3" t="s">
        <v>1008</v>
      </c>
      <c r="O167" s="3" t="s">
        <v>1208</v>
      </c>
      <c r="P167" s="3" t="s">
        <v>1174</v>
      </c>
    </row>
    <row r="168" spans="1:16" hidden="1" x14ac:dyDescent="0.25">
      <c r="A168" s="3" t="s">
        <v>934</v>
      </c>
      <c r="B168" s="3" t="s">
        <v>935</v>
      </c>
      <c r="C168" s="61">
        <v>1.2E-2</v>
      </c>
      <c r="D168" s="26">
        <v>2.7440000000000002</v>
      </c>
      <c r="E168" s="3" t="s">
        <v>936</v>
      </c>
      <c r="F168" s="3" t="s">
        <v>937</v>
      </c>
      <c r="H168" s="19">
        <v>3.2</v>
      </c>
      <c r="I168" t="s">
        <v>1023</v>
      </c>
      <c r="J168" t="s">
        <v>1015</v>
      </c>
      <c r="K168" t="s">
        <v>1023</v>
      </c>
      <c r="L168" s="3" t="s">
        <v>1009</v>
      </c>
      <c r="N168" s="3" t="s">
        <v>1010</v>
      </c>
      <c r="O168" s="3" t="e">
        <v>#N/A</v>
      </c>
      <c r="P168" s="3" t="e">
        <v>#N/A</v>
      </c>
    </row>
    <row r="169" spans="1:16" hidden="1" x14ac:dyDescent="0.25">
      <c r="A169" s="3" t="s">
        <v>543</v>
      </c>
      <c r="B169" s="3" t="s">
        <v>544</v>
      </c>
      <c r="C169" s="58">
        <v>8.8999999999999999E-3</v>
      </c>
      <c r="D169" s="10">
        <v>3</v>
      </c>
      <c r="E169" s="3" t="s">
        <v>714</v>
      </c>
      <c r="F169" s="3" t="s">
        <v>715</v>
      </c>
      <c r="H169" s="19">
        <v>3.5</v>
      </c>
      <c r="I169" t="s">
        <v>1023</v>
      </c>
      <c r="J169" t="s">
        <v>1027</v>
      </c>
      <c r="K169" t="s">
        <v>1023</v>
      </c>
      <c r="L169" s="3" t="s">
        <v>1009</v>
      </c>
      <c r="N169" s="3" t="s">
        <v>1008</v>
      </c>
      <c r="O169" s="3" t="e">
        <v>#N/A</v>
      </c>
      <c r="P169" s="3" t="e">
        <v>#N/A</v>
      </c>
    </row>
    <row r="170" spans="1:16" hidden="1" x14ac:dyDescent="0.25">
      <c r="A170" s="3" t="s">
        <v>502</v>
      </c>
      <c r="B170" s="3" t="s">
        <v>503</v>
      </c>
      <c r="C170" s="58">
        <v>8.8999999999999999E-3</v>
      </c>
      <c r="D170" s="10">
        <v>3</v>
      </c>
      <c r="E170" s="3" t="s">
        <v>713</v>
      </c>
      <c r="F170" s="3" t="s">
        <v>712</v>
      </c>
      <c r="H170" s="19">
        <v>3.5</v>
      </c>
      <c r="I170" t="s">
        <v>1023</v>
      </c>
      <c r="J170" t="s">
        <v>1027</v>
      </c>
      <c r="K170" t="s">
        <v>1023</v>
      </c>
      <c r="L170" s="3" t="s">
        <v>1009</v>
      </c>
      <c r="N170" s="3" t="s">
        <v>1008</v>
      </c>
      <c r="O170" s="3" t="s">
        <v>1210</v>
      </c>
      <c r="P170" s="3" t="s">
        <v>1174</v>
      </c>
    </row>
    <row r="171" spans="1:16" hidden="1" x14ac:dyDescent="0.25">
      <c r="A171" s="3" t="s">
        <v>833</v>
      </c>
      <c r="B171" s="3" t="s">
        <v>834</v>
      </c>
      <c r="C171" s="58">
        <v>1.6400000000000001E-2</v>
      </c>
      <c r="D171" s="10">
        <v>3</v>
      </c>
      <c r="E171" s="3" t="s">
        <v>836</v>
      </c>
      <c r="F171" s="3" t="s">
        <v>835</v>
      </c>
      <c r="H171" s="20">
        <v>3.5</v>
      </c>
      <c r="I171" t="s">
        <v>1023</v>
      </c>
      <c r="J171" t="s">
        <v>1015</v>
      </c>
      <c r="K171" t="s">
        <v>1023</v>
      </c>
      <c r="L171" s="3" t="s">
        <v>1017</v>
      </c>
      <c r="M171" s="3">
        <v>2</v>
      </c>
      <c r="N171" s="3" t="s">
        <v>1011</v>
      </c>
      <c r="O171" s="3" t="e">
        <v>#N/A</v>
      </c>
      <c r="P171" s="3" t="e">
        <v>#N/A</v>
      </c>
    </row>
    <row r="172" spans="1:16" hidden="1" x14ac:dyDescent="0.25">
      <c r="A172" s="3" t="s">
        <v>857</v>
      </c>
      <c r="B172" s="3" t="s">
        <v>856</v>
      </c>
      <c r="C172" s="58">
        <v>5.7999999999999996E-3</v>
      </c>
      <c r="D172" s="10">
        <v>3.5539999999999998</v>
      </c>
      <c r="E172" s="3" t="s">
        <v>858</v>
      </c>
      <c r="F172" s="3" t="s">
        <v>859</v>
      </c>
      <c r="H172" s="16">
        <v>2.4</v>
      </c>
      <c r="I172" t="s">
        <v>1172</v>
      </c>
      <c r="J172" t="s">
        <v>1021</v>
      </c>
      <c r="K172" t="s">
        <v>1021</v>
      </c>
      <c r="L172" s="3" t="s">
        <v>1006</v>
      </c>
      <c r="N172" s="3" t="s">
        <v>1008</v>
      </c>
      <c r="O172" s="3" t="s">
        <v>1187</v>
      </c>
      <c r="P172" s="3" t="s">
        <v>1181</v>
      </c>
    </row>
    <row r="173" spans="1:16" hidden="1" x14ac:dyDescent="0.25">
      <c r="A173" s="3" t="s">
        <v>569</v>
      </c>
      <c r="B173" s="3" t="s">
        <v>570</v>
      </c>
      <c r="D173" s="10"/>
      <c r="I173" t="s">
        <v>1171</v>
      </c>
      <c r="O173" s="3" t="e">
        <v>#N/A</v>
      </c>
      <c r="P173" s="3" t="e">
        <v>#N/A</v>
      </c>
    </row>
    <row r="174" spans="1:16" hidden="1" x14ac:dyDescent="0.25">
      <c r="A174" s="3" t="s">
        <v>553</v>
      </c>
      <c r="B174" s="3" t="s">
        <v>554</v>
      </c>
      <c r="C174" s="61">
        <v>2.3900000000000001E-2</v>
      </c>
      <c r="D174" s="9">
        <v>3.0819999999999999</v>
      </c>
      <c r="E174" s="3" t="s">
        <v>717</v>
      </c>
      <c r="F174" s="3" t="s">
        <v>716</v>
      </c>
      <c r="H174" s="16">
        <v>2.5</v>
      </c>
      <c r="I174" t="s">
        <v>1172</v>
      </c>
      <c r="J174" t="s">
        <v>1021</v>
      </c>
      <c r="K174" t="s">
        <v>1021</v>
      </c>
      <c r="L174" s="3" t="s">
        <v>1009</v>
      </c>
      <c r="N174" s="3" t="s">
        <v>1008</v>
      </c>
      <c r="O174" s="3" t="s">
        <v>1173</v>
      </c>
      <c r="P174" s="3" t="s">
        <v>1174</v>
      </c>
    </row>
    <row r="175" spans="1:16" hidden="1" x14ac:dyDescent="0.25">
      <c r="A175" s="3" t="s">
        <v>394</v>
      </c>
      <c r="B175" s="3" t="s">
        <v>395</v>
      </c>
      <c r="C175" s="61">
        <v>2.3900000000000001E-2</v>
      </c>
      <c r="D175" s="9">
        <v>3.0819999999999999</v>
      </c>
      <c r="E175" s="3" t="s">
        <v>718</v>
      </c>
      <c r="H175" s="16">
        <v>2.1</v>
      </c>
      <c r="I175" t="s">
        <v>1172</v>
      </c>
      <c r="J175" t="s">
        <v>1021</v>
      </c>
      <c r="K175" t="s">
        <v>1021</v>
      </c>
      <c r="L175" s="3" t="s">
        <v>1009</v>
      </c>
      <c r="N175" s="3" t="s">
        <v>1008</v>
      </c>
      <c r="O175" s="3" t="s">
        <v>1173</v>
      </c>
      <c r="P175" s="3" t="s">
        <v>1174</v>
      </c>
    </row>
    <row r="176" spans="1:16" hidden="1" x14ac:dyDescent="0.25">
      <c r="A176" s="3" t="s">
        <v>525</v>
      </c>
      <c r="B176" s="3" t="s">
        <v>526</v>
      </c>
      <c r="D176" s="10"/>
      <c r="H176" s="16">
        <v>2</v>
      </c>
      <c r="I176" t="s">
        <v>1172</v>
      </c>
      <c r="J176" t="s">
        <v>1021</v>
      </c>
      <c r="K176" t="s">
        <v>1021</v>
      </c>
      <c r="L176" s="3" t="s">
        <v>1006</v>
      </c>
      <c r="N176" s="3" t="s">
        <v>1008</v>
      </c>
      <c r="O176" s="3" t="e">
        <v>#N/A</v>
      </c>
      <c r="P176" s="3" t="e">
        <v>#N/A</v>
      </c>
    </row>
    <row r="177" spans="1:16" hidden="1" x14ac:dyDescent="0.25">
      <c r="A177" s="3" t="s">
        <v>396</v>
      </c>
      <c r="B177" s="3" t="s">
        <v>397</v>
      </c>
      <c r="C177" s="61">
        <v>1.26E-2</v>
      </c>
      <c r="D177" s="9">
        <v>3.0493999999999999</v>
      </c>
      <c r="E177" s="3" t="s">
        <v>719</v>
      </c>
      <c r="F177" s="3" t="s">
        <v>720</v>
      </c>
      <c r="H177" s="16">
        <v>3.7</v>
      </c>
      <c r="I177" t="s">
        <v>1023</v>
      </c>
      <c r="J177" t="s">
        <v>1027</v>
      </c>
      <c r="K177" t="s">
        <v>1023</v>
      </c>
      <c r="L177" s="3" t="s">
        <v>1009</v>
      </c>
      <c r="N177" s="3" t="s">
        <v>1010</v>
      </c>
      <c r="O177" s="3" t="s">
        <v>1211</v>
      </c>
      <c r="P177" s="3" t="s">
        <v>1174</v>
      </c>
    </row>
    <row r="178" spans="1:16" hidden="1" x14ac:dyDescent="0.25">
      <c r="A178" s="3" t="s">
        <v>559</v>
      </c>
      <c r="B178" s="3" t="s">
        <v>560</v>
      </c>
      <c r="C178" s="61">
        <v>1.26E-2</v>
      </c>
      <c r="D178" s="9">
        <v>3.0493999999999999</v>
      </c>
      <c r="E178" s="3" t="s">
        <v>721</v>
      </c>
      <c r="F178" s="3" t="s">
        <v>722</v>
      </c>
      <c r="I178" t="s">
        <v>1171</v>
      </c>
      <c r="L178" s="3" t="s">
        <v>1006</v>
      </c>
      <c r="N178" s="3" t="s">
        <v>1008</v>
      </c>
      <c r="O178" s="3" t="e">
        <v>#N/A</v>
      </c>
      <c r="P178" s="3" t="e">
        <v>#N/A</v>
      </c>
    </row>
    <row r="179" spans="1:16" hidden="1" x14ac:dyDescent="0.25">
      <c r="A179" s="3" t="s">
        <v>515</v>
      </c>
      <c r="B179" s="3" t="s">
        <v>516</v>
      </c>
      <c r="C179" s="61">
        <v>1.6999999999999999E-3</v>
      </c>
      <c r="D179" s="9">
        <v>2.9527999999999999</v>
      </c>
      <c r="E179" s="3" t="s">
        <v>724</v>
      </c>
      <c r="F179" s="3" t="s">
        <v>723</v>
      </c>
      <c r="I179" t="s">
        <v>1171</v>
      </c>
      <c r="L179" s="3" t="s">
        <v>1009</v>
      </c>
      <c r="N179" s="3" t="s">
        <v>1008</v>
      </c>
      <c r="O179" s="3" t="e">
        <v>#N/A</v>
      </c>
      <c r="P179" s="3" t="e">
        <v>#N/A</v>
      </c>
    </row>
    <row r="180" spans="1:16" hidden="1" x14ac:dyDescent="0.25">
      <c r="A180" s="3" t="s">
        <v>398</v>
      </c>
      <c r="B180" s="3" t="s">
        <v>358</v>
      </c>
      <c r="C180" s="61">
        <v>1.6999999999999999E-3</v>
      </c>
      <c r="D180" s="9">
        <v>2.9527999999999999</v>
      </c>
      <c r="E180" s="3" t="s">
        <v>665</v>
      </c>
      <c r="F180" s="3" t="s">
        <v>865</v>
      </c>
      <c r="H180" s="16">
        <v>3.9</v>
      </c>
      <c r="I180" t="s">
        <v>1023</v>
      </c>
      <c r="J180" t="s">
        <v>1027</v>
      </c>
      <c r="K180" t="s">
        <v>1023</v>
      </c>
      <c r="L180" s="3" t="s">
        <v>1009</v>
      </c>
      <c r="N180" s="3" t="s">
        <v>1008</v>
      </c>
      <c r="O180" s="3" t="s">
        <v>1202</v>
      </c>
      <c r="P180" s="3" t="s">
        <v>1203</v>
      </c>
    </row>
    <row r="181" spans="1:16" hidden="1" x14ac:dyDescent="0.25">
      <c r="A181" s="3" t="s">
        <v>531</v>
      </c>
      <c r="B181" s="3" t="s">
        <v>532</v>
      </c>
      <c r="D181" s="10"/>
      <c r="I181" t="s">
        <v>1171</v>
      </c>
      <c r="O181" s="3" t="e">
        <v>#N/A</v>
      </c>
      <c r="P181" s="3" t="e">
        <v>#N/A</v>
      </c>
    </row>
    <row r="182" spans="1:16" hidden="1" x14ac:dyDescent="0.25">
      <c r="A182" s="3" t="s">
        <v>399</v>
      </c>
      <c r="B182" s="3" t="s">
        <v>400</v>
      </c>
      <c r="C182" s="61">
        <v>1.8700000000000001E-2</v>
      </c>
      <c r="D182" s="9">
        <v>3</v>
      </c>
      <c r="E182" s="3" t="s">
        <v>725</v>
      </c>
      <c r="F182" s="3" t="s">
        <v>726</v>
      </c>
      <c r="H182" s="16">
        <v>4.5</v>
      </c>
      <c r="I182" t="s">
        <v>1022</v>
      </c>
      <c r="J182" t="s">
        <v>1022</v>
      </c>
      <c r="K182" t="s">
        <v>1014</v>
      </c>
      <c r="L182" s="3" t="s">
        <v>1020</v>
      </c>
      <c r="N182" s="3" t="s">
        <v>1011</v>
      </c>
      <c r="O182" s="3" t="e">
        <v>#N/A</v>
      </c>
      <c r="P182" s="3" t="e">
        <v>#N/A</v>
      </c>
    </row>
    <row r="183" spans="1:16" hidden="1" x14ac:dyDescent="0.25">
      <c r="A183" s="3" t="s">
        <v>401</v>
      </c>
      <c r="B183" s="3" t="s">
        <v>402</v>
      </c>
      <c r="C183" s="64">
        <v>1.3299999999999999E-2</v>
      </c>
      <c r="D183" s="9">
        <v>2.97</v>
      </c>
      <c r="E183" s="3" t="s">
        <v>727</v>
      </c>
      <c r="F183" s="3" t="s">
        <v>728</v>
      </c>
      <c r="H183" s="16">
        <v>4.5</v>
      </c>
      <c r="I183" t="s">
        <v>1022</v>
      </c>
      <c r="J183" t="s">
        <v>1022</v>
      </c>
      <c r="K183" t="s">
        <v>1014</v>
      </c>
      <c r="L183" s="3" t="s">
        <v>1017</v>
      </c>
      <c r="N183" s="3" t="s">
        <v>1011</v>
      </c>
      <c r="O183" s="3" t="e">
        <v>#N/A</v>
      </c>
      <c r="P183" s="3" t="e">
        <v>#N/A</v>
      </c>
    </row>
    <row r="184" spans="1:16" hidden="1" x14ac:dyDescent="0.25">
      <c r="A184" s="3" t="s">
        <v>403</v>
      </c>
      <c r="B184" s="3" t="s">
        <v>404</v>
      </c>
      <c r="C184" s="61">
        <v>1.84E-2</v>
      </c>
      <c r="D184" s="9">
        <v>3</v>
      </c>
      <c r="E184" s="3" t="s">
        <v>730</v>
      </c>
      <c r="F184" s="3" t="s">
        <v>729</v>
      </c>
      <c r="I184" t="s">
        <v>1171</v>
      </c>
      <c r="L184" s="3" t="s">
        <v>1009</v>
      </c>
      <c r="N184" s="3" t="s">
        <v>1008</v>
      </c>
      <c r="O184" s="3" t="e">
        <v>#N/A</v>
      </c>
      <c r="P184" s="3" t="e">
        <v>#N/A</v>
      </c>
    </row>
    <row r="185" spans="1:16" hidden="1" x14ac:dyDescent="0.25">
      <c r="A185" s="23" t="s">
        <v>938</v>
      </c>
      <c r="B185" s="24" t="s">
        <v>939</v>
      </c>
      <c r="C185" s="67">
        <v>1.5100000000000001E-3</v>
      </c>
      <c r="D185" s="71">
        <v>2.91</v>
      </c>
      <c r="H185" s="19">
        <v>3.5</v>
      </c>
      <c r="I185" t="s">
        <v>1023</v>
      </c>
      <c r="J185" t="s">
        <v>1027</v>
      </c>
      <c r="K185" t="s">
        <v>1023</v>
      </c>
      <c r="L185" s="3" t="s">
        <v>1009</v>
      </c>
      <c r="N185" s="3" t="s">
        <v>1008</v>
      </c>
      <c r="O185" s="3" t="e">
        <v>#N/A</v>
      </c>
      <c r="P185" s="3" t="e">
        <v>#N/A</v>
      </c>
    </row>
    <row r="186" spans="1:16" hidden="1" x14ac:dyDescent="0.25">
      <c r="A186" s="3" t="s">
        <v>357</v>
      </c>
      <c r="B186" s="3" t="s">
        <v>1024</v>
      </c>
      <c r="C186" s="61">
        <v>2.4899999999999999E-2</v>
      </c>
      <c r="D186" s="9">
        <v>3.0415999999999999</v>
      </c>
      <c r="E186" s="3" t="s">
        <v>731</v>
      </c>
      <c r="F186" s="3" t="s">
        <v>732</v>
      </c>
      <c r="H186" s="16">
        <v>3.1</v>
      </c>
      <c r="I186" t="s">
        <v>1023</v>
      </c>
      <c r="J186" t="s">
        <v>1015</v>
      </c>
      <c r="K186" t="s">
        <v>1023</v>
      </c>
      <c r="L186" s="3" t="s">
        <v>1009</v>
      </c>
      <c r="N186" s="3" t="s">
        <v>1010</v>
      </c>
      <c r="O186" s="3" t="s">
        <v>1212</v>
      </c>
      <c r="P186" s="3" t="s">
        <v>1213</v>
      </c>
    </row>
    <row r="187" spans="1:16" hidden="1" x14ac:dyDescent="0.25">
      <c r="A187" s="3" t="s">
        <v>535</v>
      </c>
      <c r="B187" s="3" t="s">
        <v>536</v>
      </c>
      <c r="D187" s="10"/>
      <c r="I187" t="s">
        <v>1171</v>
      </c>
      <c r="L187" s="3" t="s">
        <v>1006</v>
      </c>
      <c r="N187" s="3" t="s">
        <v>1008</v>
      </c>
      <c r="O187" s="3" t="e">
        <v>#N/A</v>
      </c>
      <c r="P187" s="3" t="e">
        <v>#N/A</v>
      </c>
    </row>
    <row r="188" spans="1:16" hidden="1" x14ac:dyDescent="0.25">
      <c r="A188" s="3" t="s">
        <v>884</v>
      </c>
      <c r="B188" s="3" t="s">
        <v>885</v>
      </c>
      <c r="C188" s="58">
        <v>1.2200000000000001E-2</v>
      </c>
      <c r="D188" s="10">
        <v>3.1669999999999998</v>
      </c>
      <c r="E188" s="3" t="s">
        <v>886</v>
      </c>
      <c r="F188" s="3" t="s">
        <v>887</v>
      </c>
      <c r="H188" s="20">
        <v>2</v>
      </c>
      <c r="I188" t="s">
        <v>1172</v>
      </c>
      <c r="J188" t="s">
        <v>1021</v>
      </c>
      <c r="K188" t="s">
        <v>1021</v>
      </c>
      <c r="L188" s="3" t="s">
        <v>1009</v>
      </c>
      <c r="N188" s="3" t="s">
        <v>1008</v>
      </c>
      <c r="O188" s="3" t="s">
        <v>1214</v>
      </c>
      <c r="P188" s="3" t="s">
        <v>1174</v>
      </c>
    </row>
    <row r="189" spans="1:16" hidden="1" x14ac:dyDescent="0.25">
      <c r="A189" s="3" t="s">
        <v>940</v>
      </c>
      <c r="B189" s="3" t="s">
        <v>941</v>
      </c>
      <c r="C189" s="61"/>
      <c r="D189" s="21"/>
      <c r="H189" s="20">
        <v>2</v>
      </c>
      <c r="I189" t="s">
        <v>1172</v>
      </c>
      <c r="J189" t="s">
        <v>1021</v>
      </c>
      <c r="K189" t="s">
        <v>1021</v>
      </c>
      <c r="L189" s="3" t="s">
        <v>1006</v>
      </c>
      <c r="N189" s="3" t="s">
        <v>1008</v>
      </c>
      <c r="O189" s="3" t="e">
        <v>#N/A</v>
      </c>
      <c r="P189" s="3" t="e">
        <v>#N/A</v>
      </c>
    </row>
    <row r="190" spans="1:16" hidden="1" x14ac:dyDescent="0.25">
      <c r="A190" s="3" t="s">
        <v>405</v>
      </c>
      <c r="B190" s="3" t="s">
        <v>406</v>
      </c>
      <c r="C190" s="58">
        <v>1.2999999999999999E-2</v>
      </c>
      <c r="D190" s="10">
        <v>2.91</v>
      </c>
      <c r="E190" s="3" t="s">
        <v>733</v>
      </c>
      <c r="F190" s="3" t="s">
        <v>734</v>
      </c>
      <c r="H190" s="16">
        <v>3.3</v>
      </c>
      <c r="I190" t="s">
        <v>1023</v>
      </c>
      <c r="J190" t="s">
        <v>1027</v>
      </c>
      <c r="K190" t="s">
        <v>1023</v>
      </c>
      <c r="L190" s="3" t="s">
        <v>1009</v>
      </c>
      <c r="N190" s="3" t="s">
        <v>1008</v>
      </c>
      <c r="O190" s="3" t="s">
        <v>1188</v>
      </c>
      <c r="P190" s="3" t="s">
        <v>1174</v>
      </c>
    </row>
    <row r="191" spans="1:16" hidden="1" x14ac:dyDescent="0.25">
      <c r="A191" s="3" t="s">
        <v>549</v>
      </c>
      <c r="B191" s="3" t="s">
        <v>550</v>
      </c>
      <c r="D191" s="10"/>
      <c r="E191" s="3" t="s">
        <v>740</v>
      </c>
      <c r="F191" s="3" t="s">
        <v>741</v>
      </c>
      <c r="H191" s="16">
        <v>3.6</v>
      </c>
      <c r="I191" t="s">
        <v>1023</v>
      </c>
      <c r="J191" t="s">
        <v>1027</v>
      </c>
      <c r="K191" t="s">
        <v>1023</v>
      </c>
      <c r="O191" s="3" t="e">
        <v>#N/A</v>
      </c>
      <c r="P191" s="3" t="e">
        <v>#N/A</v>
      </c>
    </row>
    <row r="192" spans="1:16" hidden="1" x14ac:dyDescent="0.25">
      <c r="A192" s="3" t="s">
        <v>407</v>
      </c>
      <c r="B192" s="3" t="s">
        <v>408</v>
      </c>
      <c r="C192" s="61">
        <v>3.2399999999999998E-2</v>
      </c>
      <c r="D192" s="9">
        <v>2.379</v>
      </c>
      <c r="E192" s="3" t="s">
        <v>735</v>
      </c>
      <c r="F192" s="3" t="s">
        <v>736</v>
      </c>
      <c r="H192" s="16">
        <v>2.7</v>
      </c>
      <c r="I192" t="s">
        <v>1172</v>
      </c>
      <c r="J192" t="s">
        <v>1021</v>
      </c>
      <c r="K192" t="s">
        <v>1021</v>
      </c>
      <c r="L192" s="3" t="s">
        <v>1009</v>
      </c>
      <c r="N192" s="3" t="s">
        <v>1010</v>
      </c>
      <c r="O192" s="3" t="s">
        <v>1215</v>
      </c>
      <c r="P192" s="3" t="s">
        <v>1174</v>
      </c>
    </row>
    <row r="193" spans="1:16" hidden="1" x14ac:dyDescent="0.25">
      <c r="A193" s="3" t="s">
        <v>871</v>
      </c>
      <c r="B193" s="3" t="s">
        <v>872</v>
      </c>
      <c r="C193" s="72">
        <v>1.1900000000000001E-2</v>
      </c>
      <c r="D193" s="15">
        <v>2.9950000000000001</v>
      </c>
      <c r="E193" s="3" t="s">
        <v>873</v>
      </c>
      <c r="F193" s="3" t="s">
        <v>874</v>
      </c>
      <c r="G193" s="3" t="s">
        <v>875</v>
      </c>
      <c r="H193" s="16">
        <v>3.5</v>
      </c>
      <c r="I193" t="s">
        <v>1023</v>
      </c>
      <c r="J193" s="3" t="s">
        <v>1015</v>
      </c>
      <c r="K193" t="s">
        <v>1023</v>
      </c>
      <c r="L193" s="3" t="s">
        <v>1009</v>
      </c>
      <c r="N193" s="3" t="s">
        <v>1008</v>
      </c>
      <c r="O193" s="3" t="e">
        <v>#N/A</v>
      </c>
      <c r="P193" s="3" t="e">
        <v>#N/A</v>
      </c>
    </row>
    <row r="194" spans="1:16" hidden="1" x14ac:dyDescent="0.25">
      <c r="A194" s="3" t="s">
        <v>837</v>
      </c>
      <c r="B194" s="3" t="s">
        <v>838</v>
      </c>
      <c r="C194" s="58">
        <v>0.10100000000000001</v>
      </c>
      <c r="D194" s="10">
        <v>2.5880000000000001</v>
      </c>
      <c r="E194" s="3" t="s">
        <v>840</v>
      </c>
      <c r="F194" s="3" t="s">
        <v>839</v>
      </c>
      <c r="H194" s="16">
        <v>2.9</v>
      </c>
      <c r="I194" t="s">
        <v>1172</v>
      </c>
      <c r="J194" t="s">
        <v>1021</v>
      </c>
      <c r="K194" t="s">
        <v>1021</v>
      </c>
      <c r="L194" s="3" t="s">
        <v>1006</v>
      </c>
      <c r="N194" s="3" t="s">
        <v>1008</v>
      </c>
      <c r="O194" s="3" t="s">
        <v>1216</v>
      </c>
      <c r="P194" s="3" t="s">
        <v>1181</v>
      </c>
    </row>
    <row r="195" spans="1:16" hidden="1" x14ac:dyDescent="0.25">
      <c r="A195" s="3" t="s">
        <v>409</v>
      </c>
      <c r="B195" s="3" t="s">
        <v>410</v>
      </c>
      <c r="D195" s="10"/>
      <c r="E195" s="3" t="s">
        <v>737</v>
      </c>
      <c r="F195" s="3" t="s">
        <v>742</v>
      </c>
      <c r="H195" s="16">
        <v>2</v>
      </c>
      <c r="I195" t="s">
        <v>1172</v>
      </c>
      <c r="J195" t="s">
        <v>1021</v>
      </c>
      <c r="K195" t="s">
        <v>1021</v>
      </c>
      <c r="O195" s="3" t="e">
        <v>#N/A</v>
      </c>
      <c r="P195" s="3" t="e">
        <v>#N/A</v>
      </c>
    </row>
    <row r="196" spans="1:16" hidden="1" x14ac:dyDescent="0.25">
      <c r="A196" s="3" t="s">
        <v>527</v>
      </c>
      <c r="B196" s="3" t="s">
        <v>528</v>
      </c>
      <c r="D196" s="10"/>
      <c r="E196" s="3" t="s">
        <v>738</v>
      </c>
      <c r="F196" s="3" t="s">
        <v>739</v>
      </c>
      <c r="I196" t="s">
        <v>1171</v>
      </c>
      <c r="L196" s="3" t="s">
        <v>1009</v>
      </c>
      <c r="N196" s="3" t="s">
        <v>1008</v>
      </c>
      <c r="O196" s="3" t="e">
        <v>#N/A</v>
      </c>
      <c r="P196" s="3" t="e">
        <v>#N/A</v>
      </c>
    </row>
    <row r="197" spans="1:16" hidden="1" x14ac:dyDescent="0.25">
      <c r="A197" s="3" t="s">
        <v>411</v>
      </c>
      <c r="B197" s="3" t="s">
        <v>412</v>
      </c>
      <c r="D197" s="10"/>
      <c r="E197" s="3" t="s">
        <v>738</v>
      </c>
      <c r="F197" s="3" t="s">
        <v>739</v>
      </c>
      <c r="I197" t="s">
        <v>1171</v>
      </c>
      <c r="O197" s="3" t="e">
        <v>#N/A</v>
      </c>
      <c r="P197" s="3" t="e">
        <v>#N/A</v>
      </c>
    </row>
    <row r="198" spans="1:16" hidden="1" x14ac:dyDescent="0.25">
      <c r="A198" s="3" t="s">
        <v>413</v>
      </c>
      <c r="B198" s="3" t="s">
        <v>414</v>
      </c>
      <c r="C198" s="65">
        <v>1.485E-2</v>
      </c>
      <c r="D198" s="9">
        <v>2.8633299999999999</v>
      </c>
      <c r="E198" s="3" t="s">
        <v>743</v>
      </c>
      <c r="F198" s="3" t="s">
        <v>744</v>
      </c>
      <c r="H198" s="16">
        <v>3.8</v>
      </c>
      <c r="I198" t="s">
        <v>1023</v>
      </c>
      <c r="J198" t="s">
        <v>1015</v>
      </c>
      <c r="K198" t="s">
        <v>1023</v>
      </c>
      <c r="L198" s="3" t="s">
        <v>1009</v>
      </c>
      <c r="N198" s="3" t="s">
        <v>1010</v>
      </c>
      <c r="O198" s="3" t="s">
        <v>1179</v>
      </c>
      <c r="P198" s="3" t="s">
        <v>1174</v>
      </c>
    </row>
    <row r="199" spans="1:16" hidden="1" x14ac:dyDescent="0.25">
      <c r="A199" s="3" t="s">
        <v>415</v>
      </c>
      <c r="B199" s="3" t="s">
        <v>416</v>
      </c>
      <c r="D199" s="10"/>
      <c r="E199" s="3" t="s">
        <v>745</v>
      </c>
      <c r="F199" s="3" t="s">
        <v>746</v>
      </c>
      <c r="H199" s="16">
        <v>2</v>
      </c>
      <c r="I199" t="s">
        <v>1172</v>
      </c>
      <c r="J199" t="s">
        <v>1021</v>
      </c>
      <c r="K199" t="s">
        <v>1021</v>
      </c>
      <c r="L199" s="3" t="s">
        <v>1017</v>
      </c>
      <c r="N199" s="3" t="s">
        <v>1010</v>
      </c>
      <c r="O199" s="3" t="e">
        <v>#N/A</v>
      </c>
      <c r="P199" s="3" t="e">
        <v>#N/A</v>
      </c>
    </row>
    <row r="200" spans="1:16" x14ac:dyDescent="0.25">
      <c r="A200" s="3" t="s">
        <v>541</v>
      </c>
      <c r="B200" s="3" t="s">
        <v>542</v>
      </c>
      <c r="C200" s="61">
        <v>8.6999999999999994E-3</v>
      </c>
      <c r="D200" s="9">
        <v>3.202</v>
      </c>
      <c r="E200" s="3" t="s">
        <v>748</v>
      </c>
      <c r="F200" s="3" t="s">
        <v>747</v>
      </c>
      <c r="H200" s="16">
        <v>3.5</v>
      </c>
      <c r="I200" t="s">
        <v>1023</v>
      </c>
      <c r="J200" t="s">
        <v>1027</v>
      </c>
      <c r="K200" t="s">
        <v>1023</v>
      </c>
      <c r="L200" s="3" t="s">
        <v>1009</v>
      </c>
      <c r="O200" s="3" t="s">
        <v>1223</v>
      </c>
      <c r="P200" s="3" t="s">
        <v>1174</v>
      </c>
    </row>
    <row r="201" spans="1:16" hidden="1" x14ac:dyDescent="0.25">
      <c r="A201" s="3" t="s">
        <v>417</v>
      </c>
      <c r="B201" s="3" t="s">
        <v>418</v>
      </c>
      <c r="D201" s="10"/>
      <c r="E201" s="3" t="s">
        <v>749</v>
      </c>
      <c r="F201" s="3" t="s">
        <v>749</v>
      </c>
      <c r="I201" t="s">
        <v>1171</v>
      </c>
      <c r="L201" s="3" t="s">
        <v>1009</v>
      </c>
      <c r="N201" s="3" t="s">
        <v>1008</v>
      </c>
      <c r="O201" s="3" t="e">
        <v>#N/A</v>
      </c>
      <c r="P201" s="3" t="e">
        <v>#N/A</v>
      </c>
    </row>
    <row r="202" spans="1:16" hidden="1" x14ac:dyDescent="0.25">
      <c r="A202" s="3" t="s">
        <v>419</v>
      </c>
      <c r="B202" s="3" t="s">
        <v>420</v>
      </c>
      <c r="D202" s="10"/>
      <c r="E202" s="3" t="s">
        <v>749</v>
      </c>
      <c r="F202" s="3" t="s">
        <v>749</v>
      </c>
      <c r="I202" t="s">
        <v>1171</v>
      </c>
      <c r="L202" s="3" t="s">
        <v>1009</v>
      </c>
      <c r="N202" s="3" t="s">
        <v>1019</v>
      </c>
      <c r="O202" s="3" t="e">
        <v>#N/A</v>
      </c>
      <c r="P202" s="3" t="e">
        <v>#N/A</v>
      </c>
    </row>
    <row r="203" spans="1:16" hidden="1" x14ac:dyDescent="0.25">
      <c r="A203" s="3" t="s">
        <v>421</v>
      </c>
      <c r="B203" s="3" t="s">
        <v>422</v>
      </c>
      <c r="D203" s="10"/>
      <c r="E203" s="3" t="s">
        <v>749</v>
      </c>
      <c r="F203" s="3" t="s">
        <v>749</v>
      </c>
      <c r="I203" t="s">
        <v>1171</v>
      </c>
      <c r="L203" s="3" t="s">
        <v>892</v>
      </c>
      <c r="N203" s="3" t="s">
        <v>1008</v>
      </c>
      <c r="O203" s="3" t="e">
        <v>#N/A</v>
      </c>
      <c r="P203" s="3" t="e">
        <v>#N/A</v>
      </c>
    </row>
    <row r="204" spans="1:16" hidden="1" x14ac:dyDescent="0.25">
      <c r="A204" s="3" t="s">
        <v>529</v>
      </c>
      <c r="B204" s="3" t="s">
        <v>530</v>
      </c>
      <c r="D204" s="10"/>
      <c r="E204" s="3" t="s">
        <v>750</v>
      </c>
      <c r="H204" s="16">
        <v>2</v>
      </c>
      <c r="I204" t="s">
        <v>1172</v>
      </c>
      <c r="J204" t="s">
        <v>1021</v>
      </c>
      <c r="K204" t="s">
        <v>1021</v>
      </c>
      <c r="L204" s="3" t="s">
        <v>1006</v>
      </c>
      <c r="N204" s="3" t="s">
        <v>1008</v>
      </c>
      <c r="O204" s="3" t="e">
        <v>#N/A</v>
      </c>
      <c r="P204" s="3" t="e">
        <v>#N/A</v>
      </c>
    </row>
    <row r="205" spans="1:16" hidden="1" x14ac:dyDescent="0.25">
      <c r="A205" s="3" t="s">
        <v>496</v>
      </c>
      <c r="B205" s="3" t="s">
        <v>497</v>
      </c>
      <c r="D205" s="10"/>
      <c r="E205" s="3" t="s">
        <v>751</v>
      </c>
      <c r="I205" t="s">
        <v>1171</v>
      </c>
      <c r="O205" s="3" t="e">
        <v>#N/A</v>
      </c>
      <c r="P205" s="3" t="e">
        <v>#N/A</v>
      </c>
    </row>
    <row r="206" spans="1:16" hidden="1" x14ac:dyDescent="0.25">
      <c r="A206" s="3" t="s">
        <v>423</v>
      </c>
      <c r="B206" s="3" t="s">
        <v>424</v>
      </c>
      <c r="D206" s="10"/>
      <c r="E206" s="3" t="s">
        <v>752</v>
      </c>
      <c r="H206" s="16">
        <v>2</v>
      </c>
      <c r="I206" t="s">
        <v>1172</v>
      </c>
      <c r="J206" t="s">
        <v>1021</v>
      </c>
      <c r="K206" t="s">
        <v>1021</v>
      </c>
      <c r="L206" s="3" t="s">
        <v>1006</v>
      </c>
      <c r="N206" s="3" t="s">
        <v>1008</v>
      </c>
      <c r="O206" s="3" t="e">
        <v>#N/A</v>
      </c>
      <c r="P206" s="3" t="e">
        <v>#N/A</v>
      </c>
    </row>
    <row r="207" spans="1:16" hidden="1" x14ac:dyDescent="0.25">
      <c r="A207" s="3" t="s">
        <v>425</v>
      </c>
      <c r="B207" s="3" t="s">
        <v>426</v>
      </c>
      <c r="D207" s="10"/>
      <c r="E207" s="3" t="s">
        <v>753</v>
      </c>
      <c r="H207" s="16">
        <v>2</v>
      </c>
      <c r="I207" t="s">
        <v>1172</v>
      </c>
      <c r="J207" t="s">
        <v>1021</v>
      </c>
      <c r="K207" t="s">
        <v>1021</v>
      </c>
      <c r="L207" s="3" t="s">
        <v>1006</v>
      </c>
      <c r="N207" s="3" t="s">
        <v>1008</v>
      </c>
      <c r="O207" s="3" t="e">
        <v>#N/A</v>
      </c>
      <c r="P207" s="3" t="e">
        <v>#N/A</v>
      </c>
    </row>
    <row r="208" spans="1:16" hidden="1" x14ac:dyDescent="0.25">
      <c r="A208" s="3" t="s">
        <v>427</v>
      </c>
      <c r="B208" s="3" t="s">
        <v>428</v>
      </c>
      <c r="D208" s="10"/>
      <c r="E208" s="3" t="s">
        <v>754</v>
      </c>
      <c r="H208" s="16">
        <v>2</v>
      </c>
      <c r="I208" t="s">
        <v>1172</v>
      </c>
      <c r="J208" t="s">
        <v>1021</v>
      </c>
      <c r="K208" t="s">
        <v>1021</v>
      </c>
      <c r="L208" s="3" t="s">
        <v>1006</v>
      </c>
      <c r="N208" s="3" t="s">
        <v>1008</v>
      </c>
      <c r="O208" s="3" t="e">
        <v>#N/A</v>
      </c>
      <c r="P208" s="3" t="e">
        <v>#N/A</v>
      </c>
    </row>
    <row r="209" spans="1:16" hidden="1" x14ac:dyDescent="0.25">
      <c r="A209" s="3" t="s">
        <v>429</v>
      </c>
      <c r="B209" s="3" t="s">
        <v>430</v>
      </c>
      <c r="C209" s="61">
        <v>4.5999999999999999E-3</v>
      </c>
      <c r="D209" s="9">
        <v>3.1387999999999998</v>
      </c>
      <c r="E209" s="3" t="s">
        <v>755</v>
      </c>
      <c r="F209" s="3" t="s">
        <v>756</v>
      </c>
      <c r="H209" s="16">
        <v>4</v>
      </c>
      <c r="I209" t="s">
        <v>1022</v>
      </c>
      <c r="J209" t="s">
        <v>1022</v>
      </c>
      <c r="K209" t="s">
        <v>1013</v>
      </c>
      <c r="L209" s="3" t="s">
        <v>1009</v>
      </c>
      <c r="N209" s="3" t="s">
        <v>1010</v>
      </c>
      <c r="O209" s="3" t="s">
        <v>1215</v>
      </c>
      <c r="P209" s="3" t="s">
        <v>1174</v>
      </c>
    </row>
    <row r="210" spans="1:16" hidden="1" x14ac:dyDescent="0.25">
      <c r="A210" s="3" t="s">
        <v>431</v>
      </c>
      <c r="B210" s="3" t="s">
        <v>432</v>
      </c>
      <c r="D210" s="10"/>
      <c r="E210" s="3" t="s">
        <v>749</v>
      </c>
      <c r="I210" t="s">
        <v>1171</v>
      </c>
      <c r="L210" s="3" t="s">
        <v>1009</v>
      </c>
      <c r="N210" s="3" t="s">
        <v>1008</v>
      </c>
      <c r="O210" s="3" t="e">
        <v>#N/A</v>
      </c>
      <c r="P210" s="3" t="e">
        <v>#N/A</v>
      </c>
    </row>
    <row r="211" spans="1:16" hidden="1" x14ac:dyDescent="0.25">
      <c r="A211" s="3" t="s">
        <v>433</v>
      </c>
      <c r="B211" s="3" t="s">
        <v>434</v>
      </c>
      <c r="D211" s="10"/>
      <c r="E211" s="3" t="s">
        <v>749</v>
      </c>
      <c r="I211" t="s">
        <v>1171</v>
      </c>
      <c r="L211" s="3" t="s">
        <v>1009</v>
      </c>
      <c r="N211" s="3" t="s">
        <v>1008</v>
      </c>
      <c r="O211" s="3" t="e">
        <v>#N/A</v>
      </c>
      <c r="P211" s="3" t="e">
        <v>#N/A</v>
      </c>
    </row>
    <row r="212" spans="1:16" hidden="1" x14ac:dyDescent="0.25">
      <c r="A212" s="3" t="s">
        <v>435</v>
      </c>
      <c r="B212" s="3" t="s">
        <v>436</v>
      </c>
      <c r="D212" s="10"/>
      <c r="E212" s="3" t="s">
        <v>749</v>
      </c>
      <c r="I212" t="s">
        <v>1171</v>
      </c>
      <c r="L212" s="3" t="s">
        <v>892</v>
      </c>
      <c r="N212" s="3" t="s">
        <v>1008</v>
      </c>
      <c r="O212" s="3" t="e">
        <v>#N/A</v>
      </c>
      <c r="P212" s="3" t="e">
        <v>#N/A</v>
      </c>
    </row>
    <row r="213" spans="1:16" hidden="1" x14ac:dyDescent="0.25">
      <c r="A213" s="3" t="s">
        <v>437</v>
      </c>
      <c r="B213" s="3" t="s">
        <v>438</v>
      </c>
      <c r="D213" s="10"/>
      <c r="E213" s="3" t="s">
        <v>749</v>
      </c>
      <c r="I213" t="s">
        <v>1171</v>
      </c>
      <c r="L213" s="3" t="s">
        <v>1017</v>
      </c>
      <c r="N213" s="3" t="s">
        <v>1008</v>
      </c>
      <c r="O213" s="3" t="e">
        <v>#N/A</v>
      </c>
      <c r="P213" s="3" t="e">
        <v>#N/A</v>
      </c>
    </row>
    <row r="214" spans="1:16" hidden="1" x14ac:dyDescent="0.25">
      <c r="A214" s="3" t="s">
        <v>439</v>
      </c>
      <c r="B214" s="3" t="s">
        <v>440</v>
      </c>
      <c r="D214" s="10"/>
      <c r="E214" s="3" t="s">
        <v>749</v>
      </c>
      <c r="I214" t="s">
        <v>1171</v>
      </c>
      <c r="L214" s="3" t="s">
        <v>1009</v>
      </c>
      <c r="N214" s="3" t="s">
        <v>1008</v>
      </c>
      <c r="O214" s="3" t="e">
        <v>#N/A</v>
      </c>
      <c r="P214" s="3" t="e">
        <v>#N/A</v>
      </c>
    </row>
    <row r="215" spans="1:16" hidden="1" x14ac:dyDescent="0.25">
      <c r="A215" s="3" t="s">
        <v>441</v>
      </c>
      <c r="B215" s="3" t="s">
        <v>442</v>
      </c>
      <c r="D215" s="10"/>
      <c r="E215" s="3" t="s">
        <v>749</v>
      </c>
      <c r="I215" t="s">
        <v>1171</v>
      </c>
      <c r="L215" s="3" t="s">
        <v>1009</v>
      </c>
      <c r="N215" s="3" t="s">
        <v>1008</v>
      </c>
      <c r="O215" s="3" t="e">
        <v>#N/A</v>
      </c>
      <c r="P215" s="3" t="e">
        <v>#N/A</v>
      </c>
    </row>
    <row r="216" spans="1:16" hidden="1" x14ac:dyDescent="0.25">
      <c r="A216" s="3" t="s">
        <v>443</v>
      </c>
      <c r="B216" s="3" t="s">
        <v>444</v>
      </c>
      <c r="C216" s="61">
        <v>1.9300000000000001E-2</v>
      </c>
      <c r="D216" s="9">
        <v>2.9695999999999998</v>
      </c>
      <c r="E216" s="3" t="s">
        <v>757</v>
      </c>
      <c r="F216" s="3" t="s">
        <v>758</v>
      </c>
      <c r="H216" s="16">
        <v>3.1</v>
      </c>
      <c r="I216" t="s">
        <v>1023</v>
      </c>
      <c r="J216" t="s">
        <v>1027</v>
      </c>
      <c r="K216" t="s">
        <v>1023</v>
      </c>
      <c r="L216" s="3" t="s">
        <v>1009</v>
      </c>
      <c r="N216" s="3" t="s">
        <v>1010</v>
      </c>
      <c r="O216" s="3" t="s">
        <v>1207</v>
      </c>
      <c r="P216" s="3" t="s">
        <v>1174</v>
      </c>
    </row>
    <row r="217" spans="1:16" hidden="1" x14ac:dyDescent="0.25">
      <c r="A217" s="3" t="s">
        <v>445</v>
      </c>
      <c r="B217" s="3" t="s">
        <v>446</v>
      </c>
      <c r="D217" s="10"/>
      <c r="E217" s="3" t="s">
        <v>749</v>
      </c>
      <c r="I217" t="s">
        <v>1171</v>
      </c>
      <c r="L217" s="3" t="s">
        <v>1009</v>
      </c>
      <c r="N217" s="3" t="s">
        <v>1010</v>
      </c>
      <c r="O217" s="3" t="e">
        <v>#N/A</v>
      </c>
      <c r="P217" s="3" t="e">
        <v>#N/A</v>
      </c>
    </row>
    <row r="218" spans="1:16" hidden="1" x14ac:dyDescent="0.25">
      <c r="A218" s="3" t="s">
        <v>447</v>
      </c>
      <c r="B218" s="3" t="s">
        <v>448</v>
      </c>
      <c r="C218" s="61">
        <v>0.19800000000000001</v>
      </c>
      <c r="D218" s="9">
        <v>2.504</v>
      </c>
      <c r="E218" s="3" t="s">
        <v>761</v>
      </c>
      <c r="F218" s="3" t="s">
        <v>759</v>
      </c>
      <c r="H218" s="16">
        <v>2.7</v>
      </c>
      <c r="I218" t="s">
        <v>1172</v>
      </c>
      <c r="J218" t="s">
        <v>1021</v>
      </c>
      <c r="K218" t="s">
        <v>1021</v>
      </c>
      <c r="L218" s="3" t="s">
        <v>1009</v>
      </c>
      <c r="N218" s="3" t="s">
        <v>1010</v>
      </c>
      <c r="O218" s="3" t="s">
        <v>1176</v>
      </c>
      <c r="P218" s="3" t="s">
        <v>1174</v>
      </c>
    </row>
    <row r="219" spans="1:16" hidden="1" x14ac:dyDescent="0.25">
      <c r="A219" s="3" t="s">
        <v>449</v>
      </c>
      <c r="B219" s="3" t="s">
        <v>450</v>
      </c>
      <c r="C219" s="61">
        <v>0.19800000000000001</v>
      </c>
      <c r="D219" s="9">
        <v>2.504</v>
      </c>
      <c r="E219" s="3" t="s">
        <v>762</v>
      </c>
      <c r="F219" s="3" t="s">
        <v>760</v>
      </c>
      <c r="H219" s="16">
        <v>2</v>
      </c>
      <c r="I219" t="s">
        <v>1172</v>
      </c>
      <c r="J219" t="s">
        <v>1021</v>
      </c>
      <c r="K219" t="s">
        <v>1021</v>
      </c>
      <c r="L219" s="3" t="s">
        <v>1009</v>
      </c>
      <c r="N219" s="3" t="s">
        <v>1010</v>
      </c>
      <c r="O219" s="3" t="s">
        <v>1176</v>
      </c>
      <c r="P219" s="3" t="s">
        <v>1174</v>
      </c>
    </row>
    <row r="220" spans="1:16" hidden="1" x14ac:dyDescent="0.25">
      <c r="A220" s="3" t="s">
        <v>866</v>
      </c>
      <c r="B220" s="3" t="s">
        <v>867</v>
      </c>
      <c r="C220" s="58">
        <v>1.89E-2</v>
      </c>
      <c r="D220" s="10">
        <v>3</v>
      </c>
      <c r="E220" s="3" t="s">
        <v>868</v>
      </c>
      <c r="F220" s="4" t="s">
        <v>869</v>
      </c>
      <c r="I220" t="s">
        <v>1171</v>
      </c>
      <c r="L220" s="3" t="s">
        <v>1009</v>
      </c>
      <c r="N220" s="3" t="s">
        <v>1008</v>
      </c>
      <c r="O220" s="3" t="e">
        <v>#N/A</v>
      </c>
      <c r="P220" s="3" t="e">
        <v>#N/A</v>
      </c>
    </row>
    <row r="221" spans="1:16" hidden="1" x14ac:dyDescent="0.25">
      <c r="A221" s="3" t="s">
        <v>451</v>
      </c>
      <c r="B221" s="3" t="s">
        <v>452</v>
      </c>
      <c r="D221" s="10"/>
      <c r="E221" s="3" t="s">
        <v>749</v>
      </c>
      <c r="I221" t="s">
        <v>1171</v>
      </c>
      <c r="L221" s="3" t="s">
        <v>1006</v>
      </c>
      <c r="N221" s="3" t="s">
        <v>1008</v>
      </c>
      <c r="O221" s="3" t="e">
        <v>#N/A</v>
      </c>
      <c r="P221" s="3" t="e">
        <v>#N/A</v>
      </c>
    </row>
    <row r="222" spans="1:16" hidden="1" x14ac:dyDescent="0.25">
      <c r="A222" s="3" t="s">
        <v>453</v>
      </c>
      <c r="B222" s="3" t="s">
        <v>454</v>
      </c>
      <c r="C222" s="61">
        <v>0.12970000000000001</v>
      </c>
      <c r="D222" s="9">
        <v>2.6061000000000001</v>
      </c>
      <c r="E222" s="3" t="s">
        <v>763</v>
      </c>
      <c r="F222" s="3" t="s">
        <v>764</v>
      </c>
      <c r="H222" s="16">
        <v>3.8</v>
      </c>
      <c r="I222" t="s">
        <v>1023</v>
      </c>
      <c r="J222" t="s">
        <v>1027</v>
      </c>
      <c r="K222" t="s">
        <v>1023</v>
      </c>
      <c r="L222" s="3" t="s">
        <v>1009</v>
      </c>
      <c r="N222" s="3" t="s">
        <v>1008</v>
      </c>
      <c r="O222" s="3" t="s">
        <v>1187</v>
      </c>
      <c r="P222" s="3" t="s">
        <v>1181</v>
      </c>
    </row>
    <row r="223" spans="1:16" hidden="1" x14ac:dyDescent="0.25">
      <c r="A223" s="3" t="s">
        <v>567</v>
      </c>
      <c r="B223" s="3" t="s">
        <v>568</v>
      </c>
      <c r="C223" s="58">
        <v>8.0000000000000002E-3</v>
      </c>
      <c r="D223" s="10">
        <v>3.18</v>
      </c>
      <c r="E223" s="3" t="s">
        <v>765</v>
      </c>
      <c r="F223" s="3" t="s">
        <v>766</v>
      </c>
      <c r="H223" s="16">
        <v>3.3</v>
      </c>
      <c r="I223" t="s">
        <v>1023</v>
      </c>
      <c r="J223" t="s">
        <v>1027</v>
      </c>
      <c r="K223" t="s">
        <v>1023</v>
      </c>
      <c r="L223" s="3" t="s">
        <v>1009</v>
      </c>
      <c r="N223" s="3" t="s">
        <v>1008</v>
      </c>
      <c r="O223" s="3" t="s">
        <v>1211</v>
      </c>
      <c r="P223" s="3" t="s">
        <v>1174</v>
      </c>
    </row>
    <row r="224" spans="1:16" hidden="1" x14ac:dyDescent="0.25">
      <c r="A224" s="3" t="s">
        <v>551</v>
      </c>
      <c r="B224" s="3" t="s">
        <v>552</v>
      </c>
      <c r="D224" s="10"/>
      <c r="E224" s="3" t="s">
        <v>767</v>
      </c>
      <c r="H224" s="16">
        <v>2</v>
      </c>
      <c r="I224" t="s">
        <v>1172</v>
      </c>
      <c r="J224" t="s">
        <v>1021</v>
      </c>
      <c r="K224" t="s">
        <v>1021</v>
      </c>
      <c r="O224" s="3" t="e">
        <v>#N/A</v>
      </c>
      <c r="P224" s="3" t="e">
        <v>#N/A</v>
      </c>
    </row>
    <row r="225" spans="1:16" hidden="1" x14ac:dyDescent="0.25">
      <c r="A225" s="3" t="s">
        <v>845</v>
      </c>
      <c r="B225" s="3" t="s">
        <v>846</v>
      </c>
      <c r="C225" s="58">
        <v>4.1999999999999997E-3</v>
      </c>
      <c r="D225" s="10">
        <v>3</v>
      </c>
      <c r="E225" s="3" t="s">
        <v>847</v>
      </c>
      <c r="F225" s="3" t="s">
        <v>848</v>
      </c>
      <c r="H225" s="16">
        <v>3.1</v>
      </c>
      <c r="I225" t="s">
        <v>1023</v>
      </c>
      <c r="J225" t="s">
        <v>1027</v>
      </c>
      <c r="K225" t="s">
        <v>1023</v>
      </c>
      <c r="L225" s="3" t="s">
        <v>1006</v>
      </c>
      <c r="N225" s="3" t="s">
        <v>1008</v>
      </c>
      <c r="O225" s="3" t="e">
        <v>#N/A</v>
      </c>
      <c r="P225" s="3" t="e">
        <v>#N/A</v>
      </c>
    </row>
    <row r="226" spans="1:16" hidden="1" x14ac:dyDescent="0.25">
      <c r="A226" s="3" t="s">
        <v>455</v>
      </c>
      <c r="B226" s="3" t="s">
        <v>456</v>
      </c>
      <c r="C226" s="61">
        <v>1.52E-2</v>
      </c>
      <c r="D226" s="14">
        <v>3.0063</v>
      </c>
      <c r="E226" s="3" t="s">
        <v>768</v>
      </c>
      <c r="F226" s="3" t="s">
        <v>770</v>
      </c>
      <c r="H226" s="16">
        <v>4</v>
      </c>
      <c r="I226" t="s">
        <v>1022</v>
      </c>
      <c r="J226" t="s">
        <v>1022</v>
      </c>
      <c r="K226" t="s">
        <v>1013</v>
      </c>
      <c r="L226" s="3" t="s">
        <v>1009</v>
      </c>
      <c r="N226" s="3" t="s">
        <v>1008</v>
      </c>
      <c r="O226" s="3" t="s">
        <v>1179</v>
      </c>
      <c r="P226" s="3" t="s">
        <v>1174</v>
      </c>
    </row>
    <row r="227" spans="1:16" hidden="1" x14ac:dyDescent="0.25">
      <c r="A227" s="3" t="s">
        <v>513</v>
      </c>
      <c r="B227" s="3" t="s">
        <v>514</v>
      </c>
      <c r="C227" s="61">
        <v>1.52E-2</v>
      </c>
      <c r="D227" s="14">
        <v>3.0063</v>
      </c>
      <c r="E227" s="3" t="s">
        <v>771</v>
      </c>
      <c r="F227" s="3" t="s">
        <v>769</v>
      </c>
      <c r="H227" s="16">
        <v>3.9</v>
      </c>
      <c r="I227" t="s">
        <v>1023</v>
      </c>
      <c r="J227" t="s">
        <v>1027</v>
      </c>
      <c r="K227" t="s">
        <v>1023</v>
      </c>
      <c r="L227" s="3" t="s">
        <v>1009</v>
      </c>
      <c r="N227" s="3" t="s">
        <v>1008</v>
      </c>
      <c r="O227" s="3" t="s">
        <v>1179</v>
      </c>
      <c r="P227" s="3" t="s">
        <v>1174</v>
      </c>
    </row>
    <row r="228" spans="1:16" hidden="1" x14ac:dyDescent="0.25">
      <c r="A228" s="3" t="s">
        <v>509</v>
      </c>
      <c r="B228" s="3" t="s">
        <v>510</v>
      </c>
      <c r="C228" s="61">
        <v>2.3199999999999998E-2</v>
      </c>
      <c r="D228" s="9">
        <v>2.9554</v>
      </c>
      <c r="E228" s="3" t="s">
        <v>772</v>
      </c>
      <c r="F228" s="3" t="s">
        <v>773</v>
      </c>
      <c r="H228" s="16">
        <v>3.5</v>
      </c>
      <c r="I228" t="s">
        <v>1023</v>
      </c>
      <c r="J228" t="s">
        <v>1027</v>
      </c>
      <c r="K228" t="s">
        <v>1023</v>
      </c>
      <c r="L228" s="3" t="s">
        <v>1009</v>
      </c>
      <c r="N228" s="3" t="s">
        <v>1010</v>
      </c>
      <c r="O228" s="3" t="s">
        <v>1212</v>
      </c>
      <c r="P228" s="3" t="s">
        <v>1213</v>
      </c>
    </row>
    <row r="229" spans="1:16" hidden="1" x14ac:dyDescent="0.25">
      <c r="A229" s="3" t="s">
        <v>457</v>
      </c>
      <c r="B229" s="3" t="s">
        <v>458</v>
      </c>
      <c r="C229" s="61">
        <v>1.8599999999999998E-2</v>
      </c>
      <c r="D229" s="9">
        <v>3.0455000000000001</v>
      </c>
      <c r="E229" s="3" t="s">
        <v>775</v>
      </c>
      <c r="F229" s="3" t="s">
        <v>774</v>
      </c>
      <c r="H229" s="16">
        <v>2</v>
      </c>
      <c r="I229" t="s">
        <v>1172</v>
      </c>
      <c r="J229" t="s">
        <v>1021</v>
      </c>
      <c r="K229" t="s">
        <v>1021</v>
      </c>
      <c r="L229" s="3" t="s">
        <v>1009</v>
      </c>
      <c r="N229" s="3" t="s">
        <v>1010</v>
      </c>
      <c r="O229" s="3" t="s">
        <v>1214</v>
      </c>
      <c r="P229" s="3" t="s">
        <v>1174</v>
      </c>
    </row>
    <row r="230" spans="1:16" hidden="1" x14ac:dyDescent="0.25">
      <c r="A230" s="3" t="s">
        <v>459</v>
      </c>
      <c r="B230" s="3" t="s">
        <v>460</v>
      </c>
      <c r="C230" s="64">
        <v>2.3300000000000001E-2</v>
      </c>
      <c r="D230" s="9">
        <v>2.919</v>
      </c>
      <c r="E230" s="3" t="s">
        <v>776</v>
      </c>
      <c r="F230" s="3" t="s">
        <v>777</v>
      </c>
      <c r="H230" s="16">
        <v>2</v>
      </c>
      <c r="I230" t="s">
        <v>1172</v>
      </c>
      <c r="J230" t="s">
        <v>1021</v>
      </c>
      <c r="K230" t="s">
        <v>1021</v>
      </c>
      <c r="L230" s="3" t="s">
        <v>1009</v>
      </c>
      <c r="N230" s="3" t="s">
        <v>1008</v>
      </c>
      <c r="O230" s="3" t="s">
        <v>1214</v>
      </c>
      <c r="P230" s="3" t="s">
        <v>1174</v>
      </c>
    </row>
    <row r="231" spans="1:16" hidden="1" x14ac:dyDescent="0.25">
      <c r="A231" s="3" t="s">
        <v>461</v>
      </c>
      <c r="B231" s="3" t="s">
        <v>462</v>
      </c>
      <c r="C231" s="61">
        <v>1.8599999999999998E-2</v>
      </c>
      <c r="D231" s="9">
        <v>3.0455000000000001</v>
      </c>
      <c r="E231" s="3" t="s">
        <v>778</v>
      </c>
      <c r="F231" s="3" t="s">
        <v>779</v>
      </c>
      <c r="H231" s="16">
        <v>2</v>
      </c>
      <c r="I231" t="s">
        <v>1172</v>
      </c>
      <c r="J231" t="s">
        <v>1021</v>
      </c>
      <c r="K231" t="s">
        <v>1021</v>
      </c>
      <c r="L231" s="3" t="s">
        <v>1009</v>
      </c>
      <c r="N231" s="3" t="s">
        <v>1010</v>
      </c>
      <c r="O231" s="3" t="s">
        <v>1214</v>
      </c>
      <c r="P231" s="3" t="s">
        <v>1174</v>
      </c>
    </row>
    <row r="232" spans="1:16" hidden="1" x14ac:dyDescent="0.25">
      <c r="A232" s="3" t="s">
        <v>463</v>
      </c>
      <c r="B232" s="3" t="s">
        <v>464</v>
      </c>
      <c r="C232" s="61">
        <v>1.3599999999999999E-2</v>
      </c>
      <c r="D232" s="9">
        <v>3.109</v>
      </c>
      <c r="E232" s="3" t="s">
        <v>780</v>
      </c>
      <c r="F232" s="3" t="s">
        <v>781</v>
      </c>
      <c r="H232" s="16">
        <v>2</v>
      </c>
      <c r="I232" t="s">
        <v>1172</v>
      </c>
      <c r="J232" t="s">
        <v>1021</v>
      </c>
      <c r="K232" t="s">
        <v>1021</v>
      </c>
      <c r="L232" s="3" t="s">
        <v>1009</v>
      </c>
      <c r="N232" s="3" t="s">
        <v>1008</v>
      </c>
      <c r="O232" s="3" t="s">
        <v>1214</v>
      </c>
      <c r="P232" s="3" t="s">
        <v>1174</v>
      </c>
    </row>
    <row r="233" spans="1:16" hidden="1" x14ac:dyDescent="0.25">
      <c r="A233" s="3" t="s">
        <v>504</v>
      </c>
      <c r="B233" s="3" t="s">
        <v>505</v>
      </c>
      <c r="C233" s="61">
        <v>1.95E-2</v>
      </c>
      <c r="D233" s="9">
        <v>3.0055999999999998</v>
      </c>
      <c r="E233" s="3" t="s">
        <v>782</v>
      </c>
      <c r="F233" s="3" t="s">
        <v>783</v>
      </c>
      <c r="H233" s="16">
        <v>3.8</v>
      </c>
      <c r="I233" t="s">
        <v>1023</v>
      </c>
      <c r="J233" t="s">
        <v>1027</v>
      </c>
      <c r="K233" t="s">
        <v>1023</v>
      </c>
      <c r="L233" s="3" t="s">
        <v>1009</v>
      </c>
      <c r="N233" s="3" t="s">
        <v>1008</v>
      </c>
      <c r="O233" s="3" t="s">
        <v>1217</v>
      </c>
      <c r="P233" s="3" t="s">
        <v>1218</v>
      </c>
    </row>
    <row r="234" spans="1:16" hidden="1" x14ac:dyDescent="0.25">
      <c r="A234" s="3" t="s">
        <v>861</v>
      </c>
      <c r="B234" s="3" t="s">
        <v>864</v>
      </c>
      <c r="C234" s="61">
        <v>1.6999999999999999E-3</v>
      </c>
      <c r="D234" s="9">
        <v>2.9527999999999999</v>
      </c>
      <c r="E234" s="3" t="s">
        <v>862</v>
      </c>
      <c r="F234" s="3" t="s">
        <v>863</v>
      </c>
      <c r="H234" s="16">
        <v>3.8</v>
      </c>
      <c r="I234" t="s">
        <v>1023</v>
      </c>
      <c r="J234" t="s">
        <v>1027</v>
      </c>
      <c r="K234" t="s">
        <v>1023</v>
      </c>
      <c r="L234" s="3" t="s">
        <v>1006</v>
      </c>
      <c r="N234" s="3" t="s">
        <v>1008</v>
      </c>
      <c r="O234" s="3" t="e">
        <v>#N/A</v>
      </c>
      <c r="P234" s="3" t="e">
        <v>#N/A</v>
      </c>
    </row>
    <row r="235" spans="1:16" hidden="1" x14ac:dyDescent="0.25">
      <c r="A235" s="3" t="s">
        <v>563</v>
      </c>
      <c r="B235" s="3" t="s">
        <v>564</v>
      </c>
      <c r="D235" s="10"/>
      <c r="E235" s="3" t="s">
        <v>785</v>
      </c>
      <c r="F235" s="3" t="s">
        <v>784</v>
      </c>
      <c r="H235" s="16">
        <v>3.5</v>
      </c>
      <c r="I235" t="s">
        <v>1023</v>
      </c>
      <c r="J235" t="s">
        <v>1027</v>
      </c>
      <c r="K235" t="s">
        <v>1023</v>
      </c>
      <c r="L235" s="3" t="s">
        <v>1006</v>
      </c>
      <c r="N235" s="3" t="s">
        <v>1008</v>
      </c>
      <c r="O235" s="3" t="s">
        <v>1209</v>
      </c>
      <c r="P235" s="3" t="s">
        <v>1174</v>
      </c>
    </row>
    <row r="236" spans="1:16" hidden="1" x14ac:dyDescent="0.25">
      <c r="A236" s="3" t="s">
        <v>465</v>
      </c>
      <c r="B236" s="3" t="s">
        <v>466</v>
      </c>
      <c r="C236" s="61">
        <v>2.46E-2</v>
      </c>
      <c r="D236" s="8">
        <v>2.8450000000000002</v>
      </c>
      <c r="E236" s="3" t="s">
        <v>786</v>
      </c>
      <c r="F236" s="3" t="s">
        <v>787</v>
      </c>
      <c r="H236" s="16">
        <v>4</v>
      </c>
      <c r="I236" t="s">
        <v>1022</v>
      </c>
      <c r="J236" t="s">
        <v>1022</v>
      </c>
      <c r="K236" t="s">
        <v>1014</v>
      </c>
      <c r="L236" s="3" t="s">
        <v>1006</v>
      </c>
      <c r="N236" s="3" t="s">
        <v>1008</v>
      </c>
      <c r="O236" s="3" t="e">
        <v>#N/A</v>
      </c>
      <c r="P236" s="3" t="e">
        <v>#N/A</v>
      </c>
    </row>
    <row r="237" spans="1:16" hidden="1" x14ac:dyDescent="0.25">
      <c r="A237" s="3" t="s">
        <v>467</v>
      </c>
      <c r="B237" s="3" t="s">
        <v>1025</v>
      </c>
      <c r="C237" s="61">
        <v>1.9300000000000001E-2</v>
      </c>
      <c r="D237" s="9">
        <v>2.8511000000000002</v>
      </c>
      <c r="E237" s="3" t="s">
        <v>789</v>
      </c>
      <c r="F237" s="3" t="s">
        <v>788</v>
      </c>
      <c r="H237" s="16">
        <v>3.6</v>
      </c>
      <c r="I237" t="s">
        <v>1023</v>
      </c>
      <c r="J237" t="s">
        <v>1027</v>
      </c>
      <c r="K237" t="s">
        <v>1023</v>
      </c>
      <c r="L237" s="3" t="s">
        <v>1009</v>
      </c>
      <c r="N237" s="3" t="s">
        <v>1008</v>
      </c>
      <c r="O237" s="3" t="s">
        <v>1179</v>
      </c>
      <c r="P237" s="3" t="s">
        <v>1174</v>
      </c>
    </row>
    <row r="238" spans="1:16" hidden="1" x14ac:dyDescent="0.25">
      <c r="A238" s="3" t="s">
        <v>545</v>
      </c>
      <c r="B238" s="3" t="s">
        <v>546</v>
      </c>
      <c r="C238" s="73">
        <v>3.7199999999999997E-2</v>
      </c>
      <c r="D238" s="9">
        <v>2.77</v>
      </c>
      <c r="E238" s="3" t="s">
        <v>790</v>
      </c>
      <c r="F238" s="3" t="s">
        <v>791</v>
      </c>
      <c r="H238" s="16">
        <v>3.1</v>
      </c>
      <c r="I238" t="s">
        <v>1023</v>
      </c>
      <c r="J238" t="s">
        <v>1027</v>
      </c>
      <c r="K238" t="s">
        <v>1023</v>
      </c>
      <c r="L238" s="3" t="s">
        <v>1009</v>
      </c>
      <c r="N238" s="3" t="s">
        <v>1008</v>
      </c>
      <c r="O238" s="3" t="s">
        <v>1184</v>
      </c>
      <c r="P238" s="3" t="s">
        <v>1181</v>
      </c>
    </row>
    <row r="239" spans="1:16" hidden="1" x14ac:dyDescent="0.25">
      <c r="A239" s="3" t="s">
        <v>468</v>
      </c>
      <c r="B239" s="3" t="s">
        <v>469</v>
      </c>
      <c r="D239" s="10"/>
      <c r="E239" s="3" t="s">
        <v>792</v>
      </c>
      <c r="H239" s="16">
        <v>2</v>
      </c>
      <c r="I239" t="s">
        <v>1172</v>
      </c>
      <c r="J239" t="s">
        <v>1021</v>
      </c>
      <c r="K239" t="s">
        <v>1021</v>
      </c>
      <c r="L239" s="3" t="s">
        <v>1006</v>
      </c>
      <c r="N239" s="3" t="s">
        <v>1008</v>
      </c>
      <c r="O239" s="3" t="e">
        <v>#N/A</v>
      </c>
      <c r="P239" s="3" t="e">
        <v>#N/A</v>
      </c>
    </row>
    <row r="240" spans="1:16" hidden="1" x14ac:dyDescent="0.25">
      <c r="A240" s="3" t="s">
        <v>511</v>
      </c>
      <c r="B240" s="3" t="s">
        <v>512</v>
      </c>
      <c r="C240" s="61">
        <v>3.49E-2</v>
      </c>
      <c r="D240" s="9">
        <v>2.9108999999999998</v>
      </c>
      <c r="E240" s="3" t="s">
        <v>793</v>
      </c>
      <c r="F240" s="3" t="s">
        <v>794</v>
      </c>
      <c r="H240" s="16">
        <v>2</v>
      </c>
      <c r="I240" t="s">
        <v>1172</v>
      </c>
      <c r="J240" t="s">
        <v>1021</v>
      </c>
      <c r="K240" t="s">
        <v>1021</v>
      </c>
      <c r="L240" s="3" t="s">
        <v>1009</v>
      </c>
      <c r="N240" s="3" t="s">
        <v>1008</v>
      </c>
      <c r="O240" s="3" t="s">
        <v>1173</v>
      </c>
      <c r="P240" s="3" t="s">
        <v>1174</v>
      </c>
    </row>
    <row r="241" spans="1:16" hidden="1" x14ac:dyDescent="0.25">
      <c r="A241" s="3" t="s">
        <v>942</v>
      </c>
      <c r="B241" s="3" t="s">
        <v>943</v>
      </c>
      <c r="C241" s="67">
        <v>3.49E-2</v>
      </c>
      <c r="D241" s="25">
        <v>2.9108999999999998</v>
      </c>
      <c r="E241" s="3" t="s">
        <v>944</v>
      </c>
      <c r="F241" s="3" t="s">
        <v>945</v>
      </c>
      <c r="H241" s="19">
        <v>2</v>
      </c>
      <c r="I241" t="s">
        <v>1172</v>
      </c>
      <c r="J241" t="s">
        <v>1021</v>
      </c>
      <c r="K241" t="s">
        <v>1021</v>
      </c>
      <c r="L241" s="3" t="s">
        <v>892</v>
      </c>
      <c r="N241" s="3" t="s">
        <v>1008</v>
      </c>
      <c r="O241" s="3" t="s">
        <v>1173</v>
      </c>
      <c r="P241" s="3" t="s">
        <v>1174</v>
      </c>
    </row>
    <row r="242" spans="1:16" hidden="1" x14ac:dyDescent="0.25">
      <c r="A242" s="3" t="s">
        <v>470</v>
      </c>
      <c r="B242" s="3" t="s">
        <v>471</v>
      </c>
      <c r="C242" s="61">
        <v>3.49E-2</v>
      </c>
      <c r="D242" s="9">
        <v>2.9108999999999998</v>
      </c>
      <c r="E242" s="3" t="s">
        <v>795</v>
      </c>
      <c r="F242" s="3" t="s">
        <v>796</v>
      </c>
      <c r="H242" s="16">
        <v>2</v>
      </c>
      <c r="I242" t="s">
        <v>1172</v>
      </c>
      <c r="J242" t="s">
        <v>1021</v>
      </c>
      <c r="K242" t="s">
        <v>1021</v>
      </c>
      <c r="L242" s="3" t="s">
        <v>1009</v>
      </c>
      <c r="N242" s="3" t="s">
        <v>1008</v>
      </c>
      <c r="O242" s="3" t="s">
        <v>1173</v>
      </c>
      <c r="P242" s="3" t="s">
        <v>1174</v>
      </c>
    </row>
    <row r="243" spans="1:16" hidden="1" x14ac:dyDescent="0.25">
      <c r="A243" s="3" t="s">
        <v>829</v>
      </c>
      <c r="B243" s="3" t="s">
        <v>830</v>
      </c>
      <c r="C243" s="61">
        <v>3.49E-2</v>
      </c>
      <c r="D243" s="9">
        <v>2.9108999999999998</v>
      </c>
      <c r="E243" s="3" t="s">
        <v>831</v>
      </c>
      <c r="F243" s="3" t="s">
        <v>832</v>
      </c>
      <c r="H243" s="16">
        <v>2</v>
      </c>
      <c r="I243" t="s">
        <v>1172</v>
      </c>
      <c r="J243" t="s">
        <v>1021</v>
      </c>
      <c r="K243" t="s">
        <v>1021</v>
      </c>
      <c r="L243" s="3" t="s">
        <v>1017</v>
      </c>
      <c r="N243" s="3" t="s">
        <v>1008</v>
      </c>
      <c r="O243" s="3" t="e">
        <v>#N/A</v>
      </c>
      <c r="P243" s="3" t="e">
        <v>#N/A</v>
      </c>
    </row>
    <row r="244" spans="1:16" hidden="1" x14ac:dyDescent="0.25">
      <c r="A244" s="3" t="s">
        <v>472</v>
      </c>
      <c r="B244" s="3" t="s">
        <v>473</v>
      </c>
      <c r="C244" s="65">
        <v>1.813E-2</v>
      </c>
      <c r="D244" s="9">
        <v>3.07552</v>
      </c>
      <c r="E244" s="3" t="s">
        <v>797</v>
      </c>
      <c r="F244" s="3" t="s">
        <v>798</v>
      </c>
      <c r="H244" s="16">
        <v>2</v>
      </c>
      <c r="I244" t="s">
        <v>1172</v>
      </c>
      <c r="J244" t="s">
        <v>1021</v>
      </c>
      <c r="K244" t="s">
        <v>1021</v>
      </c>
      <c r="L244" s="3" t="s">
        <v>1006</v>
      </c>
      <c r="N244" s="3" t="s">
        <v>1008</v>
      </c>
      <c r="O244" s="3" t="s">
        <v>1173</v>
      </c>
      <c r="P244" s="3" t="s">
        <v>1174</v>
      </c>
    </row>
    <row r="245" spans="1:16" hidden="1" x14ac:dyDescent="0.25">
      <c r="A245" s="3" t="s">
        <v>547</v>
      </c>
      <c r="B245" s="3" t="s">
        <v>548</v>
      </c>
      <c r="D245" s="10"/>
      <c r="E245" s="3" t="s">
        <v>799</v>
      </c>
      <c r="F245" s="3" t="s">
        <v>800</v>
      </c>
      <c r="H245" s="16">
        <v>2</v>
      </c>
      <c r="I245" t="s">
        <v>1172</v>
      </c>
      <c r="J245" t="s">
        <v>1021</v>
      </c>
      <c r="K245" t="s">
        <v>1021</v>
      </c>
      <c r="L245" s="3" t="s">
        <v>1006</v>
      </c>
      <c r="N245" s="3" t="s">
        <v>1008</v>
      </c>
      <c r="O245" s="3" t="e">
        <v>#N/A</v>
      </c>
      <c r="P245" s="3" t="e">
        <v>#N/A</v>
      </c>
    </row>
    <row r="246" spans="1:16" hidden="1" x14ac:dyDescent="0.25">
      <c r="A246" s="3" t="s">
        <v>474</v>
      </c>
      <c r="B246" s="3" t="s">
        <v>475</v>
      </c>
      <c r="D246" s="10"/>
      <c r="E246" s="3" t="s">
        <v>801</v>
      </c>
      <c r="H246" s="16">
        <v>2</v>
      </c>
      <c r="I246" t="s">
        <v>1172</v>
      </c>
      <c r="J246" t="s">
        <v>1021</v>
      </c>
      <c r="K246" t="s">
        <v>1021</v>
      </c>
      <c r="L246" s="3" t="s">
        <v>1006</v>
      </c>
      <c r="N246" s="3" t="s">
        <v>1008</v>
      </c>
      <c r="O246" s="3" t="e">
        <v>#N/A</v>
      </c>
      <c r="P246" s="3" t="e">
        <v>#N/A</v>
      </c>
    </row>
    <row r="247" spans="1:16" hidden="1" x14ac:dyDescent="0.25">
      <c r="A247" s="17" t="s">
        <v>946</v>
      </c>
      <c r="B247" s="17" t="s">
        <v>947</v>
      </c>
      <c r="C247" s="68">
        <v>6.4999999999999997E-3</v>
      </c>
      <c r="D247" s="17">
        <v>2.99</v>
      </c>
      <c r="H247" s="20">
        <v>4.2</v>
      </c>
      <c r="I247" t="s">
        <v>1022</v>
      </c>
      <c r="J247" t="s">
        <v>1022</v>
      </c>
      <c r="K247" t="s">
        <v>1013</v>
      </c>
      <c r="L247" s="3" t="s">
        <v>1009</v>
      </c>
      <c r="N247" s="3" t="s">
        <v>1008</v>
      </c>
      <c r="O247" s="3" t="e">
        <v>#N/A</v>
      </c>
      <c r="P247" s="3" t="e">
        <v>#N/A</v>
      </c>
    </row>
    <row r="248" spans="1:16" hidden="1" x14ac:dyDescent="0.25">
      <c r="A248" s="3" t="s">
        <v>476</v>
      </c>
      <c r="B248" s="3" t="s">
        <v>477</v>
      </c>
      <c r="C248" s="61">
        <v>2.4899999999999999E-2</v>
      </c>
      <c r="D248" s="9">
        <v>3.0129999999999999</v>
      </c>
      <c r="E248" s="3" t="s">
        <v>802</v>
      </c>
      <c r="F248" s="3" t="s">
        <v>803</v>
      </c>
      <c r="H248" s="16">
        <v>3.3</v>
      </c>
      <c r="I248" t="s">
        <v>1023</v>
      </c>
      <c r="J248" t="s">
        <v>1027</v>
      </c>
      <c r="K248" t="s">
        <v>1023</v>
      </c>
      <c r="L248" s="3" t="s">
        <v>1009</v>
      </c>
      <c r="N248" s="3" t="s">
        <v>1010</v>
      </c>
      <c r="O248" s="3" t="s">
        <v>1187</v>
      </c>
      <c r="P248" s="3" t="s">
        <v>1181</v>
      </c>
    </row>
    <row r="249" spans="1:16" hidden="1" x14ac:dyDescent="0.25">
      <c r="A249" s="3" t="s">
        <v>478</v>
      </c>
      <c r="B249" s="3" t="s">
        <v>479</v>
      </c>
      <c r="C249" s="61">
        <v>1.5900000000000001E-2</v>
      </c>
      <c r="D249" s="9">
        <v>2.9718</v>
      </c>
      <c r="E249" s="3" t="s">
        <v>807</v>
      </c>
      <c r="F249" s="3" t="s">
        <v>806</v>
      </c>
      <c r="H249" s="16">
        <v>3.5</v>
      </c>
      <c r="I249" t="s">
        <v>1023</v>
      </c>
      <c r="J249" t="s">
        <v>1027</v>
      </c>
      <c r="K249" t="s">
        <v>1023</v>
      </c>
      <c r="L249" s="3" t="s">
        <v>1009</v>
      </c>
      <c r="N249" s="3" t="s">
        <v>1010</v>
      </c>
      <c r="O249" s="3" t="s">
        <v>1188</v>
      </c>
      <c r="P249" s="3" t="s">
        <v>1174</v>
      </c>
    </row>
    <row r="250" spans="1:16" hidden="1" x14ac:dyDescent="0.25">
      <c r="A250" s="3" t="s">
        <v>480</v>
      </c>
      <c r="B250" s="3" t="s">
        <v>481</v>
      </c>
      <c r="C250" s="65">
        <v>1.261E-2</v>
      </c>
      <c r="D250" s="9">
        <v>2.8782999999999999</v>
      </c>
      <c r="E250" s="3" t="s">
        <v>804</v>
      </c>
      <c r="F250" s="3" t="s">
        <v>805</v>
      </c>
      <c r="H250" s="16">
        <v>3.5</v>
      </c>
      <c r="I250" t="s">
        <v>1023</v>
      </c>
      <c r="J250" t="s">
        <v>1027</v>
      </c>
      <c r="K250" t="s">
        <v>1023</v>
      </c>
      <c r="L250" s="3" t="s">
        <v>1009</v>
      </c>
      <c r="N250" s="3" t="s">
        <v>1010</v>
      </c>
      <c r="O250" s="3" t="s">
        <v>1188</v>
      </c>
      <c r="P250" s="3" t="s">
        <v>1174</v>
      </c>
    </row>
    <row r="251" spans="1:16" hidden="1" x14ac:dyDescent="0.25">
      <c r="A251" s="3" t="s">
        <v>482</v>
      </c>
      <c r="B251" s="3" t="s">
        <v>483</v>
      </c>
      <c r="D251" s="10"/>
      <c r="E251" s="3" t="s">
        <v>808</v>
      </c>
      <c r="H251" s="16">
        <v>2</v>
      </c>
      <c r="I251" t="s">
        <v>1172</v>
      </c>
      <c r="J251" t="s">
        <v>1021</v>
      </c>
      <c r="K251" t="s">
        <v>1021</v>
      </c>
      <c r="L251" s="3" t="s">
        <v>1006</v>
      </c>
      <c r="N251" s="3" t="s">
        <v>1008</v>
      </c>
      <c r="O251" s="3" t="e">
        <v>#N/A</v>
      </c>
      <c r="P251" s="3" t="e">
        <v>#N/A</v>
      </c>
    </row>
    <row r="252" spans="1:16" hidden="1" x14ac:dyDescent="0.25">
      <c r="A252" s="17" t="s">
        <v>948</v>
      </c>
      <c r="B252" s="17" t="s">
        <v>949</v>
      </c>
      <c r="C252" s="67">
        <v>1.5900000000000001E-2</v>
      </c>
      <c r="D252" s="25">
        <v>2.9718</v>
      </c>
      <c r="H252" s="19">
        <v>3.3</v>
      </c>
      <c r="I252" t="s">
        <v>1023</v>
      </c>
      <c r="J252" t="s">
        <v>1027</v>
      </c>
      <c r="K252" t="s">
        <v>1023</v>
      </c>
      <c r="L252" s="3" t="s">
        <v>1017</v>
      </c>
      <c r="N252" s="3" t="s">
        <v>1010</v>
      </c>
      <c r="O252" s="3" t="e">
        <v>#N/A</v>
      </c>
      <c r="P252" s="3" t="e">
        <v>#N/A</v>
      </c>
    </row>
    <row r="253" spans="1:16" hidden="1" x14ac:dyDescent="0.25">
      <c r="A253" s="3" t="s">
        <v>506</v>
      </c>
      <c r="B253" s="3" t="s">
        <v>507</v>
      </c>
      <c r="C253" s="61">
        <v>2.53E-2</v>
      </c>
      <c r="D253" s="9">
        <v>3</v>
      </c>
      <c r="E253" s="3" t="s">
        <v>809</v>
      </c>
      <c r="F253" s="3" t="s">
        <v>810</v>
      </c>
      <c r="H253" s="16">
        <v>4</v>
      </c>
      <c r="I253" t="s">
        <v>1022</v>
      </c>
      <c r="J253" t="s">
        <v>1022</v>
      </c>
      <c r="K253" t="s">
        <v>1014</v>
      </c>
      <c r="L253" s="3" t="s">
        <v>1009</v>
      </c>
      <c r="N253" s="3" t="s">
        <v>1010</v>
      </c>
      <c r="O253" s="3" t="s">
        <v>1192</v>
      </c>
      <c r="P253" s="3" t="s">
        <v>1174</v>
      </c>
    </row>
    <row r="254" spans="1:16" hidden="1" x14ac:dyDescent="0.25">
      <c r="A254" s="3" t="s">
        <v>484</v>
      </c>
      <c r="B254" s="3" t="s">
        <v>485</v>
      </c>
      <c r="D254" s="10"/>
      <c r="E254" s="3" t="s">
        <v>811</v>
      </c>
      <c r="I254" t="s">
        <v>1171</v>
      </c>
      <c r="O254" s="3" t="e">
        <v>#N/A</v>
      </c>
      <c r="P254" s="3" t="e">
        <v>#N/A</v>
      </c>
    </row>
    <row r="255" spans="1:16" hidden="1" x14ac:dyDescent="0.25">
      <c r="A255" s="3" t="s">
        <v>841</v>
      </c>
      <c r="B255" s="3" t="s">
        <v>842</v>
      </c>
      <c r="C255" s="58">
        <v>1.5E-3</v>
      </c>
      <c r="D255" s="10">
        <v>3.3820000000000001</v>
      </c>
      <c r="E255" s="3" t="s">
        <v>843</v>
      </c>
      <c r="F255" s="3" t="s">
        <v>844</v>
      </c>
      <c r="H255" s="16">
        <v>4.2</v>
      </c>
      <c r="I255" t="s">
        <v>1022</v>
      </c>
      <c r="J255" t="s">
        <v>1022</v>
      </c>
      <c r="K255" t="s">
        <v>1014</v>
      </c>
      <c r="L255" s="3" t="s">
        <v>892</v>
      </c>
      <c r="N255" s="3" t="s">
        <v>1008</v>
      </c>
      <c r="O255" s="3" t="s">
        <v>1193</v>
      </c>
      <c r="P255" s="3" t="s">
        <v>1194</v>
      </c>
    </row>
    <row r="256" spans="1:16" hidden="1" x14ac:dyDescent="0.25">
      <c r="A256" s="3" t="s">
        <v>486</v>
      </c>
      <c r="B256" s="3" t="s">
        <v>487</v>
      </c>
      <c r="C256" s="58">
        <v>1.5E-3</v>
      </c>
      <c r="D256" s="10">
        <v>3.3820000000000001</v>
      </c>
      <c r="E256" s="3" t="s">
        <v>812</v>
      </c>
      <c r="I256" t="s">
        <v>1171</v>
      </c>
      <c r="L256" s="3" t="s">
        <v>1006</v>
      </c>
      <c r="N256" s="3" t="s">
        <v>1008</v>
      </c>
      <c r="O256" s="3" t="e">
        <v>#N/A</v>
      </c>
      <c r="P256" s="3" t="e">
        <v>#N/A</v>
      </c>
    </row>
    <row r="257" spans="1:16" hidden="1" x14ac:dyDescent="0.25">
      <c r="A257" s="3" t="s">
        <v>853</v>
      </c>
      <c r="B257" s="3" t="s">
        <v>852</v>
      </c>
      <c r="C257" s="58">
        <v>2.9600000000000001E-2</v>
      </c>
      <c r="D257" s="10">
        <v>3</v>
      </c>
      <c r="E257" s="3" t="s">
        <v>854</v>
      </c>
      <c r="F257" s="3" t="s">
        <v>855</v>
      </c>
      <c r="H257" s="16">
        <v>3.8</v>
      </c>
      <c r="I257" t="s">
        <v>1023</v>
      </c>
      <c r="J257" t="s">
        <v>1027</v>
      </c>
      <c r="K257" t="s">
        <v>1023</v>
      </c>
      <c r="L257" s="3" t="s">
        <v>1006</v>
      </c>
      <c r="N257" s="3" t="s">
        <v>1008</v>
      </c>
      <c r="O257" s="3" t="s">
        <v>1192</v>
      </c>
      <c r="P257" s="3" t="s">
        <v>1174</v>
      </c>
    </row>
    <row r="258" spans="1:16" hidden="1" x14ac:dyDescent="0.25">
      <c r="A258" s="3" t="s">
        <v>488</v>
      </c>
      <c r="B258" s="3" t="s">
        <v>489</v>
      </c>
      <c r="C258" s="58">
        <v>7.3000000000000001E-3</v>
      </c>
      <c r="D258" s="10">
        <v>3</v>
      </c>
      <c r="E258" s="3" t="s">
        <v>813</v>
      </c>
      <c r="F258" s="3" t="s">
        <v>814</v>
      </c>
      <c r="H258" s="16">
        <v>2.6</v>
      </c>
      <c r="I258" t="s">
        <v>1172</v>
      </c>
      <c r="J258" t="s">
        <v>1021</v>
      </c>
      <c r="K258" t="s">
        <v>1021</v>
      </c>
      <c r="L258" s="3" t="s">
        <v>1018</v>
      </c>
      <c r="N258" s="3" t="s">
        <v>1008</v>
      </c>
      <c r="O258" s="3" t="e">
        <v>#N/A</v>
      </c>
      <c r="P258" s="3" t="e">
        <v>#N/A</v>
      </c>
    </row>
    <row r="259" spans="1:16" hidden="1" x14ac:dyDescent="0.25">
      <c r="A259" s="3" t="s">
        <v>508</v>
      </c>
      <c r="B259" s="3" t="s">
        <v>1026</v>
      </c>
      <c r="C259" s="58">
        <v>7.3000000000000001E-3</v>
      </c>
      <c r="D259" s="10">
        <v>3</v>
      </c>
      <c r="E259" s="3" t="s">
        <v>816</v>
      </c>
      <c r="F259" s="3" t="s">
        <v>815</v>
      </c>
      <c r="H259" s="16">
        <v>3.2</v>
      </c>
      <c r="I259" t="s">
        <v>1023</v>
      </c>
      <c r="J259" t="s">
        <v>1027</v>
      </c>
      <c r="K259" t="s">
        <v>1023</v>
      </c>
      <c r="L259" s="3" t="s">
        <v>1009</v>
      </c>
      <c r="N259" s="3" t="s">
        <v>1008</v>
      </c>
      <c r="O259" s="3" t="s">
        <v>1219</v>
      </c>
      <c r="P259" s="3" t="s">
        <v>1178</v>
      </c>
    </row>
    <row r="260" spans="1:16" hidden="1" x14ac:dyDescent="0.25">
      <c r="A260" s="3" t="s">
        <v>825</v>
      </c>
      <c r="B260" s="3" t="s">
        <v>826</v>
      </c>
      <c r="C260" s="61">
        <v>2.4899999999999999E-2</v>
      </c>
      <c r="D260" s="9">
        <v>3.0129999999999999</v>
      </c>
      <c r="E260" s="3" t="s">
        <v>827</v>
      </c>
      <c r="F260" s="3" t="s">
        <v>828</v>
      </c>
      <c r="H260" s="16">
        <v>4</v>
      </c>
      <c r="I260" t="s">
        <v>1022</v>
      </c>
      <c r="J260" t="s">
        <v>1022</v>
      </c>
      <c r="K260" t="s">
        <v>1013</v>
      </c>
      <c r="L260" s="3" t="s">
        <v>1009</v>
      </c>
      <c r="N260" s="3" t="s">
        <v>1008</v>
      </c>
      <c r="O260" s="3" t="s">
        <v>1187</v>
      </c>
      <c r="P260" s="3" t="s">
        <v>1181</v>
      </c>
    </row>
    <row r="261" spans="1:16" hidden="1" x14ac:dyDescent="0.25">
      <c r="A261" s="3" t="s">
        <v>490</v>
      </c>
      <c r="B261" s="3" t="s">
        <v>491</v>
      </c>
      <c r="C261" s="61">
        <v>1.47E-2</v>
      </c>
      <c r="D261" s="9">
        <v>3.3698999999999999</v>
      </c>
      <c r="E261" s="3" t="s">
        <v>817</v>
      </c>
      <c r="F261" s="3" t="s">
        <v>818</v>
      </c>
      <c r="H261" s="16">
        <v>2.9</v>
      </c>
      <c r="I261" t="s">
        <v>1172</v>
      </c>
      <c r="J261" t="s">
        <v>1021</v>
      </c>
      <c r="K261" t="s">
        <v>1021</v>
      </c>
      <c r="L261" s="3" t="s">
        <v>1006</v>
      </c>
      <c r="N261" s="3" t="s">
        <v>1008</v>
      </c>
      <c r="O261" s="3" t="s">
        <v>1220</v>
      </c>
      <c r="P261" s="3" t="s">
        <v>1174</v>
      </c>
    </row>
    <row r="262" spans="1:16" hidden="1" x14ac:dyDescent="0.25">
      <c r="A262" s="3" t="s">
        <v>877</v>
      </c>
      <c r="B262" s="3" t="s">
        <v>876</v>
      </c>
      <c r="C262" s="58">
        <v>3.96E-3</v>
      </c>
      <c r="D262" s="10">
        <v>3</v>
      </c>
      <c r="E262" s="3" t="s">
        <v>879</v>
      </c>
      <c r="F262" s="3" t="s">
        <v>878</v>
      </c>
      <c r="I262" t="s">
        <v>1171</v>
      </c>
      <c r="L262" s="3" t="s">
        <v>892</v>
      </c>
      <c r="N262" s="3" t="s">
        <v>1008</v>
      </c>
      <c r="O262" s="3" t="e">
        <v>#N/A</v>
      </c>
      <c r="P262" s="3" t="e">
        <v>#N/A</v>
      </c>
    </row>
    <row r="263" spans="1:16" hidden="1" x14ac:dyDescent="0.25">
      <c r="A263" s="3" t="s">
        <v>880</v>
      </c>
      <c r="B263" s="3" t="s">
        <v>881</v>
      </c>
      <c r="C263" s="58">
        <v>2.4E-2</v>
      </c>
      <c r="D263" s="3">
        <v>3.02</v>
      </c>
      <c r="E263" s="3" t="s">
        <v>882</v>
      </c>
      <c r="F263" s="3" t="s">
        <v>883</v>
      </c>
      <c r="H263" s="16">
        <v>3.7</v>
      </c>
      <c r="I263" t="s">
        <v>1023</v>
      </c>
      <c r="J263" t="s">
        <v>1015</v>
      </c>
      <c r="K263" t="s">
        <v>1023</v>
      </c>
      <c r="L263" s="3" t="s">
        <v>1006</v>
      </c>
      <c r="N263" s="3" t="s">
        <v>1008</v>
      </c>
      <c r="O263" s="3" t="s">
        <v>1212</v>
      </c>
      <c r="P263" s="3" t="s">
        <v>1213</v>
      </c>
    </row>
    <row r="264" spans="1:16" hidden="1" x14ac:dyDescent="0.25">
      <c r="A264" s="3" t="s">
        <v>889</v>
      </c>
      <c r="B264" s="3" t="s">
        <v>890</v>
      </c>
      <c r="I264" t="s">
        <v>1171</v>
      </c>
      <c r="L264" s="3" t="s">
        <v>892</v>
      </c>
      <c r="N264" s="3" t="s">
        <v>1008</v>
      </c>
      <c r="O264" s="3" t="e">
        <v>#N/A</v>
      </c>
      <c r="P264" s="3" t="e">
        <v>#N/A</v>
      </c>
    </row>
    <row r="265" spans="1:16" hidden="1" x14ac:dyDescent="0.25">
      <c r="A265" s="17" t="s">
        <v>1028</v>
      </c>
      <c r="B265" s="17" t="s">
        <v>1029</v>
      </c>
      <c r="C265" s="61">
        <v>1.17E-2</v>
      </c>
      <c r="D265" s="9">
        <v>2.95</v>
      </c>
      <c r="H265" s="16">
        <v>2.42</v>
      </c>
      <c r="I265" t="s">
        <v>1172</v>
      </c>
      <c r="J265" t="s">
        <v>1021</v>
      </c>
      <c r="K265" t="s">
        <v>1021</v>
      </c>
      <c r="L265" s="3" t="s">
        <v>1006</v>
      </c>
      <c r="N265" s="3" t="s">
        <v>1008</v>
      </c>
      <c r="O265" s="3" t="s">
        <v>1221</v>
      </c>
      <c r="P265" s="3" t="s">
        <v>1222</v>
      </c>
    </row>
    <row r="266" spans="1:16" ht="16.5" hidden="1" x14ac:dyDescent="0.25">
      <c r="A266" s="17" t="s">
        <v>1034</v>
      </c>
      <c r="B266" s="17" t="s">
        <v>1035</v>
      </c>
      <c r="C266" s="74">
        <v>9.3299999999999998E-3</v>
      </c>
      <c r="D266" s="9">
        <v>3.09</v>
      </c>
      <c r="H266" s="16">
        <v>3.7</v>
      </c>
      <c r="I266" t="s">
        <v>1023</v>
      </c>
      <c r="J266" t="s">
        <v>1015</v>
      </c>
      <c r="K266" t="s">
        <v>1023</v>
      </c>
      <c r="L266" s="3" t="s">
        <v>1009</v>
      </c>
      <c r="N266" s="3" t="s">
        <v>1008</v>
      </c>
      <c r="O266" s="3" t="s">
        <v>1223</v>
      </c>
      <c r="P266" s="3" t="s">
        <v>1174</v>
      </c>
    </row>
    <row r="267" spans="1:16" hidden="1" x14ac:dyDescent="0.25">
      <c r="A267" s="17" t="s">
        <v>1036</v>
      </c>
      <c r="B267" s="17" t="s">
        <v>1037</v>
      </c>
      <c r="C267" s="61">
        <v>3.49E-2</v>
      </c>
      <c r="D267" s="9">
        <v>2</v>
      </c>
      <c r="H267" s="16">
        <v>2.97</v>
      </c>
      <c r="I267" t="s">
        <v>1172</v>
      </c>
      <c r="J267" t="s">
        <v>1021</v>
      </c>
      <c r="K267" t="s">
        <v>1021</v>
      </c>
      <c r="L267" s="3" t="s">
        <v>1009</v>
      </c>
      <c r="N267" s="3" t="s">
        <v>1008</v>
      </c>
      <c r="O267" s="3" t="s">
        <v>1173</v>
      </c>
      <c r="P267" s="3" t="s">
        <v>1174</v>
      </c>
    </row>
    <row r="268" spans="1:16" ht="16.5" hidden="1" x14ac:dyDescent="0.25">
      <c r="A268" s="17" t="s">
        <v>1038</v>
      </c>
      <c r="B268" s="17" t="s">
        <v>1039</v>
      </c>
      <c r="C268" s="74">
        <v>2.69E-2</v>
      </c>
      <c r="D268" s="9">
        <v>3.07</v>
      </c>
      <c r="H268" s="16">
        <v>3.4</v>
      </c>
      <c r="I268" t="s">
        <v>1023</v>
      </c>
      <c r="J268" t="s">
        <v>1027</v>
      </c>
      <c r="K268" t="s">
        <v>1023</v>
      </c>
      <c r="L268" s="3" t="s">
        <v>1006</v>
      </c>
      <c r="N268" s="3" t="s">
        <v>1008</v>
      </c>
      <c r="O268" s="3" t="s">
        <v>1187</v>
      </c>
      <c r="P268" s="3" t="s">
        <v>1181</v>
      </c>
    </row>
    <row r="269" spans="1:16" hidden="1" x14ac:dyDescent="0.25">
      <c r="A269" s="17" t="s">
        <v>1040</v>
      </c>
      <c r="B269" s="17" t="s">
        <v>1041</v>
      </c>
      <c r="C269" s="61">
        <v>0.01</v>
      </c>
      <c r="D269" s="9">
        <v>3.04</v>
      </c>
      <c r="H269" s="16">
        <v>3.4</v>
      </c>
      <c r="I269" t="s">
        <v>1023</v>
      </c>
      <c r="J269" t="s">
        <v>1027</v>
      </c>
      <c r="K269" t="s">
        <v>1023</v>
      </c>
      <c r="L269" s="3" t="s">
        <v>1017</v>
      </c>
      <c r="N269" s="3" t="s">
        <v>1008</v>
      </c>
      <c r="O269" s="3" t="s">
        <v>1188</v>
      </c>
      <c r="P269" s="3" t="s">
        <v>1174</v>
      </c>
    </row>
    <row r="270" spans="1:16" hidden="1" x14ac:dyDescent="0.25">
      <c r="A270" s="17" t="s">
        <v>1042</v>
      </c>
      <c r="B270" s="17" t="s">
        <v>1043</v>
      </c>
      <c r="C270" s="61">
        <v>0.01</v>
      </c>
      <c r="D270" s="9">
        <v>3.04</v>
      </c>
      <c r="H270" s="16">
        <v>3</v>
      </c>
      <c r="I270" t="s">
        <v>1023</v>
      </c>
      <c r="J270" t="s">
        <v>1027</v>
      </c>
      <c r="K270" t="s">
        <v>1023</v>
      </c>
      <c r="L270" s="3" t="s">
        <v>892</v>
      </c>
      <c r="N270" s="3" t="s">
        <v>1010</v>
      </c>
      <c r="O270" s="3" t="s">
        <v>1196</v>
      </c>
      <c r="P270" s="3" t="s">
        <v>1174</v>
      </c>
    </row>
    <row r="271" spans="1:16" ht="16.5" hidden="1" x14ac:dyDescent="0.25">
      <c r="A271" s="17" t="s">
        <v>1044</v>
      </c>
      <c r="B271" s="17" t="s">
        <v>902</v>
      </c>
      <c r="C271" s="74">
        <v>2.5100000000000001E-2</v>
      </c>
      <c r="D271" s="9">
        <v>2.97</v>
      </c>
      <c r="H271" s="16">
        <v>2</v>
      </c>
      <c r="I271" t="s">
        <v>1172</v>
      </c>
      <c r="J271" t="s">
        <v>1021</v>
      </c>
      <c r="K271" t="s">
        <v>1021</v>
      </c>
      <c r="L271" s="3" t="s">
        <v>1009</v>
      </c>
      <c r="N271" s="3" t="s">
        <v>1008</v>
      </c>
      <c r="O271" s="3" t="s">
        <v>1176</v>
      </c>
      <c r="P271" s="3" t="s">
        <v>1174</v>
      </c>
    </row>
    <row r="272" spans="1:16" hidden="1" x14ac:dyDescent="0.25">
      <c r="A272" s="17" t="s">
        <v>1045</v>
      </c>
      <c r="B272" s="17" t="s">
        <v>1046</v>
      </c>
      <c r="C272" s="61">
        <v>2.29E-2</v>
      </c>
      <c r="D272" s="9">
        <v>2.96</v>
      </c>
      <c r="H272" s="16">
        <v>3.5</v>
      </c>
      <c r="I272" t="s">
        <v>1023</v>
      </c>
      <c r="J272" t="s">
        <v>1027</v>
      </c>
      <c r="K272" t="s">
        <v>1023</v>
      </c>
      <c r="L272" s="3" t="s">
        <v>1006</v>
      </c>
      <c r="N272" s="3" t="s">
        <v>1008</v>
      </c>
      <c r="O272" s="3" t="s">
        <v>1187</v>
      </c>
      <c r="P272" s="3" t="s">
        <v>1181</v>
      </c>
    </row>
    <row r="273" spans="1:16" hidden="1" x14ac:dyDescent="0.25">
      <c r="A273" s="17" t="s">
        <v>1047</v>
      </c>
      <c r="B273" s="17" t="s">
        <v>1048</v>
      </c>
      <c r="C273" s="61">
        <v>4.2500000000000003E-3</v>
      </c>
      <c r="D273" s="9">
        <v>3</v>
      </c>
      <c r="H273" s="16">
        <v>3.6</v>
      </c>
      <c r="I273" t="s">
        <v>1023</v>
      </c>
      <c r="J273" t="s">
        <v>1015</v>
      </c>
      <c r="K273" t="s">
        <v>1023</v>
      </c>
      <c r="L273" s="3" t="s">
        <v>1017</v>
      </c>
      <c r="M273" s="3">
        <v>2</v>
      </c>
      <c r="N273" s="3" t="s">
        <v>1011</v>
      </c>
      <c r="O273" s="3" t="s">
        <v>1224</v>
      </c>
      <c r="P273" s="3" t="s">
        <v>1225</v>
      </c>
    </row>
    <row r="274" spans="1:16" hidden="1" x14ac:dyDescent="0.25">
      <c r="A274" s="17" t="s">
        <v>1049</v>
      </c>
      <c r="B274" s="17" t="s">
        <v>1050</v>
      </c>
      <c r="C274" s="61">
        <v>3.47E-3</v>
      </c>
      <c r="D274" s="9">
        <v>3.15</v>
      </c>
      <c r="H274" s="16">
        <v>4</v>
      </c>
      <c r="I274" t="s">
        <v>1022</v>
      </c>
      <c r="J274" t="s">
        <v>1022</v>
      </c>
      <c r="K274" t="s">
        <v>1014</v>
      </c>
      <c r="L274" s="3" t="s">
        <v>1020</v>
      </c>
      <c r="M274" s="3">
        <v>2</v>
      </c>
      <c r="N274" s="3" t="s">
        <v>1008</v>
      </c>
      <c r="O274" s="3" t="s">
        <v>1226</v>
      </c>
      <c r="P274" s="3" t="s">
        <v>1194</v>
      </c>
    </row>
    <row r="275" spans="1:16" hidden="1" x14ac:dyDescent="0.25">
      <c r="A275" s="17" t="s">
        <v>1051</v>
      </c>
      <c r="B275" s="17" t="s">
        <v>1052</v>
      </c>
      <c r="C275" s="61">
        <v>1.12E-2</v>
      </c>
      <c r="D275" s="9">
        <v>3.05</v>
      </c>
      <c r="H275" s="16">
        <v>3.6</v>
      </c>
      <c r="I275" t="s">
        <v>1023</v>
      </c>
      <c r="J275" t="s">
        <v>1027</v>
      </c>
      <c r="K275" t="s">
        <v>1023</v>
      </c>
      <c r="L275" s="3" t="s">
        <v>1009</v>
      </c>
      <c r="N275" s="3" t="s">
        <v>1008</v>
      </c>
      <c r="O275" s="3" t="s">
        <v>1179</v>
      </c>
      <c r="P275" s="3" t="s">
        <v>1174</v>
      </c>
    </row>
    <row r="276" spans="1:16" ht="16.5" hidden="1" x14ac:dyDescent="0.25">
      <c r="A276" s="17" t="s">
        <v>1053</v>
      </c>
      <c r="B276" s="17" t="s">
        <v>1054</v>
      </c>
      <c r="C276" s="74">
        <v>0.02</v>
      </c>
      <c r="D276" s="9">
        <v>2.98</v>
      </c>
      <c r="H276" s="16">
        <v>4.5</v>
      </c>
      <c r="I276" t="s">
        <v>1022</v>
      </c>
      <c r="J276" t="s">
        <v>1022</v>
      </c>
      <c r="K276" t="s">
        <v>1014</v>
      </c>
      <c r="L276" s="3" t="s">
        <v>1006</v>
      </c>
      <c r="N276" s="3" t="s">
        <v>1008</v>
      </c>
      <c r="O276" s="3" t="s">
        <v>1192</v>
      </c>
      <c r="P276" s="3" t="s">
        <v>1174</v>
      </c>
    </row>
    <row r="277" spans="1:16" ht="16.5" hidden="1" x14ac:dyDescent="0.25">
      <c r="A277" s="17" t="s">
        <v>1055</v>
      </c>
      <c r="B277" s="17" t="s">
        <v>1074</v>
      </c>
      <c r="C277" s="74">
        <v>9.3299999999999998E-3</v>
      </c>
      <c r="D277" s="9">
        <v>2.97</v>
      </c>
      <c r="H277" s="16">
        <v>4.5</v>
      </c>
      <c r="I277" t="s">
        <v>1022</v>
      </c>
      <c r="J277" t="s">
        <v>1022</v>
      </c>
      <c r="K277" t="s">
        <v>1014</v>
      </c>
      <c r="L277" s="3" t="s">
        <v>1009</v>
      </c>
      <c r="N277" s="3" t="s">
        <v>1008</v>
      </c>
      <c r="O277" s="3" t="s">
        <v>1227</v>
      </c>
      <c r="P277" s="3" t="s">
        <v>1174</v>
      </c>
    </row>
    <row r="278" spans="1:16" ht="16.5" hidden="1" x14ac:dyDescent="0.25">
      <c r="A278" s="17" t="s">
        <v>1056</v>
      </c>
      <c r="B278" s="17" t="s">
        <v>1057</v>
      </c>
      <c r="C278" s="74">
        <v>1.0500000000000001E-2</v>
      </c>
      <c r="D278" s="9">
        <v>3.06</v>
      </c>
      <c r="H278" s="16">
        <v>4.5</v>
      </c>
      <c r="I278" t="s">
        <v>1022</v>
      </c>
      <c r="J278" t="s">
        <v>1022</v>
      </c>
      <c r="K278" t="s">
        <v>1014</v>
      </c>
      <c r="L278" s="3" t="s">
        <v>1017</v>
      </c>
      <c r="N278" s="3" t="s">
        <v>1008</v>
      </c>
      <c r="O278" s="3" t="s">
        <v>1179</v>
      </c>
      <c r="P278" s="3" t="s">
        <v>1174</v>
      </c>
    </row>
    <row r="279" spans="1:16" ht="16.5" hidden="1" x14ac:dyDescent="0.25">
      <c r="A279" s="17" t="s">
        <v>1058</v>
      </c>
      <c r="B279" s="17" t="s">
        <v>1059</v>
      </c>
      <c r="C279" s="74">
        <v>1.23E-2</v>
      </c>
      <c r="D279" s="9">
        <v>3.01</v>
      </c>
      <c r="H279" s="16">
        <v>2.8</v>
      </c>
      <c r="I279" t="s">
        <v>1172</v>
      </c>
      <c r="J279" t="s">
        <v>1021</v>
      </c>
      <c r="K279" t="s">
        <v>1021</v>
      </c>
      <c r="L279" s="3" t="s">
        <v>1017</v>
      </c>
      <c r="N279" s="3" t="s">
        <v>1008</v>
      </c>
      <c r="O279" s="3" t="s">
        <v>1228</v>
      </c>
      <c r="P279" s="3" t="s">
        <v>1174</v>
      </c>
    </row>
    <row r="280" spans="1:16" hidden="1" x14ac:dyDescent="0.25">
      <c r="A280" s="17" t="s">
        <v>1060</v>
      </c>
      <c r="B280" s="17" t="s">
        <v>1061</v>
      </c>
      <c r="C280" s="61">
        <v>1.26E-2</v>
      </c>
      <c r="D280" s="9">
        <v>3</v>
      </c>
      <c r="H280" s="16">
        <v>4</v>
      </c>
      <c r="I280" t="s">
        <v>1022</v>
      </c>
      <c r="J280" t="s">
        <v>1022</v>
      </c>
      <c r="K280" t="s">
        <v>1014</v>
      </c>
      <c r="L280" s="3" t="s">
        <v>1009</v>
      </c>
      <c r="N280" s="3" t="s">
        <v>1008</v>
      </c>
      <c r="O280" s="3" t="s">
        <v>1208</v>
      </c>
      <c r="P280" s="3" t="s">
        <v>1174</v>
      </c>
    </row>
    <row r="281" spans="1:16" ht="16.5" hidden="1" x14ac:dyDescent="0.25">
      <c r="A281" s="17" t="s">
        <v>1062</v>
      </c>
      <c r="B281" s="17" t="s">
        <v>1063</v>
      </c>
      <c r="C281" s="74">
        <v>1.78E-2</v>
      </c>
      <c r="D281" s="9">
        <v>3.02</v>
      </c>
      <c r="H281" s="16">
        <v>4.3</v>
      </c>
      <c r="I281" t="s">
        <v>1022</v>
      </c>
      <c r="J281" t="s">
        <v>1022</v>
      </c>
      <c r="K281" t="s">
        <v>1014</v>
      </c>
      <c r="L281" s="3" t="s">
        <v>892</v>
      </c>
      <c r="N281" s="3" t="s">
        <v>1011</v>
      </c>
      <c r="O281" s="3" t="s">
        <v>1229</v>
      </c>
      <c r="P281" s="3" t="s">
        <v>1174</v>
      </c>
    </row>
    <row r="282" spans="1:16" hidden="1" x14ac:dyDescent="0.25">
      <c r="A282" s="17" t="s">
        <v>1064</v>
      </c>
      <c r="B282" s="17" t="s">
        <v>1065</v>
      </c>
      <c r="C282" s="61">
        <v>4.9399999999999999E-3</v>
      </c>
      <c r="D282" s="9">
        <v>3</v>
      </c>
      <c r="H282" s="16">
        <v>3.5</v>
      </c>
      <c r="I282" t="s">
        <v>1023</v>
      </c>
      <c r="J282" t="s">
        <v>1015</v>
      </c>
      <c r="K282" t="s">
        <v>1023</v>
      </c>
      <c r="L282" s="3" t="s">
        <v>1006</v>
      </c>
      <c r="N282" s="3" t="s">
        <v>1008</v>
      </c>
      <c r="O282" s="3" t="s">
        <v>1230</v>
      </c>
      <c r="P282" s="3" t="s">
        <v>1174</v>
      </c>
    </row>
    <row r="283" spans="1:16" hidden="1" x14ac:dyDescent="0.25">
      <c r="A283" s="17" t="s">
        <v>1066</v>
      </c>
      <c r="B283" s="17" t="s">
        <v>1067</v>
      </c>
      <c r="C283" s="61">
        <v>8.6899999999999998E-3</v>
      </c>
      <c r="D283" s="9">
        <v>3.1</v>
      </c>
      <c r="H283" s="16">
        <v>4.2</v>
      </c>
      <c r="I283" t="s">
        <v>1022</v>
      </c>
      <c r="J283" t="s">
        <v>1022</v>
      </c>
      <c r="K283" t="s">
        <v>1014</v>
      </c>
      <c r="L283" s="3" t="s">
        <v>1017</v>
      </c>
      <c r="N283" s="3" t="s">
        <v>1008</v>
      </c>
      <c r="O283" s="3" t="s">
        <v>1201</v>
      </c>
      <c r="P283" s="3" t="s">
        <v>1178</v>
      </c>
    </row>
    <row r="284" spans="1:16" hidden="1" x14ac:dyDescent="0.25">
      <c r="A284" s="17" t="s">
        <v>1068</v>
      </c>
      <c r="B284" s="17" t="s">
        <v>1069</v>
      </c>
      <c r="C284" s="61">
        <v>1.15E-2</v>
      </c>
      <c r="D284" s="9">
        <v>2.98</v>
      </c>
      <c r="H284" s="16">
        <v>3.2</v>
      </c>
      <c r="I284" t="s">
        <v>1023</v>
      </c>
      <c r="J284" t="s">
        <v>1027</v>
      </c>
      <c r="K284" t="s">
        <v>1023</v>
      </c>
      <c r="L284" s="3" t="s">
        <v>1009</v>
      </c>
      <c r="N284" s="3" t="s">
        <v>1008</v>
      </c>
      <c r="O284" s="3" t="e">
        <v>#N/A</v>
      </c>
      <c r="P284" s="3" t="e">
        <v>#N/A</v>
      </c>
    </row>
    <row r="285" spans="1:16" hidden="1" x14ac:dyDescent="0.25">
      <c r="A285" s="17" t="s">
        <v>1070</v>
      </c>
      <c r="B285" s="17" t="s">
        <v>1071</v>
      </c>
      <c r="C285" s="61">
        <v>1.41E-2</v>
      </c>
      <c r="D285" s="9">
        <v>2.98</v>
      </c>
      <c r="H285" s="16">
        <v>4.5</v>
      </c>
      <c r="I285" t="s">
        <v>1022</v>
      </c>
      <c r="J285" t="s">
        <v>1022</v>
      </c>
      <c r="K285" t="s">
        <v>1014</v>
      </c>
      <c r="L285" s="3" t="s">
        <v>1009</v>
      </c>
      <c r="N285" s="3" t="s">
        <v>1008</v>
      </c>
      <c r="O285" s="3" t="s">
        <v>1208</v>
      </c>
      <c r="P285" s="3" t="s">
        <v>1174</v>
      </c>
    </row>
    <row r="286" spans="1:16" hidden="1" x14ac:dyDescent="0.25">
      <c r="A286" s="17" t="s">
        <v>1072</v>
      </c>
      <c r="B286" s="17" t="s">
        <v>1073</v>
      </c>
      <c r="C286" s="61">
        <v>3.09E-2</v>
      </c>
      <c r="D286" s="9">
        <v>2.9</v>
      </c>
      <c r="H286" s="16">
        <v>3.5</v>
      </c>
      <c r="I286" t="s">
        <v>1023</v>
      </c>
      <c r="J286" t="s">
        <v>1027</v>
      </c>
      <c r="K286" t="s">
        <v>1023</v>
      </c>
      <c r="L286" s="3" t="s">
        <v>1009</v>
      </c>
      <c r="N286" s="3" t="s">
        <v>1008</v>
      </c>
      <c r="O286" s="3" t="s">
        <v>1192</v>
      </c>
      <c r="P286" s="3" t="s">
        <v>1174</v>
      </c>
    </row>
    <row r="287" spans="1:16" hidden="1" x14ac:dyDescent="0.25">
      <c r="A287" s="3" t="s">
        <v>1081</v>
      </c>
      <c r="B287" s="3" t="s">
        <v>1089</v>
      </c>
      <c r="C287" s="61">
        <v>1.95E-2</v>
      </c>
      <c r="D287" s="9">
        <v>3</v>
      </c>
      <c r="E287" s="3" t="s">
        <v>782</v>
      </c>
      <c r="F287" s="3" t="s">
        <v>783</v>
      </c>
      <c r="H287" s="16">
        <v>3.8</v>
      </c>
      <c r="I287" t="s">
        <v>1023</v>
      </c>
      <c r="J287" t="s">
        <v>1027</v>
      </c>
      <c r="K287" t="s">
        <v>1023</v>
      </c>
      <c r="L287" s="3" t="s">
        <v>1009</v>
      </c>
      <c r="N287" s="3" t="s">
        <v>1008</v>
      </c>
      <c r="O287" s="3" t="s">
        <v>1217</v>
      </c>
      <c r="P287" s="3" t="s">
        <v>1218</v>
      </c>
    </row>
    <row r="288" spans="1:16" hidden="1" x14ac:dyDescent="0.25">
      <c r="A288" s="3" t="s">
        <v>1082</v>
      </c>
      <c r="B288" s="3" t="s">
        <v>1090</v>
      </c>
      <c r="C288" s="61">
        <v>2.18E-2</v>
      </c>
      <c r="D288" s="9">
        <v>3</v>
      </c>
      <c r="E288" s="3" t="s">
        <v>701</v>
      </c>
      <c r="F288" s="3" t="s">
        <v>699</v>
      </c>
      <c r="H288" s="16">
        <v>2.9</v>
      </c>
      <c r="I288" t="s">
        <v>1172</v>
      </c>
      <c r="J288" t="s">
        <v>1021</v>
      </c>
      <c r="K288" t="s">
        <v>1021</v>
      </c>
      <c r="L288" s="3" t="s">
        <v>1009</v>
      </c>
      <c r="N288" s="3" t="s">
        <v>1010</v>
      </c>
      <c r="O288" s="3" t="e">
        <v>#N/A</v>
      </c>
      <c r="P288" s="3" t="e">
        <v>#N/A</v>
      </c>
    </row>
    <row r="289" spans="1:16" hidden="1" x14ac:dyDescent="0.25">
      <c r="A289" s="3" t="s">
        <v>1083</v>
      </c>
      <c r="B289" s="3" t="s">
        <v>1084</v>
      </c>
      <c r="C289" s="58">
        <v>5.5500000000000002E-3</v>
      </c>
      <c r="D289" s="3">
        <v>3</v>
      </c>
      <c r="H289" s="16">
        <v>4.5</v>
      </c>
      <c r="I289" t="s">
        <v>1022</v>
      </c>
      <c r="J289" t="s">
        <v>1022</v>
      </c>
      <c r="K289" t="s">
        <v>1014</v>
      </c>
      <c r="L289" s="3" t="s">
        <v>1006</v>
      </c>
      <c r="N289" s="3" t="s">
        <v>1008</v>
      </c>
      <c r="O289" s="3" t="s">
        <v>1231</v>
      </c>
      <c r="P289" s="3" t="s">
        <v>1174</v>
      </c>
    </row>
    <row r="290" spans="1:16" hidden="1" x14ac:dyDescent="0.25">
      <c r="A290" s="3" t="s">
        <v>1085</v>
      </c>
      <c r="B290" s="3" t="s">
        <v>1086</v>
      </c>
      <c r="C290" s="58">
        <v>1.0999999999999999E-2</v>
      </c>
      <c r="D290" s="3">
        <v>3.05</v>
      </c>
      <c r="H290" s="16">
        <v>3.5</v>
      </c>
      <c r="I290" t="s">
        <v>1023</v>
      </c>
      <c r="J290" t="s">
        <v>1027</v>
      </c>
      <c r="K290" t="s">
        <v>1023</v>
      </c>
      <c r="L290" s="3" t="s">
        <v>1009</v>
      </c>
      <c r="N290" s="3" t="s">
        <v>1008</v>
      </c>
      <c r="O290" s="3" t="s">
        <v>1179</v>
      </c>
      <c r="P290" s="3" t="s">
        <v>1174</v>
      </c>
    </row>
    <row r="291" spans="1:16" hidden="1" x14ac:dyDescent="0.25">
      <c r="A291" s="3" t="s">
        <v>1232</v>
      </c>
      <c r="B291" s="3" t="s">
        <v>1233</v>
      </c>
      <c r="C291" s="58">
        <v>0.01</v>
      </c>
      <c r="D291" s="3">
        <v>3.04</v>
      </c>
      <c r="H291" s="16" t="s">
        <v>1234</v>
      </c>
      <c r="I291" t="s">
        <v>1022</v>
      </c>
      <c r="J291" t="s">
        <v>1022</v>
      </c>
      <c r="L291" s="3" t="s">
        <v>1009</v>
      </c>
      <c r="N291" s="3" t="s">
        <v>1008</v>
      </c>
      <c r="O291" s="3" t="s">
        <v>1192</v>
      </c>
      <c r="P291" s="3" t="s">
        <v>1174</v>
      </c>
    </row>
    <row r="292" spans="1:16" hidden="1" x14ac:dyDescent="0.25">
      <c r="A292" s="3" t="s">
        <v>1235</v>
      </c>
      <c r="B292" s="3" t="s">
        <v>1236</v>
      </c>
      <c r="C292" s="58">
        <v>1.0959999999999999E-2</v>
      </c>
      <c r="D292" s="3">
        <v>3.09</v>
      </c>
      <c r="H292" s="16">
        <v>3.2</v>
      </c>
      <c r="I292" t="s">
        <v>1023</v>
      </c>
      <c r="J292" t="s">
        <v>1027</v>
      </c>
      <c r="K292" t="s">
        <v>1023</v>
      </c>
      <c r="L292" s="3" t="s">
        <v>1009</v>
      </c>
      <c r="N292" s="3" t="s">
        <v>1008</v>
      </c>
      <c r="O292" s="3" t="s">
        <v>1188</v>
      </c>
      <c r="P292" s="3" t="s">
        <v>1174</v>
      </c>
    </row>
    <row r="293" spans="1:16" hidden="1" x14ac:dyDescent="0.25">
      <c r="A293" s="3" t="s">
        <v>1237</v>
      </c>
      <c r="B293" s="3" t="s">
        <v>1238</v>
      </c>
      <c r="C293" s="58">
        <v>4.6800000000000001E-3</v>
      </c>
      <c r="D293" s="3">
        <v>3.08</v>
      </c>
      <c r="H293" s="16">
        <v>3.3</v>
      </c>
      <c r="I293" t="s">
        <v>1023</v>
      </c>
      <c r="J293" t="s">
        <v>1027</v>
      </c>
      <c r="K293" t="s">
        <v>1023</v>
      </c>
      <c r="L293" s="3" t="s">
        <v>1017</v>
      </c>
      <c r="N293" s="3" t="s">
        <v>1008</v>
      </c>
      <c r="O293" s="3" t="s">
        <v>1175</v>
      </c>
      <c r="P293" s="3" t="s">
        <v>1174</v>
      </c>
    </row>
    <row r="294" spans="1:16" hidden="1" x14ac:dyDescent="0.25">
      <c r="A294" s="3" t="s">
        <v>1239</v>
      </c>
      <c r="B294" s="3" t="s">
        <v>1240</v>
      </c>
      <c r="C294" s="58">
        <v>1.01</v>
      </c>
      <c r="D294" s="3">
        <v>3.04</v>
      </c>
      <c r="H294" s="16">
        <v>3</v>
      </c>
      <c r="I294" t="s">
        <v>1023</v>
      </c>
      <c r="J294" t="s">
        <v>1027</v>
      </c>
      <c r="K294" t="s">
        <v>1023</v>
      </c>
      <c r="L294" s="3" t="s">
        <v>1017</v>
      </c>
      <c r="N294" s="3" t="s">
        <v>1008</v>
      </c>
      <c r="O294" s="3" t="s">
        <v>1173</v>
      </c>
      <c r="P294" s="3" t="s">
        <v>1174</v>
      </c>
    </row>
    <row r="295" spans="1:16" hidden="1" x14ac:dyDescent="0.25">
      <c r="A295" s="3" t="s">
        <v>1166</v>
      </c>
      <c r="B295" s="3" t="s">
        <v>1241</v>
      </c>
      <c r="C295" s="75">
        <v>0.01</v>
      </c>
      <c r="D295" s="75">
        <v>3.04</v>
      </c>
      <c r="H295" s="16">
        <v>4</v>
      </c>
      <c r="I295" t="s">
        <v>1022</v>
      </c>
      <c r="J295" t="s">
        <v>1022</v>
      </c>
      <c r="K295" t="s">
        <v>1014</v>
      </c>
      <c r="L295" s="3" t="s">
        <v>1006</v>
      </c>
      <c r="N295" s="3" t="s">
        <v>1008</v>
      </c>
      <c r="O295" s="75" t="s">
        <v>1242</v>
      </c>
      <c r="P295" s="75" t="s">
        <v>1243</v>
      </c>
    </row>
    <row r="296" spans="1:16" hidden="1" x14ac:dyDescent="0.25">
      <c r="A296" s="3" t="s">
        <v>1244</v>
      </c>
      <c r="B296" s="3" t="s">
        <v>1245</v>
      </c>
      <c r="C296" s="58">
        <v>1.95E-2</v>
      </c>
      <c r="D296" s="3">
        <v>297</v>
      </c>
    </row>
    <row r="297" spans="1:16" hidden="1" x14ac:dyDescent="0.25">
      <c r="A297" s="3" t="s">
        <v>1246</v>
      </c>
      <c r="B297" s="3" t="s">
        <v>1247</v>
      </c>
      <c r="C297" s="58">
        <v>2.63E-2</v>
      </c>
      <c r="D297" s="3">
        <v>2.86</v>
      </c>
    </row>
    <row r="298" spans="1:16" hidden="1" x14ac:dyDescent="0.25">
      <c r="A298" s="3" t="s">
        <v>1248</v>
      </c>
      <c r="B298" t="s">
        <v>1249</v>
      </c>
    </row>
    <row r="299" spans="1:16" hidden="1" x14ac:dyDescent="0.25">
      <c r="A299" s="3" t="s">
        <v>1250</v>
      </c>
      <c r="B299" t="s">
        <v>1251</v>
      </c>
    </row>
    <row r="300" spans="1:16" x14ac:dyDescent="0.25">
      <c r="A300" s="3" t="s">
        <v>1252</v>
      </c>
      <c r="B300" t="s">
        <v>1253</v>
      </c>
      <c r="L300" s="3" t="s">
        <v>1009</v>
      </c>
    </row>
    <row r="301" spans="1:16" hidden="1" x14ac:dyDescent="0.25">
      <c r="A301" s="3" t="s">
        <v>1254</v>
      </c>
      <c r="B301" t="s">
        <v>1255</v>
      </c>
    </row>
    <row r="302" spans="1:16" hidden="1" x14ac:dyDescent="0.25">
      <c r="A302" s="3" t="s">
        <v>1256</v>
      </c>
      <c r="B302" t="s">
        <v>1257</v>
      </c>
    </row>
    <row r="303" spans="1:16" hidden="1" x14ac:dyDescent="0.25">
      <c r="A303" s="3" t="s">
        <v>1258</v>
      </c>
      <c r="B303" t="s">
        <v>1259</v>
      </c>
    </row>
    <row r="304" spans="1:16" hidden="1" x14ac:dyDescent="0.25">
      <c r="A304" s="3" t="s">
        <v>1260</v>
      </c>
      <c r="B304" s="3" t="s">
        <v>1261</v>
      </c>
      <c r="C304" s="58">
        <v>3.8899999999999998E-3</v>
      </c>
      <c r="D304" s="3">
        <v>3.12</v>
      </c>
      <c r="H304" s="16">
        <v>3.3</v>
      </c>
      <c r="I304" t="s">
        <v>1023</v>
      </c>
      <c r="J304" t="s">
        <v>1027</v>
      </c>
      <c r="K304" t="s">
        <v>1023</v>
      </c>
      <c r="L304" s="3" t="s">
        <v>1009</v>
      </c>
      <c r="N304" s="3" t="s">
        <v>1008</v>
      </c>
    </row>
    <row r="305" spans="1:16" hidden="1" x14ac:dyDescent="0.25">
      <c r="A305" s="3" t="s">
        <v>1262</v>
      </c>
      <c r="B305" s="76" t="s">
        <v>1263</v>
      </c>
      <c r="C305" s="58">
        <v>1.0959999999999999E-2</v>
      </c>
      <c r="D305" s="3">
        <v>2.99</v>
      </c>
      <c r="H305" s="16">
        <v>3.6</v>
      </c>
      <c r="I305" t="s">
        <v>1023</v>
      </c>
      <c r="J305" t="s">
        <v>1027</v>
      </c>
      <c r="K305" t="s">
        <v>1023</v>
      </c>
      <c r="L305" s="3" t="s">
        <v>892</v>
      </c>
      <c r="N305" s="3" t="s">
        <v>1008</v>
      </c>
    </row>
    <row r="306" spans="1:16" hidden="1" x14ac:dyDescent="0.25">
      <c r="A306" s="3" t="s">
        <v>1100</v>
      </c>
      <c r="B306" s="3" t="s">
        <v>1101</v>
      </c>
      <c r="C306" s="10">
        <v>4.0000000000000002E-4</v>
      </c>
      <c r="D306" s="10">
        <v>3.3220000000000001</v>
      </c>
      <c r="H306" s="16">
        <v>4.5</v>
      </c>
      <c r="I306" t="str">
        <f t="shared" ref="I306:I307" si="0">IF(AND(H306&gt;=2,H306&lt;3),"Consumidor Primario",IF(AND(H306&gt;=3,H306&lt;4),"Consumidor Secundario",IF(H306&gt;=4,"Depredador Tope","")))</f>
        <v>Depredador Tope</v>
      </c>
      <c r="J306" t="s">
        <v>1022</v>
      </c>
      <c r="K306" t="s">
        <v>1014</v>
      </c>
      <c r="L306" s="3" t="s">
        <v>1006</v>
      </c>
      <c r="N306" s="3" t="s">
        <v>1008</v>
      </c>
      <c r="O306" s="3" t="s">
        <v>1101</v>
      </c>
      <c r="P306" s="3" t="s">
        <v>1448</v>
      </c>
    </row>
    <row r="307" spans="1:16" ht="16.5" hidden="1" x14ac:dyDescent="0.25">
      <c r="A307" s="3" t="s">
        <v>1112</v>
      </c>
      <c r="B307" s="3" t="s">
        <v>1113</v>
      </c>
      <c r="C307" s="29">
        <v>9.5E-4</v>
      </c>
      <c r="D307" s="3">
        <v>3.12</v>
      </c>
      <c r="H307" s="16">
        <v>4</v>
      </c>
      <c r="I307" t="str">
        <f t="shared" si="0"/>
        <v>Depredador Tope</v>
      </c>
      <c r="J307" t="s">
        <v>1022</v>
      </c>
      <c r="K307" t="s">
        <v>1014</v>
      </c>
      <c r="L307" s="3" t="s">
        <v>1009</v>
      </c>
      <c r="N307" s="3" t="s">
        <v>1008</v>
      </c>
      <c r="O307" s="3" t="s">
        <v>1202</v>
      </c>
      <c r="P307" s="3" t="s">
        <v>1203</v>
      </c>
    </row>
    <row r="399" spans="2:2" x14ac:dyDescent="0.25">
      <c r="B399"/>
    </row>
  </sheetData>
  <autoFilter ref="A1:N307" xr:uid="{00000000-0009-0000-0000-000000000000}">
    <filterColumn colId="1">
      <filters>
        <filter val="Pareques sp"/>
        <filter val="Pareques viola"/>
      </filters>
    </filterColumn>
  </autoFilter>
  <sortState xmlns:xlrd2="http://schemas.microsoft.com/office/spreadsheetml/2017/richdata2" ref="A3:I239">
    <sortCondition ref="B3"/>
  </sortState>
  <conditionalFormatting sqref="I1:K305 I308:K1048576">
    <cfRule type="cellIs" dxfId="8" priority="7" operator="equal">
      <formula>"Depredador Tope"</formula>
    </cfRule>
    <cfRule type="cellIs" dxfId="7" priority="8" operator="equal">
      <formula>"Consumidor Secundario"</formula>
    </cfRule>
    <cfRule type="cellIs" dxfId="6" priority="9" operator="equal">
      <formula>"Consumidor Primario"</formula>
    </cfRule>
  </conditionalFormatting>
  <conditionalFormatting sqref="I306:K306">
    <cfRule type="cellIs" dxfId="5" priority="4" operator="equal">
      <formula>"Depredador Tope"</formula>
    </cfRule>
    <cfRule type="cellIs" dxfId="4" priority="5" operator="equal">
      <formula>"Consumidor Secundario"</formula>
    </cfRule>
    <cfRule type="cellIs" dxfId="3" priority="6" operator="equal">
      <formula>"Consumidor Primario"</formula>
    </cfRule>
  </conditionalFormatting>
  <conditionalFormatting sqref="I307:K307">
    <cfRule type="cellIs" dxfId="2" priority="1" operator="equal">
      <formula>"Depredador Tope"</formula>
    </cfRule>
    <cfRule type="cellIs" dxfId="1" priority="2" operator="equal">
      <formula>"Consumidor Secundario"</formula>
    </cfRule>
    <cfRule type="cellIs" dxfId="0" priority="3" operator="equal">
      <formula>"Consumidor Primario"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FF66-2C30-F044-8F24-7C65A73541E7}">
  <dimension ref="A1:F170"/>
  <sheetViews>
    <sheetView topLeftCell="A133" workbookViewId="0">
      <selection activeCell="C168" sqref="C168"/>
    </sheetView>
  </sheetViews>
  <sheetFormatPr baseColWidth="10" defaultRowHeight="15" x14ac:dyDescent="0.25"/>
  <cols>
    <col min="1" max="1" width="27.7109375" bestFit="1" customWidth="1"/>
    <col min="2" max="2" width="18" bestFit="1" customWidth="1"/>
    <col min="3" max="3" width="19.42578125" bestFit="1" customWidth="1"/>
    <col min="4" max="4" width="17.7109375" bestFit="1" customWidth="1"/>
    <col min="5" max="5" width="14.42578125" bestFit="1" customWidth="1"/>
    <col min="6" max="6" width="11.7109375" bestFit="1" customWidth="1"/>
  </cols>
  <sheetData>
    <row r="1" spans="1:6" x14ac:dyDescent="0.25">
      <c r="A1" s="77" t="s">
        <v>1264</v>
      </c>
      <c r="B1" s="77" t="s">
        <v>1265</v>
      </c>
      <c r="C1" s="77" t="s">
        <v>1266</v>
      </c>
      <c r="D1" s="77" t="s">
        <v>1169</v>
      </c>
      <c r="E1" s="77" t="s">
        <v>1267</v>
      </c>
      <c r="F1" s="77" t="s">
        <v>1268</v>
      </c>
    </row>
    <row r="2" spans="1:6" x14ac:dyDescent="0.25">
      <c r="A2" t="s">
        <v>8</v>
      </c>
      <c r="B2" t="s">
        <v>1269</v>
      </c>
      <c r="C2" s="4" t="s">
        <v>1173</v>
      </c>
      <c r="D2" s="4" t="s">
        <v>1174</v>
      </c>
      <c r="E2" s="4" t="s">
        <v>1270</v>
      </c>
      <c r="F2" s="4" t="s">
        <v>1271</v>
      </c>
    </row>
    <row r="3" spans="1:6" x14ac:dyDescent="0.25">
      <c r="A3" s="4" t="s">
        <v>15</v>
      </c>
      <c r="B3" s="4" t="s">
        <v>1269</v>
      </c>
      <c r="C3" s="4" t="s">
        <v>1173</v>
      </c>
      <c r="D3" s="4" t="s">
        <v>1174</v>
      </c>
      <c r="E3" s="4" t="s">
        <v>1270</v>
      </c>
      <c r="F3" s="4" t="s">
        <v>1271</v>
      </c>
    </row>
    <row r="4" spans="1:6" x14ac:dyDescent="0.25">
      <c r="A4" s="3" t="s">
        <v>1238</v>
      </c>
      <c r="B4" t="s">
        <v>1272</v>
      </c>
      <c r="C4" s="4" t="s">
        <v>1175</v>
      </c>
      <c r="D4" s="4" t="s">
        <v>1174</v>
      </c>
      <c r="E4" s="4" t="s">
        <v>1270</v>
      </c>
      <c r="F4" s="4" t="s">
        <v>1271</v>
      </c>
    </row>
    <row r="5" spans="1:6" x14ac:dyDescent="0.25">
      <c r="A5" s="4" t="s">
        <v>30</v>
      </c>
      <c r="B5" s="4" t="s">
        <v>1272</v>
      </c>
      <c r="C5" s="4" t="s">
        <v>1175</v>
      </c>
      <c r="D5" s="4" t="s">
        <v>1174</v>
      </c>
      <c r="E5" s="4" t="s">
        <v>1270</v>
      </c>
      <c r="F5" s="4" t="s">
        <v>1271</v>
      </c>
    </row>
    <row r="6" spans="1:6" x14ac:dyDescent="0.25">
      <c r="A6" s="4" t="s">
        <v>44</v>
      </c>
      <c r="B6" s="4" t="s">
        <v>1273</v>
      </c>
      <c r="C6" s="4" t="s">
        <v>1176</v>
      </c>
      <c r="D6" s="4" t="s">
        <v>1174</v>
      </c>
      <c r="E6" s="4" t="s">
        <v>1270</v>
      </c>
      <c r="F6" s="4" t="s">
        <v>1271</v>
      </c>
    </row>
    <row r="7" spans="1:6" x14ac:dyDescent="0.25">
      <c r="A7" s="4" t="s">
        <v>47</v>
      </c>
      <c r="B7" s="4" t="s">
        <v>1273</v>
      </c>
      <c r="C7" s="4" t="s">
        <v>1176</v>
      </c>
      <c r="D7" s="4" t="s">
        <v>1174</v>
      </c>
      <c r="E7" s="4" t="s">
        <v>1270</v>
      </c>
      <c r="F7" s="4" t="s">
        <v>1271</v>
      </c>
    </row>
    <row r="8" spans="1:6" x14ac:dyDescent="0.25">
      <c r="A8" s="4" t="s">
        <v>49</v>
      </c>
      <c r="B8" s="4" t="s">
        <v>1273</v>
      </c>
      <c r="C8" s="4" t="s">
        <v>1176</v>
      </c>
      <c r="D8" s="4" t="s">
        <v>1174</v>
      </c>
      <c r="E8" s="4" t="s">
        <v>1270</v>
      </c>
      <c r="F8" s="4" t="s">
        <v>1271</v>
      </c>
    </row>
    <row r="9" spans="1:6" x14ac:dyDescent="0.25">
      <c r="A9" s="4" t="s">
        <v>52</v>
      </c>
      <c r="B9" s="4" t="s">
        <v>1274</v>
      </c>
      <c r="C9" s="4" t="s">
        <v>1177</v>
      </c>
      <c r="D9" s="4" t="s">
        <v>1275</v>
      </c>
      <c r="E9" s="4" t="s">
        <v>1276</v>
      </c>
      <c r="F9" s="4" t="s">
        <v>1271</v>
      </c>
    </row>
    <row r="10" spans="1:6" x14ac:dyDescent="0.25">
      <c r="A10" s="4" t="s">
        <v>1073</v>
      </c>
      <c r="B10" s="4" t="s">
        <v>1277</v>
      </c>
      <c r="C10" s="4" t="s">
        <v>1192</v>
      </c>
      <c r="D10" s="4" t="s">
        <v>1174</v>
      </c>
      <c r="E10" s="4" t="s">
        <v>1270</v>
      </c>
      <c r="F10" s="4" t="s">
        <v>1271</v>
      </c>
    </row>
    <row r="11" spans="1:6" x14ac:dyDescent="0.25">
      <c r="A11" s="4" t="s">
        <v>55</v>
      </c>
      <c r="B11" s="4" t="s">
        <v>1278</v>
      </c>
      <c r="C11" s="4" t="s">
        <v>1179</v>
      </c>
      <c r="D11" s="4" t="s">
        <v>1174</v>
      </c>
      <c r="E11" s="4" t="s">
        <v>1270</v>
      </c>
      <c r="F11" s="4" t="s">
        <v>1271</v>
      </c>
    </row>
    <row r="12" spans="1:6" x14ac:dyDescent="0.25">
      <c r="A12" s="3" t="s">
        <v>1086</v>
      </c>
      <c r="B12" t="s">
        <v>1278</v>
      </c>
      <c r="C12" s="4" t="s">
        <v>1179</v>
      </c>
      <c r="D12" s="4" t="s">
        <v>1174</v>
      </c>
      <c r="E12" s="4" t="s">
        <v>1270</v>
      </c>
      <c r="F12" s="4" t="s">
        <v>1271</v>
      </c>
    </row>
    <row r="13" spans="1:6" x14ac:dyDescent="0.25">
      <c r="A13" t="s">
        <v>58</v>
      </c>
      <c r="B13" t="s">
        <v>1279</v>
      </c>
      <c r="C13" s="4" t="s">
        <v>1180</v>
      </c>
      <c r="D13" s="4" t="s">
        <v>1181</v>
      </c>
      <c r="E13" s="4" t="s">
        <v>1270</v>
      </c>
      <c r="F13" s="4" t="s">
        <v>1271</v>
      </c>
    </row>
    <row r="14" spans="1:6" x14ac:dyDescent="0.25">
      <c r="A14" s="4" t="s">
        <v>60</v>
      </c>
      <c r="B14" s="4" t="s">
        <v>1279</v>
      </c>
      <c r="C14" s="4" t="s">
        <v>1180</v>
      </c>
      <c r="D14" s="4" t="s">
        <v>1181</v>
      </c>
      <c r="E14" s="4" t="s">
        <v>1270</v>
      </c>
      <c r="F14" s="4" t="s">
        <v>1271</v>
      </c>
    </row>
    <row r="15" spans="1:6" x14ac:dyDescent="0.25">
      <c r="A15" s="4" t="s">
        <v>63</v>
      </c>
      <c r="B15" s="4" t="s">
        <v>1280</v>
      </c>
      <c r="C15" s="4" t="s">
        <v>1182</v>
      </c>
      <c r="D15" s="4" t="s">
        <v>1174</v>
      </c>
      <c r="E15" s="4" t="s">
        <v>1270</v>
      </c>
      <c r="F15" s="4" t="s">
        <v>1271</v>
      </c>
    </row>
    <row r="16" spans="1:6" x14ac:dyDescent="0.25">
      <c r="A16" s="4" t="s">
        <v>69</v>
      </c>
      <c r="B16" s="4" t="s">
        <v>1280</v>
      </c>
      <c r="C16" s="4" t="s">
        <v>1182</v>
      </c>
      <c r="D16" s="4" t="s">
        <v>1174</v>
      </c>
      <c r="E16" s="4" t="s">
        <v>1270</v>
      </c>
      <c r="F16" s="4" t="s">
        <v>1271</v>
      </c>
    </row>
    <row r="17" spans="1:6" x14ac:dyDescent="0.25">
      <c r="A17" s="4" t="s">
        <v>71</v>
      </c>
      <c r="B17" s="4" t="s">
        <v>1280</v>
      </c>
      <c r="C17" s="4" t="s">
        <v>1182</v>
      </c>
      <c r="D17" s="4" t="s">
        <v>1174</v>
      </c>
      <c r="E17" s="4" t="s">
        <v>1270</v>
      </c>
      <c r="F17" s="4" t="s">
        <v>1271</v>
      </c>
    </row>
    <row r="18" spans="1:6" x14ac:dyDescent="0.25">
      <c r="A18" s="4" t="s">
        <v>80</v>
      </c>
      <c r="B18" s="4" t="s">
        <v>1281</v>
      </c>
      <c r="C18" s="4" t="s">
        <v>1183</v>
      </c>
      <c r="D18" s="4" t="s">
        <v>1174</v>
      </c>
      <c r="E18" s="4" t="s">
        <v>1270</v>
      </c>
      <c r="F18" s="4" t="s">
        <v>1271</v>
      </c>
    </row>
    <row r="19" spans="1:6" x14ac:dyDescent="0.25">
      <c r="A19" s="4" t="s">
        <v>92</v>
      </c>
      <c r="B19" s="4" t="s">
        <v>1282</v>
      </c>
      <c r="C19" s="4" t="s">
        <v>1184</v>
      </c>
      <c r="D19" s="4" t="s">
        <v>1181</v>
      </c>
      <c r="E19" s="4" t="s">
        <v>1270</v>
      </c>
      <c r="F19" s="4" t="s">
        <v>1271</v>
      </c>
    </row>
    <row r="20" spans="1:6" x14ac:dyDescent="0.25">
      <c r="A20" s="4" t="s">
        <v>95</v>
      </c>
      <c r="B20" s="4" t="s">
        <v>1282</v>
      </c>
      <c r="C20" s="4" t="s">
        <v>1184</v>
      </c>
      <c r="D20" s="4" t="s">
        <v>1181</v>
      </c>
      <c r="E20" s="4" t="s">
        <v>1270</v>
      </c>
      <c r="F20" s="4" t="s">
        <v>1271</v>
      </c>
    </row>
    <row r="21" spans="1:6" x14ac:dyDescent="0.25">
      <c r="A21" s="4" t="s">
        <v>98</v>
      </c>
      <c r="B21" s="4" t="s">
        <v>1283</v>
      </c>
      <c r="C21" s="4" t="s">
        <v>1185</v>
      </c>
      <c r="D21" s="4" t="s">
        <v>1186</v>
      </c>
      <c r="E21" s="4" t="s">
        <v>1270</v>
      </c>
      <c r="F21" s="4" t="s">
        <v>1271</v>
      </c>
    </row>
    <row r="22" spans="1:6" x14ac:dyDescent="0.25">
      <c r="A22" s="4" t="s">
        <v>1059</v>
      </c>
      <c r="B22" s="4" t="s">
        <v>1284</v>
      </c>
      <c r="C22" s="4" t="s">
        <v>1228</v>
      </c>
      <c r="D22" s="4" t="s">
        <v>1174</v>
      </c>
      <c r="E22" s="4" t="s">
        <v>1270</v>
      </c>
      <c r="F22" s="4" t="s">
        <v>1271</v>
      </c>
    </row>
    <row r="23" spans="1:6" x14ac:dyDescent="0.25">
      <c r="A23" s="4" t="s">
        <v>106</v>
      </c>
      <c r="B23" s="4" t="s">
        <v>1285</v>
      </c>
      <c r="C23" s="4" t="s">
        <v>1187</v>
      </c>
      <c r="D23" s="4" t="s">
        <v>1181</v>
      </c>
      <c r="E23" s="4" t="s">
        <v>1270</v>
      </c>
      <c r="F23" s="4" t="s">
        <v>1271</v>
      </c>
    </row>
    <row r="24" spans="1:6" x14ac:dyDescent="0.25">
      <c r="A24" s="4" t="s">
        <v>109</v>
      </c>
      <c r="B24" s="4" t="s">
        <v>1286</v>
      </c>
      <c r="C24" s="4" t="s">
        <v>1188</v>
      </c>
      <c r="D24" s="4" t="s">
        <v>1174</v>
      </c>
      <c r="E24" s="4" t="s">
        <v>1270</v>
      </c>
      <c r="F24" s="4" t="s">
        <v>1271</v>
      </c>
    </row>
    <row r="25" spans="1:6" x14ac:dyDescent="0.25">
      <c r="A25" t="s">
        <v>112</v>
      </c>
      <c r="B25" t="s">
        <v>1287</v>
      </c>
      <c r="C25" s="4" t="s">
        <v>1189</v>
      </c>
      <c r="D25" t="s">
        <v>1190</v>
      </c>
      <c r="E25" s="4" t="s">
        <v>1270</v>
      </c>
      <c r="F25" s="4" t="s">
        <v>1271</v>
      </c>
    </row>
    <row r="26" spans="1:6" x14ac:dyDescent="0.25">
      <c r="A26" s="4" t="s">
        <v>115</v>
      </c>
      <c r="B26" s="4" t="s">
        <v>1288</v>
      </c>
      <c r="C26" s="4" t="s">
        <v>1191</v>
      </c>
      <c r="D26" s="4" t="s">
        <v>1174</v>
      </c>
      <c r="E26" s="4" t="s">
        <v>1270</v>
      </c>
      <c r="F26" s="4" t="s">
        <v>1271</v>
      </c>
    </row>
    <row r="27" spans="1:6" x14ac:dyDescent="0.25">
      <c r="A27" s="4" t="s">
        <v>121</v>
      </c>
      <c r="B27" s="4" t="s">
        <v>1289</v>
      </c>
      <c r="C27" s="4" t="s">
        <v>1180</v>
      </c>
      <c r="D27" s="4" t="s">
        <v>1181</v>
      </c>
      <c r="E27" s="4" t="s">
        <v>1270</v>
      </c>
      <c r="F27" s="4" t="s">
        <v>1271</v>
      </c>
    </row>
    <row r="28" spans="1:6" x14ac:dyDescent="0.25">
      <c r="A28" s="4" t="s">
        <v>1046</v>
      </c>
      <c r="B28" s="4" t="s">
        <v>1290</v>
      </c>
      <c r="C28" s="4" t="s">
        <v>1187</v>
      </c>
      <c r="D28" s="4" t="s">
        <v>1181</v>
      </c>
      <c r="E28" s="4" t="s">
        <v>1270</v>
      </c>
      <c r="F28" s="4" t="s">
        <v>1271</v>
      </c>
    </row>
    <row r="29" spans="1:6" x14ac:dyDescent="0.25">
      <c r="A29" s="4" t="s">
        <v>124</v>
      </c>
      <c r="B29" s="4" t="s">
        <v>1291</v>
      </c>
      <c r="C29" s="4" t="s">
        <v>1184</v>
      </c>
      <c r="D29" s="4" t="s">
        <v>1181</v>
      </c>
      <c r="E29" s="4" t="s">
        <v>1270</v>
      </c>
      <c r="F29" s="4" t="s">
        <v>1271</v>
      </c>
    </row>
    <row r="30" spans="1:6" x14ac:dyDescent="0.25">
      <c r="A30" s="4" t="s">
        <v>128</v>
      </c>
      <c r="B30" s="4" t="s">
        <v>1292</v>
      </c>
      <c r="C30" s="4" t="s">
        <v>1192</v>
      </c>
      <c r="D30" s="4" t="s">
        <v>1174</v>
      </c>
      <c r="E30" s="4" t="s">
        <v>1270</v>
      </c>
      <c r="F30" s="4" t="s">
        <v>1271</v>
      </c>
    </row>
    <row r="31" spans="1:6" x14ac:dyDescent="0.25">
      <c r="A31" s="4" t="s">
        <v>130</v>
      </c>
      <c r="B31" s="4" t="s">
        <v>1292</v>
      </c>
      <c r="C31" s="4" t="s">
        <v>1192</v>
      </c>
      <c r="D31" s="4" t="s">
        <v>1174</v>
      </c>
      <c r="E31" s="4" t="s">
        <v>1270</v>
      </c>
      <c r="F31" s="4" t="s">
        <v>1271</v>
      </c>
    </row>
    <row r="32" spans="1:6" x14ac:dyDescent="0.25">
      <c r="A32" s="4" t="s">
        <v>133</v>
      </c>
      <c r="B32" s="4" t="s">
        <v>1292</v>
      </c>
      <c r="C32" s="4" t="s">
        <v>1192</v>
      </c>
      <c r="D32" s="4" t="s">
        <v>1174</v>
      </c>
      <c r="E32" s="4" t="s">
        <v>1270</v>
      </c>
      <c r="F32" s="4" t="s">
        <v>1271</v>
      </c>
    </row>
    <row r="33" spans="1:6" x14ac:dyDescent="0.25">
      <c r="A33" s="4" t="s">
        <v>136</v>
      </c>
      <c r="B33" s="4" t="s">
        <v>1292</v>
      </c>
      <c r="C33" s="4" t="s">
        <v>1192</v>
      </c>
      <c r="D33" s="4" t="s">
        <v>1174</v>
      </c>
      <c r="E33" s="4" t="s">
        <v>1270</v>
      </c>
      <c r="F33" s="4" t="s">
        <v>1271</v>
      </c>
    </row>
    <row r="34" spans="1:6" x14ac:dyDescent="0.25">
      <c r="A34" s="4" t="s">
        <v>139</v>
      </c>
      <c r="B34" s="4" t="s">
        <v>1292</v>
      </c>
      <c r="C34" s="4" t="s">
        <v>1192</v>
      </c>
      <c r="D34" s="4" t="s">
        <v>1174</v>
      </c>
      <c r="E34" s="4" t="s">
        <v>1270</v>
      </c>
      <c r="F34" s="4" t="s">
        <v>1271</v>
      </c>
    </row>
    <row r="35" spans="1:6" x14ac:dyDescent="0.25">
      <c r="A35" s="4" t="s">
        <v>154</v>
      </c>
      <c r="B35" s="4" t="s">
        <v>1293</v>
      </c>
      <c r="C35" s="4" t="s">
        <v>1193</v>
      </c>
      <c r="D35" s="4" t="s">
        <v>1194</v>
      </c>
      <c r="E35" s="4" t="s">
        <v>1276</v>
      </c>
      <c r="F35" s="4" t="s">
        <v>1271</v>
      </c>
    </row>
    <row r="36" spans="1:6" x14ac:dyDescent="0.25">
      <c r="A36" s="4" t="s">
        <v>165</v>
      </c>
      <c r="B36" s="4" t="s">
        <v>1294</v>
      </c>
      <c r="C36" s="4" t="s">
        <v>1179</v>
      </c>
      <c r="D36" s="4" t="s">
        <v>1174</v>
      </c>
      <c r="E36" s="4" t="s">
        <v>1270</v>
      </c>
      <c r="F36" s="4" t="s">
        <v>1271</v>
      </c>
    </row>
    <row r="37" spans="1:6" x14ac:dyDescent="0.25">
      <c r="A37" s="4" t="s">
        <v>170</v>
      </c>
      <c r="B37" s="4" t="s">
        <v>1295</v>
      </c>
      <c r="C37" s="4" t="s">
        <v>1195</v>
      </c>
      <c r="D37" s="4" t="s">
        <v>1174</v>
      </c>
      <c r="E37" s="4" t="s">
        <v>1270</v>
      </c>
      <c r="F37" s="4" t="s">
        <v>1271</v>
      </c>
    </row>
    <row r="38" spans="1:6" x14ac:dyDescent="0.25">
      <c r="A38" s="4" t="s">
        <v>173</v>
      </c>
      <c r="B38" s="4" t="s">
        <v>1296</v>
      </c>
      <c r="C38" s="4" t="s">
        <v>1196</v>
      </c>
      <c r="D38" s="4" t="s">
        <v>1174</v>
      </c>
      <c r="E38" s="4" t="s">
        <v>1270</v>
      </c>
      <c r="F38" s="4" t="s">
        <v>1271</v>
      </c>
    </row>
    <row r="39" spans="1:6" x14ac:dyDescent="0.25">
      <c r="A39" t="s">
        <v>176</v>
      </c>
      <c r="B39" t="s">
        <v>1297</v>
      </c>
      <c r="C39" s="4" t="s">
        <v>1197</v>
      </c>
      <c r="D39" t="s">
        <v>1198</v>
      </c>
      <c r="E39" s="4" t="s">
        <v>1270</v>
      </c>
      <c r="F39" s="4" t="s">
        <v>1271</v>
      </c>
    </row>
    <row r="40" spans="1:6" x14ac:dyDescent="0.25">
      <c r="A40" s="4" t="s">
        <v>179</v>
      </c>
      <c r="B40" s="4" t="s">
        <v>1298</v>
      </c>
      <c r="C40" s="4" t="s">
        <v>1199</v>
      </c>
      <c r="D40" s="4" t="s">
        <v>1181</v>
      </c>
      <c r="E40" s="4" t="s">
        <v>1270</v>
      </c>
      <c r="F40" s="4" t="s">
        <v>1271</v>
      </c>
    </row>
    <row r="41" spans="1:6" x14ac:dyDescent="0.25">
      <c r="A41" s="4" t="s">
        <v>182</v>
      </c>
      <c r="B41" s="4" t="s">
        <v>1299</v>
      </c>
      <c r="C41" s="4" t="s">
        <v>1173</v>
      </c>
      <c r="D41" s="4" t="s">
        <v>1174</v>
      </c>
      <c r="E41" s="4" t="s">
        <v>1270</v>
      </c>
      <c r="F41" s="4" t="s">
        <v>1271</v>
      </c>
    </row>
    <row r="42" spans="1:6" x14ac:dyDescent="0.25">
      <c r="A42" s="4" t="s">
        <v>187</v>
      </c>
      <c r="B42" s="4" t="s">
        <v>1300</v>
      </c>
      <c r="C42" s="4" t="s">
        <v>1200</v>
      </c>
      <c r="D42" s="4" t="s">
        <v>1174</v>
      </c>
      <c r="E42" s="4" t="s">
        <v>1270</v>
      </c>
      <c r="F42" s="4" t="s">
        <v>1271</v>
      </c>
    </row>
    <row r="43" spans="1:6" x14ac:dyDescent="0.25">
      <c r="A43" s="4" t="s">
        <v>189</v>
      </c>
      <c r="B43" s="4" t="s">
        <v>1301</v>
      </c>
      <c r="C43" s="4" t="s">
        <v>1200</v>
      </c>
      <c r="D43" s="4" t="s">
        <v>1174</v>
      </c>
      <c r="E43" s="4" t="s">
        <v>1270</v>
      </c>
      <c r="F43" s="4" t="s">
        <v>1271</v>
      </c>
    </row>
    <row r="44" spans="1:6" x14ac:dyDescent="0.25">
      <c r="A44" s="4" t="s">
        <v>902</v>
      </c>
      <c r="B44" s="4" t="s">
        <v>1302</v>
      </c>
      <c r="C44" s="4" t="s">
        <v>1176</v>
      </c>
      <c r="D44" s="4" t="s">
        <v>1174</v>
      </c>
      <c r="E44" s="4" t="s">
        <v>1270</v>
      </c>
      <c r="F44" s="4" t="s">
        <v>1271</v>
      </c>
    </row>
    <row r="45" spans="1:6" x14ac:dyDescent="0.25">
      <c r="A45" s="3" t="s">
        <v>204</v>
      </c>
      <c r="B45" t="s">
        <v>1303</v>
      </c>
      <c r="C45" s="4" t="s">
        <v>1201</v>
      </c>
      <c r="D45" s="4" t="s">
        <v>1178</v>
      </c>
      <c r="E45" s="4" t="s">
        <v>1276</v>
      </c>
      <c r="F45" s="4" t="s">
        <v>1271</v>
      </c>
    </row>
    <row r="46" spans="1:6" x14ac:dyDescent="0.25">
      <c r="A46" s="4" t="s">
        <v>211</v>
      </c>
      <c r="B46" s="4" t="s">
        <v>1304</v>
      </c>
      <c r="C46" s="4" t="s">
        <v>1179</v>
      </c>
      <c r="D46" s="4" t="s">
        <v>1174</v>
      </c>
      <c r="E46" s="4" t="s">
        <v>1270</v>
      </c>
      <c r="F46" s="4" t="s">
        <v>1271</v>
      </c>
    </row>
    <row r="47" spans="1:6" x14ac:dyDescent="0.25">
      <c r="A47" s="4" t="s">
        <v>214</v>
      </c>
      <c r="B47" s="4" t="s">
        <v>1305</v>
      </c>
      <c r="C47" s="4" t="s">
        <v>1199</v>
      </c>
      <c r="D47" s="4" t="s">
        <v>1181</v>
      </c>
      <c r="E47" s="4" t="s">
        <v>1270</v>
      </c>
      <c r="F47" s="4" t="s">
        <v>1271</v>
      </c>
    </row>
    <row r="48" spans="1:6" x14ac:dyDescent="0.25">
      <c r="A48" s="4" t="s">
        <v>217</v>
      </c>
      <c r="B48" s="4" t="s">
        <v>1305</v>
      </c>
      <c r="C48" s="4" t="s">
        <v>1199</v>
      </c>
      <c r="D48" s="4" t="s">
        <v>1181</v>
      </c>
      <c r="E48" s="4" t="s">
        <v>1270</v>
      </c>
      <c r="F48" s="4" t="s">
        <v>1271</v>
      </c>
    </row>
    <row r="49" spans="1:6" x14ac:dyDescent="0.25">
      <c r="A49" s="3" t="s">
        <v>228</v>
      </c>
      <c r="B49" t="s">
        <v>1306</v>
      </c>
      <c r="C49" s="4" t="s">
        <v>1202</v>
      </c>
      <c r="D49" s="4" t="s">
        <v>1203</v>
      </c>
      <c r="E49" s="4" t="s">
        <v>1270</v>
      </c>
      <c r="F49" s="4" t="s">
        <v>1271</v>
      </c>
    </row>
    <row r="50" spans="1:6" x14ac:dyDescent="0.25">
      <c r="A50" s="3" t="s">
        <v>234</v>
      </c>
      <c r="B50" t="s">
        <v>1307</v>
      </c>
      <c r="C50" s="4" t="s">
        <v>1204</v>
      </c>
      <c r="D50" s="4" t="s">
        <v>1174</v>
      </c>
      <c r="E50" s="4" t="s">
        <v>1270</v>
      </c>
      <c r="F50" s="4" t="s">
        <v>1271</v>
      </c>
    </row>
    <row r="51" spans="1:6" x14ac:dyDescent="0.25">
      <c r="A51" s="4" t="s">
        <v>237</v>
      </c>
      <c r="B51" s="4" t="s">
        <v>1308</v>
      </c>
      <c r="C51" s="4" t="s">
        <v>1192</v>
      </c>
      <c r="D51" s="4" t="s">
        <v>1174</v>
      </c>
      <c r="E51" s="4" t="s">
        <v>1270</v>
      </c>
      <c r="F51" s="4" t="s">
        <v>1271</v>
      </c>
    </row>
    <row r="52" spans="1:6" x14ac:dyDescent="0.25">
      <c r="A52" s="4" t="s">
        <v>245</v>
      </c>
      <c r="B52" s="4" t="s">
        <v>1309</v>
      </c>
      <c r="C52" s="4" t="s">
        <v>1179</v>
      </c>
      <c r="D52" s="4" t="s">
        <v>1174</v>
      </c>
      <c r="E52" s="4" t="s">
        <v>1270</v>
      </c>
      <c r="F52" s="4" t="s">
        <v>1271</v>
      </c>
    </row>
    <row r="53" spans="1:6" x14ac:dyDescent="0.25">
      <c r="A53" s="4" t="s">
        <v>251</v>
      </c>
      <c r="B53" s="4" t="s">
        <v>1310</v>
      </c>
      <c r="C53" s="4" t="s">
        <v>1205</v>
      </c>
      <c r="D53" s="4" t="s">
        <v>1186</v>
      </c>
      <c r="E53" s="4" t="s">
        <v>1270</v>
      </c>
      <c r="F53" s="4" t="s">
        <v>1271</v>
      </c>
    </row>
    <row r="54" spans="1:6" x14ac:dyDescent="0.25">
      <c r="A54" s="4" t="s">
        <v>257</v>
      </c>
      <c r="B54" s="4" t="s">
        <v>1311</v>
      </c>
      <c r="C54" s="4" t="s">
        <v>1193</v>
      </c>
      <c r="D54" s="4" t="s">
        <v>1194</v>
      </c>
      <c r="E54" s="4" t="s">
        <v>1276</v>
      </c>
      <c r="F54" s="4" t="s">
        <v>1271</v>
      </c>
    </row>
    <row r="55" spans="1:6" x14ac:dyDescent="0.25">
      <c r="A55" s="3" t="s">
        <v>1241</v>
      </c>
      <c r="B55" s="3" t="s">
        <v>1312</v>
      </c>
      <c r="C55" s="4" t="s">
        <v>1242</v>
      </c>
      <c r="D55" s="4" t="s">
        <v>1225</v>
      </c>
      <c r="E55" s="4" t="s">
        <v>1276</v>
      </c>
      <c r="F55" s="4" t="s">
        <v>1271</v>
      </c>
    </row>
    <row r="56" spans="1:6" x14ac:dyDescent="0.25">
      <c r="A56" s="4" t="s">
        <v>266</v>
      </c>
      <c r="B56" s="4" t="s">
        <v>1313</v>
      </c>
      <c r="C56" s="4" t="s">
        <v>1192</v>
      </c>
      <c r="D56" s="4" t="s">
        <v>1174</v>
      </c>
      <c r="E56" s="4" t="s">
        <v>1270</v>
      </c>
      <c r="F56" s="4" t="s">
        <v>1271</v>
      </c>
    </row>
    <row r="57" spans="1:6" x14ac:dyDescent="0.25">
      <c r="A57" s="4" t="s">
        <v>272</v>
      </c>
      <c r="B57" s="4" t="s">
        <v>1314</v>
      </c>
      <c r="C57" s="4" t="s">
        <v>1202</v>
      </c>
      <c r="D57" s="4" t="s">
        <v>1203</v>
      </c>
      <c r="E57" s="4" t="s">
        <v>1270</v>
      </c>
      <c r="F57" s="4" t="s">
        <v>1271</v>
      </c>
    </row>
    <row r="58" spans="1:6" x14ac:dyDescent="0.25">
      <c r="A58" s="4" t="s">
        <v>275</v>
      </c>
      <c r="B58" s="4" t="s">
        <v>1314</v>
      </c>
      <c r="C58" s="4" t="s">
        <v>1202</v>
      </c>
      <c r="D58" s="4" t="s">
        <v>1203</v>
      </c>
      <c r="E58" s="4" t="s">
        <v>1270</v>
      </c>
      <c r="F58" s="4" t="s">
        <v>1271</v>
      </c>
    </row>
    <row r="59" spans="1:6" x14ac:dyDescent="0.25">
      <c r="A59" s="4" t="s">
        <v>278</v>
      </c>
      <c r="B59" s="4" t="s">
        <v>1314</v>
      </c>
      <c r="C59" s="4" t="s">
        <v>1202</v>
      </c>
      <c r="D59" s="4" t="s">
        <v>1203</v>
      </c>
      <c r="E59" s="4" t="s">
        <v>1270</v>
      </c>
      <c r="F59" s="4" t="s">
        <v>1271</v>
      </c>
    </row>
    <row r="60" spans="1:6" x14ac:dyDescent="0.25">
      <c r="A60" t="s">
        <v>284</v>
      </c>
      <c r="B60" t="s">
        <v>1314</v>
      </c>
      <c r="C60" s="4" t="s">
        <v>1202</v>
      </c>
      <c r="D60" s="4" t="s">
        <v>1203</v>
      </c>
      <c r="E60" s="4" t="s">
        <v>1270</v>
      </c>
      <c r="F60" s="4" t="s">
        <v>1271</v>
      </c>
    </row>
    <row r="61" spans="1:6" x14ac:dyDescent="0.25">
      <c r="A61" s="4" t="s">
        <v>290</v>
      </c>
      <c r="B61" s="4" t="s">
        <v>1315</v>
      </c>
      <c r="C61" s="4" t="s">
        <v>1182</v>
      </c>
      <c r="D61" s="4" t="s">
        <v>1174</v>
      </c>
      <c r="E61" s="4" t="s">
        <v>1270</v>
      </c>
      <c r="F61" s="4" t="s">
        <v>1271</v>
      </c>
    </row>
    <row r="62" spans="1:6" x14ac:dyDescent="0.25">
      <c r="A62" s="4" t="s">
        <v>292</v>
      </c>
      <c r="B62" s="4" t="s">
        <v>1315</v>
      </c>
      <c r="C62" s="4" t="s">
        <v>1182</v>
      </c>
      <c r="D62" s="4" t="s">
        <v>1174</v>
      </c>
      <c r="E62" s="4" t="s">
        <v>1270</v>
      </c>
      <c r="F62" s="4" t="s">
        <v>1271</v>
      </c>
    </row>
    <row r="63" spans="1:6" x14ac:dyDescent="0.25">
      <c r="A63" s="3" t="s">
        <v>295</v>
      </c>
      <c r="B63" s="4" t="s">
        <v>1315</v>
      </c>
      <c r="C63" s="4" t="s">
        <v>1182</v>
      </c>
      <c r="D63" s="4" t="s">
        <v>1174</v>
      </c>
      <c r="E63" s="4" t="s">
        <v>1270</v>
      </c>
      <c r="F63" s="4" t="s">
        <v>1271</v>
      </c>
    </row>
    <row r="64" spans="1:6" x14ac:dyDescent="0.25">
      <c r="A64" s="4" t="s">
        <v>298</v>
      </c>
      <c r="B64" s="4" t="s">
        <v>1315</v>
      </c>
      <c r="C64" s="4" t="s">
        <v>1182</v>
      </c>
      <c r="D64" s="4" t="s">
        <v>1174</v>
      </c>
      <c r="E64" s="4" t="s">
        <v>1270</v>
      </c>
      <c r="F64" s="4" t="s">
        <v>1271</v>
      </c>
    </row>
    <row r="65" spans="1:6" x14ac:dyDescent="0.25">
      <c r="A65" s="4" t="s">
        <v>302</v>
      </c>
      <c r="B65" s="4" t="s">
        <v>1315</v>
      </c>
      <c r="C65" s="4" t="s">
        <v>1182</v>
      </c>
      <c r="D65" s="4" t="s">
        <v>1174</v>
      </c>
      <c r="E65" s="4" t="s">
        <v>1270</v>
      </c>
      <c r="F65" s="4" t="s">
        <v>1271</v>
      </c>
    </row>
    <row r="66" spans="1:6" x14ac:dyDescent="0.25">
      <c r="A66" s="4" t="s">
        <v>305</v>
      </c>
      <c r="B66" s="4" t="s">
        <v>1316</v>
      </c>
      <c r="C66" s="4" t="s">
        <v>1188</v>
      </c>
      <c r="D66" s="4" t="s">
        <v>1174</v>
      </c>
      <c r="E66" s="4" t="s">
        <v>1270</v>
      </c>
      <c r="F66" s="4" t="s">
        <v>1271</v>
      </c>
    </row>
    <row r="67" spans="1:6" x14ac:dyDescent="0.25">
      <c r="A67" s="4" t="s">
        <v>308</v>
      </c>
      <c r="B67" s="4" t="s">
        <v>1316</v>
      </c>
      <c r="C67" s="4" t="s">
        <v>1188</v>
      </c>
      <c r="D67" s="4" t="s">
        <v>1174</v>
      </c>
      <c r="E67" s="4" t="s">
        <v>1270</v>
      </c>
      <c r="F67" s="4" t="s">
        <v>1271</v>
      </c>
    </row>
    <row r="68" spans="1:6" x14ac:dyDescent="0.25">
      <c r="A68" s="4" t="s">
        <v>1041</v>
      </c>
      <c r="B68" s="4" t="s">
        <v>1316</v>
      </c>
      <c r="C68" s="4" t="s">
        <v>1188</v>
      </c>
      <c r="D68" s="4" t="s">
        <v>1174</v>
      </c>
      <c r="E68" s="4" t="s">
        <v>1270</v>
      </c>
      <c r="F68" s="4" t="s">
        <v>1271</v>
      </c>
    </row>
    <row r="69" spans="1:6" x14ac:dyDescent="0.25">
      <c r="A69" s="4" t="s">
        <v>311</v>
      </c>
      <c r="B69" s="4" t="s">
        <v>1316</v>
      </c>
      <c r="C69" s="4" t="s">
        <v>1188</v>
      </c>
      <c r="D69" s="4" t="s">
        <v>1174</v>
      </c>
      <c r="E69" s="4" t="s">
        <v>1270</v>
      </c>
      <c r="F69" s="4" t="s">
        <v>1271</v>
      </c>
    </row>
    <row r="70" spans="1:6" x14ac:dyDescent="0.25">
      <c r="A70" s="3" t="s">
        <v>314</v>
      </c>
      <c r="B70" s="4" t="s">
        <v>1316</v>
      </c>
      <c r="C70" s="4" t="s">
        <v>1188</v>
      </c>
      <c r="D70" s="4" t="s">
        <v>1174</v>
      </c>
      <c r="E70" s="4" t="s">
        <v>1270</v>
      </c>
      <c r="F70" s="4" t="s">
        <v>1271</v>
      </c>
    </row>
    <row r="71" spans="1:6" x14ac:dyDescent="0.25">
      <c r="A71" s="4" t="s">
        <v>317</v>
      </c>
      <c r="B71" s="4" t="s">
        <v>1316</v>
      </c>
      <c r="C71" s="4" t="s">
        <v>1188</v>
      </c>
      <c r="D71" s="4" t="s">
        <v>1174</v>
      </c>
      <c r="E71" s="4" t="s">
        <v>1270</v>
      </c>
      <c r="F71" s="4" t="s">
        <v>1271</v>
      </c>
    </row>
    <row r="72" spans="1:6" x14ac:dyDescent="0.25">
      <c r="A72" s="4" t="s">
        <v>320</v>
      </c>
      <c r="B72" s="4" t="s">
        <v>1316</v>
      </c>
      <c r="C72" s="4" t="s">
        <v>1188</v>
      </c>
      <c r="D72" s="4" t="s">
        <v>1174</v>
      </c>
      <c r="E72" s="4" t="s">
        <v>1270</v>
      </c>
      <c r="F72" s="4" t="s">
        <v>1271</v>
      </c>
    </row>
    <row r="73" spans="1:6" x14ac:dyDescent="0.25">
      <c r="A73" s="4" t="s">
        <v>334</v>
      </c>
      <c r="B73" s="4" t="s">
        <v>1317</v>
      </c>
      <c r="C73" s="4" t="s">
        <v>1206</v>
      </c>
      <c r="D73" s="4" t="s">
        <v>1174</v>
      </c>
      <c r="E73" s="4" t="s">
        <v>1270</v>
      </c>
      <c r="F73" s="4" t="s">
        <v>1271</v>
      </c>
    </row>
    <row r="74" spans="1:6" x14ac:dyDescent="0.25">
      <c r="A74" s="4" t="s">
        <v>343</v>
      </c>
      <c r="B74" s="4" t="s">
        <v>1318</v>
      </c>
      <c r="C74" s="4" t="s">
        <v>1207</v>
      </c>
      <c r="D74" s="4" t="s">
        <v>1174</v>
      </c>
      <c r="E74" s="4" t="s">
        <v>1270</v>
      </c>
      <c r="F74" s="4" t="s">
        <v>1271</v>
      </c>
    </row>
    <row r="75" spans="1:6" x14ac:dyDescent="0.25">
      <c r="A75" s="3" t="s">
        <v>346</v>
      </c>
      <c r="B75" s="4" t="s">
        <v>1319</v>
      </c>
      <c r="C75" s="4" t="s">
        <v>1208</v>
      </c>
      <c r="D75" s="4" t="s">
        <v>1174</v>
      </c>
      <c r="E75" s="4" t="s">
        <v>1270</v>
      </c>
      <c r="F75" s="4" t="s">
        <v>1271</v>
      </c>
    </row>
    <row r="76" spans="1:6" x14ac:dyDescent="0.25">
      <c r="A76" s="4" t="s">
        <v>383</v>
      </c>
      <c r="B76" s="4" t="s">
        <v>1320</v>
      </c>
      <c r="C76" s="4" t="s">
        <v>1196</v>
      </c>
      <c r="D76" s="4" t="s">
        <v>1174</v>
      </c>
      <c r="E76" s="4" t="s">
        <v>1270</v>
      </c>
      <c r="F76" s="4" t="s">
        <v>1271</v>
      </c>
    </row>
    <row r="77" spans="1:6" x14ac:dyDescent="0.25">
      <c r="A77" s="4" t="s">
        <v>385</v>
      </c>
      <c r="B77" s="4" t="s">
        <v>1321</v>
      </c>
      <c r="C77" s="4" t="s">
        <v>1209</v>
      </c>
      <c r="D77" s="4" t="s">
        <v>1174</v>
      </c>
      <c r="E77" s="4" t="s">
        <v>1270</v>
      </c>
      <c r="F77" s="4" t="s">
        <v>1271</v>
      </c>
    </row>
    <row r="78" spans="1:6" x14ac:dyDescent="0.25">
      <c r="A78" s="4" t="s">
        <v>387</v>
      </c>
      <c r="B78" s="4" t="s">
        <v>1321</v>
      </c>
      <c r="C78" s="4" t="s">
        <v>1209</v>
      </c>
      <c r="D78" s="4" t="s">
        <v>1174</v>
      </c>
      <c r="E78" s="4" t="s">
        <v>1270</v>
      </c>
      <c r="F78" s="4" t="s">
        <v>1271</v>
      </c>
    </row>
    <row r="79" spans="1:6" x14ac:dyDescent="0.25">
      <c r="A79" s="3" t="s">
        <v>1322</v>
      </c>
      <c r="B79" s="4" t="s">
        <v>1321</v>
      </c>
      <c r="C79" s="4" t="s">
        <v>1209</v>
      </c>
      <c r="D79" s="4" t="s">
        <v>1174</v>
      </c>
      <c r="E79" s="4" t="s">
        <v>1270</v>
      </c>
      <c r="F79" s="4" t="s">
        <v>1271</v>
      </c>
    </row>
    <row r="80" spans="1:6" x14ac:dyDescent="0.25">
      <c r="A80" s="4" t="s">
        <v>1061</v>
      </c>
      <c r="B80" s="4" t="s">
        <v>1323</v>
      </c>
      <c r="C80" s="4" t="s">
        <v>1208</v>
      </c>
      <c r="D80" s="4" t="s">
        <v>1174</v>
      </c>
      <c r="E80" s="4" t="s">
        <v>1270</v>
      </c>
      <c r="F80" s="4" t="s">
        <v>1271</v>
      </c>
    </row>
    <row r="81" spans="1:6" x14ac:dyDescent="0.25">
      <c r="A81" s="4" t="s">
        <v>389</v>
      </c>
      <c r="B81" s="4" t="s">
        <v>1323</v>
      </c>
      <c r="C81" s="4" t="s">
        <v>1208</v>
      </c>
      <c r="D81" s="4" t="s">
        <v>1174</v>
      </c>
      <c r="E81" s="4" t="s">
        <v>1270</v>
      </c>
      <c r="F81" s="4" t="s">
        <v>1271</v>
      </c>
    </row>
    <row r="82" spans="1:6" x14ac:dyDescent="0.25">
      <c r="A82" s="4" t="s">
        <v>495</v>
      </c>
      <c r="B82" s="4" t="s">
        <v>1323</v>
      </c>
      <c r="C82" s="4" t="s">
        <v>1208</v>
      </c>
      <c r="D82" s="4" t="s">
        <v>1174</v>
      </c>
      <c r="E82" s="4" t="s">
        <v>1270</v>
      </c>
      <c r="F82" s="4" t="s">
        <v>1271</v>
      </c>
    </row>
    <row r="83" spans="1:6" x14ac:dyDescent="0.25">
      <c r="A83" s="4" t="s">
        <v>562</v>
      </c>
      <c r="B83" s="4" t="s">
        <v>1323</v>
      </c>
      <c r="C83" s="4" t="s">
        <v>1208</v>
      </c>
      <c r="D83" s="4" t="s">
        <v>1174</v>
      </c>
      <c r="E83" s="4" t="s">
        <v>1270</v>
      </c>
      <c r="F83" s="4" t="s">
        <v>1271</v>
      </c>
    </row>
    <row r="84" spans="1:6" x14ac:dyDescent="0.25">
      <c r="A84" s="4" t="s">
        <v>1071</v>
      </c>
      <c r="B84" s="4" t="s">
        <v>1323</v>
      </c>
      <c r="C84" s="4" t="s">
        <v>1208</v>
      </c>
      <c r="D84" s="4" t="s">
        <v>1174</v>
      </c>
      <c r="E84" s="4" t="s">
        <v>1270</v>
      </c>
      <c r="F84" s="4" t="s">
        <v>1271</v>
      </c>
    </row>
    <row r="85" spans="1:6" x14ac:dyDescent="0.25">
      <c r="A85" s="4" t="s">
        <v>391</v>
      </c>
      <c r="B85" s="4" t="s">
        <v>1323</v>
      </c>
      <c r="C85" s="4" t="s">
        <v>1208</v>
      </c>
      <c r="D85" s="4" t="s">
        <v>1174</v>
      </c>
      <c r="E85" s="4" t="s">
        <v>1270</v>
      </c>
      <c r="F85" s="4" t="s">
        <v>1271</v>
      </c>
    </row>
    <row r="86" spans="1:6" x14ac:dyDescent="0.25">
      <c r="A86" s="4" t="s">
        <v>393</v>
      </c>
      <c r="B86" s="4" t="s">
        <v>1323</v>
      </c>
      <c r="C86" s="4" t="s">
        <v>1208</v>
      </c>
      <c r="D86" s="4" t="s">
        <v>1174</v>
      </c>
      <c r="E86" s="4" t="s">
        <v>1270</v>
      </c>
      <c r="F86" s="4" t="s">
        <v>1271</v>
      </c>
    </row>
    <row r="87" spans="1:6" x14ac:dyDescent="0.25">
      <c r="A87" s="4" t="s">
        <v>1065</v>
      </c>
      <c r="B87" s="4" t="s">
        <v>1324</v>
      </c>
      <c r="C87" s="4" t="s">
        <v>1230</v>
      </c>
      <c r="D87" s="4" t="s">
        <v>1174</v>
      </c>
      <c r="E87" s="4" t="s">
        <v>1270</v>
      </c>
      <c r="F87" s="4" t="s">
        <v>1271</v>
      </c>
    </row>
    <row r="88" spans="1:6" x14ac:dyDescent="0.25">
      <c r="A88" s="4" t="s">
        <v>503</v>
      </c>
      <c r="B88" s="4" t="s">
        <v>1249</v>
      </c>
      <c r="C88" s="4" t="s">
        <v>1210</v>
      </c>
      <c r="D88" s="4" t="s">
        <v>1174</v>
      </c>
      <c r="E88" s="4" t="s">
        <v>1270</v>
      </c>
      <c r="F88" s="4" t="s">
        <v>1271</v>
      </c>
    </row>
    <row r="89" spans="1:6" x14ac:dyDescent="0.25">
      <c r="A89" s="4" t="s">
        <v>856</v>
      </c>
      <c r="B89" s="4" t="s">
        <v>1325</v>
      </c>
      <c r="C89" s="4" t="s">
        <v>1187</v>
      </c>
      <c r="D89" s="4" t="s">
        <v>1181</v>
      </c>
      <c r="E89" s="4" t="s">
        <v>1270</v>
      </c>
      <c r="F89" s="4" t="s">
        <v>1271</v>
      </c>
    </row>
    <row r="90" spans="1:6" x14ac:dyDescent="0.25">
      <c r="A90" s="4" t="s">
        <v>1039</v>
      </c>
      <c r="B90" s="4" t="s">
        <v>1325</v>
      </c>
      <c r="C90" s="4" t="s">
        <v>1187</v>
      </c>
      <c r="D90" s="4" t="s">
        <v>1181</v>
      </c>
      <c r="E90" s="4" t="s">
        <v>1270</v>
      </c>
      <c r="F90" s="4" t="s">
        <v>1271</v>
      </c>
    </row>
    <row r="91" spans="1:6" x14ac:dyDescent="0.25">
      <c r="A91" s="4" t="s">
        <v>554</v>
      </c>
      <c r="B91" s="4" t="s">
        <v>1326</v>
      </c>
      <c r="C91" s="4" t="s">
        <v>1173</v>
      </c>
      <c r="D91" s="4" t="s">
        <v>1174</v>
      </c>
      <c r="E91" s="4" t="s">
        <v>1270</v>
      </c>
      <c r="F91" s="4" t="s">
        <v>1271</v>
      </c>
    </row>
    <row r="92" spans="1:6" x14ac:dyDescent="0.25">
      <c r="A92" s="4" t="s">
        <v>395</v>
      </c>
      <c r="B92" s="4" t="s">
        <v>1326</v>
      </c>
      <c r="C92" s="4" t="s">
        <v>1173</v>
      </c>
      <c r="D92" s="4" t="s">
        <v>1174</v>
      </c>
      <c r="E92" s="4" t="s">
        <v>1270</v>
      </c>
      <c r="F92" s="4" t="s">
        <v>1271</v>
      </c>
    </row>
    <row r="93" spans="1:6" x14ac:dyDescent="0.25">
      <c r="A93" s="4" t="s">
        <v>1029</v>
      </c>
      <c r="B93" s="4" t="s">
        <v>1327</v>
      </c>
      <c r="C93" s="4" t="s">
        <v>1221</v>
      </c>
      <c r="D93" s="4" t="s">
        <v>1222</v>
      </c>
      <c r="E93" s="4" t="s">
        <v>1270</v>
      </c>
      <c r="F93" s="4" t="s">
        <v>1271</v>
      </c>
    </row>
    <row r="94" spans="1:6" x14ac:dyDescent="0.25">
      <c r="A94" s="4" t="s">
        <v>397</v>
      </c>
      <c r="B94" s="4" t="s">
        <v>1328</v>
      </c>
      <c r="C94" s="4" t="s">
        <v>1211</v>
      </c>
      <c r="D94" s="4" t="s">
        <v>1174</v>
      </c>
      <c r="E94" s="4" t="s">
        <v>1270</v>
      </c>
      <c r="F94" s="4" t="s">
        <v>1271</v>
      </c>
    </row>
    <row r="95" spans="1:6" x14ac:dyDescent="0.25">
      <c r="A95" s="4" t="s">
        <v>358</v>
      </c>
      <c r="B95" s="4" t="s">
        <v>1329</v>
      </c>
      <c r="C95" s="4" t="s">
        <v>1202</v>
      </c>
      <c r="D95" s="4" t="s">
        <v>1203</v>
      </c>
      <c r="E95" s="4" t="s">
        <v>1270</v>
      </c>
      <c r="F95" s="4" t="s">
        <v>1271</v>
      </c>
    </row>
    <row r="96" spans="1:6" x14ac:dyDescent="0.25">
      <c r="A96" s="4" t="s">
        <v>1057</v>
      </c>
      <c r="B96" s="4" t="s">
        <v>1330</v>
      </c>
      <c r="C96" s="4" t="s">
        <v>1179</v>
      </c>
      <c r="D96" s="4" t="s">
        <v>1174</v>
      </c>
      <c r="E96" s="4" t="s">
        <v>1270</v>
      </c>
      <c r="F96" s="4" t="s">
        <v>1271</v>
      </c>
    </row>
    <row r="97" spans="1:6" x14ac:dyDescent="0.25">
      <c r="A97" s="4" t="s">
        <v>881</v>
      </c>
      <c r="B97" s="4" t="s">
        <v>1331</v>
      </c>
      <c r="C97" s="4" t="s">
        <v>1212</v>
      </c>
      <c r="D97" s="4" t="s">
        <v>1213</v>
      </c>
      <c r="E97" s="4" t="s">
        <v>1270</v>
      </c>
      <c r="F97" s="4" t="s">
        <v>1271</v>
      </c>
    </row>
    <row r="98" spans="1:6" x14ac:dyDescent="0.25">
      <c r="A98" t="s">
        <v>1024</v>
      </c>
      <c r="B98" t="s">
        <v>1331</v>
      </c>
      <c r="C98" s="4" t="s">
        <v>1212</v>
      </c>
      <c r="D98" s="4" t="s">
        <v>1213</v>
      </c>
      <c r="E98" s="4" t="s">
        <v>1270</v>
      </c>
      <c r="F98" s="4" t="s">
        <v>1271</v>
      </c>
    </row>
    <row r="99" spans="1:6" x14ac:dyDescent="0.25">
      <c r="A99" t="s">
        <v>885</v>
      </c>
      <c r="B99" t="s">
        <v>1332</v>
      </c>
      <c r="C99" s="4" t="s">
        <v>1214</v>
      </c>
      <c r="D99" s="4" t="s">
        <v>1174</v>
      </c>
      <c r="E99" s="4" t="s">
        <v>1270</v>
      </c>
      <c r="F99" s="4" t="s">
        <v>1271</v>
      </c>
    </row>
    <row r="100" spans="1:6" x14ac:dyDescent="0.25">
      <c r="A100" s="4" t="s">
        <v>406</v>
      </c>
      <c r="B100" s="4" t="s">
        <v>1333</v>
      </c>
      <c r="C100" s="4" t="s">
        <v>1188</v>
      </c>
      <c r="D100" s="4" t="s">
        <v>1174</v>
      </c>
      <c r="E100" s="4" t="s">
        <v>1270</v>
      </c>
      <c r="F100" s="4" t="s">
        <v>1271</v>
      </c>
    </row>
    <row r="101" spans="1:6" x14ac:dyDescent="0.25">
      <c r="A101" s="4" t="s">
        <v>1035</v>
      </c>
      <c r="B101" s="4" t="s">
        <v>1334</v>
      </c>
      <c r="C101" s="4" t="s">
        <v>1223</v>
      </c>
      <c r="D101" s="4" t="s">
        <v>1174</v>
      </c>
      <c r="E101" s="4" t="s">
        <v>1270</v>
      </c>
      <c r="F101" s="4" t="s">
        <v>1271</v>
      </c>
    </row>
    <row r="102" spans="1:6" x14ac:dyDescent="0.25">
      <c r="A102" s="4" t="s">
        <v>408</v>
      </c>
      <c r="B102" s="4" t="s">
        <v>1335</v>
      </c>
      <c r="C102" s="4" t="s">
        <v>1215</v>
      </c>
      <c r="D102" s="4" t="s">
        <v>1174</v>
      </c>
      <c r="E102" s="4" t="s">
        <v>1270</v>
      </c>
      <c r="F102" s="4" t="s">
        <v>1271</v>
      </c>
    </row>
    <row r="103" spans="1:6" x14ac:dyDescent="0.25">
      <c r="A103" s="4" t="s">
        <v>838</v>
      </c>
      <c r="B103" s="4" t="s">
        <v>1336</v>
      </c>
      <c r="C103" s="4" t="s">
        <v>1216</v>
      </c>
      <c r="D103" s="4" t="s">
        <v>1181</v>
      </c>
      <c r="E103" s="4" t="s">
        <v>1270</v>
      </c>
      <c r="F103" s="4" t="s">
        <v>1271</v>
      </c>
    </row>
    <row r="104" spans="1:6" x14ac:dyDescent="0.25">
      <c r="A104" s="4" t="s">
        <v>414</v>
      </c>
      <c r="B104" s="4" t="s">
        <v>1337</v>
      </c>
      <c r="C104" s="4" t="s">
        <v>1179</v>
      </c>
      <c r="D104" s="4" t="s">
        <v>1174</v>
      </c>
      <c r="E104" s="4" t="s">
        <v>1270</v>
      </c>
      <c r="F104" s="4" t="s">
        <v>1271</v>
      </c>
    </row>
    <row r="105" spans="1:6" x14ac:dyDescent="0.25">
      <c r="A105" s="4" t="s">
        <v>430</v>
      </c>
      <c r="B105" s="4" t="s">
        <v>1338</v>
      </c>
      <c r="C105" s="4" t="s">
        <v>1215</v>
      </c>
      <c r="D105" s="4" t="s">
        <v>1174</v>
      </c>
      <c r="E105" s="4" t="s">
        <v>1270</v>
      </c>
      <c r="F105" s="4" t="s">
        <v>1271</v>
      </c>
    </row>
    <row r="106" spans="1:6" x14ac:dyDescent="0.25">
      <c r="A106" s="4" t="s">
        <v>444</v>
      </c>
      <c r="B106" s="4" t="s">
        <v>1339</v>
      </c>
      <c r="C106" s="4" t="s">
        <v>1207</v>
      </c>
      <c r="D106" s="4" t="s">
        <v>1174</v>
      </c>
      <c r="E106" s="4" t="s">
        <v>1270</v>
      </c>
      <c r="F106" s="4" t="s">
        <v>1271</v>
      </c>
    </row>
    <row r="107" spans="1:6" x14ac:dyDescent="0.25">
      <c r="A107" s="4" t="s">
        <v>448</v>
      </c>
      <c r="B107" s="4" t="s">
        <v>1340</v>
      </c>
      <c r="C107" s="4" t="s">
        <v>1176</v>
      </c>
      <c r="D107" s="4" t="s">
        <v>1174</v>
      </c>
      <c r="E107" s="4" t="s">
        <v>1270</v>
      </c>
      <c r="F107" s="4" t="s">
        <v>1271</v>
      </c>
    </row>
    <row r="108" spans="1:6" x14ac:dyDescent="0.25">
      <c r="A108" s="4" t="s">
        <v>450</v>
      </c>
      <c r="B108" s="4" t="s">
        <v>1340</v>
      </c>
      <c r="C108" s="4" t="s">
        <v>1176</v>
      </c>
      <c r="D108" s="4" t="s">
        <v>1174</v>
      </c>
      <c r="E108" s="4" t="s">
        <v>1270</v>
      </c>
      <c r="F108" s="4" t="s">
        <v>1271</v>
      </c>
    </row>
    <row r="109" spans="1:6" x14ac:dyDescent="0.25">
      <c r="A109" s="4" t="s">
        <v>1043</v>
      </c>
      <c r="B109" s="4" t="s">
        <v>1341</v>
      </c>
      <c r="C109" s="4" t="s">
        <v>1196</v>
      </c>
      <c r="D109" s="4" t="s">
        <v>1174</v>
      </c>
      <c r="E109" s="4" t="s">
        <v>1270</v>
      </c>
      <c r="F109" s="4" t="s">
        <v>1271</v>
      </c>
    </row>
    <row r="110" spans="1:6" x14ac:dyDescent="0.25">
      <c r="A110" s="4" t="s">
        <v>454</v>
      </c>
      <c r="B110" s="4" t="s">
        <v>1342</v>
      </c>
      <c r="C110" s="4" t="s">
        <v>1187</v>
      </c>
      <c r="D110" s="4" t="s">
        <v>1181</v>
      </c>
      <c r="E110" s="4" t="s">
        <v>1270</v>
      </c>
      <c r="F110" s="4" t="s">
        <v>1271</v>
      </c>
    </row>
    <row r="111" spans="1:6" x14ac:dyDescent="0.25">
      <c r="A111" s="4" t="s">
        <v>568</v>
      </c>
      <c r="B111" s="4" t="s">
        <v>1343</v>
      </c>
      <c r="C111" s="4" t="s">
        <v>1211</v>
      </c>
      <c r="D111" s="4" t="s">
        <v>1174</v>
      </c>
      <c r="E111" s="4" t="s">
        <v>1270</v>
      </c>
      <c r="F111" s="4" t="s">
        <v>1271</v>
      </c>
    </row>
    <row r="112" spans="1:6" x14ac:dyDescent="0.25">
      <c r="A112" s="4" t="s">
        <v>1048</v>
      </c>
      <c r="B112" s="4" t="s">
        <v>1344</v>
      </c>
      <c r="C112" s="4" t="s">
        <v>1224</v>
      </c>
      <c r="D112" s="4" t="s">
        <v>1225</v>
      </c>
      <c r="E112" s="4" t="s">
        <v>1276</v>
      </c>
      <c r="F112" s="4" t="s">
        <v>1271</v>
      </c>
    </row>
    <row r="113" spans="1:6" x14ac:dyDescent="0.25">
      <c r="A113" s="4" t="s">
        <v>456</v>
      </c>
      <c r="B113" s="4" t="s">
        <v>1345</v>
      </c>
      <c r="C113" s="4" t="s">
        <v>1179</v>
      </c>
      <c r="D113" s="4" t="s">
        <v>1174</v>
      </c>
      <c r="E113" s="4" t="s">
        <v>1270</v>
      </c>
      <c r="F113" s="4" t="s">
        <v>1271</v>
      </c>
    </row>
    <row r="114" spans="1:6" x14ac:dyDescent="0.25">
      <c r="A114" s="4" t="s">
        <v>514</v>
      </c>
      <c r="B114" s="4" t="s">
        <v>1345</v>
      </c>
      <c r="C114" s="4" t="s">
        <v>1179</v>
      </c>
      <c r="D114" s="4" t="s">
        <v>1174</v>
      </c>
      <c r="E114" s="4" t="s">
        <v>1270</v>
      </c>
      <c r="F114" s="4" t="s">
        <v>1271</v>
      </c>
    </row>
    <row r="115" spans="1:6" x14ac:dyDescent="0.25">
      <c r="A115" s="4" t="s">
        <v>510</v>
      </c>
      <c r="B115" s="4" t="s">
        <v>1346</v>
      </c>
      <c r="C115" s="4" t="s">
        <v>1212</v>
      </c>
      <c r="D115" s="4" t="s">
        <v>1213</v>
      </c>
      <c r="E115" s="4" t="s">
        <v>1270</v>
      </c>
      <c r="F115" s="4" t="s">
        <v>1271</v>
      </c>
    </row>
    <row r="116" spans="1:6" x14ac:dyDescent="0.25">
      <c r="A116" s="4" t="s">
        <v>458</v>
      </c>
      <c r="B116" s="4" t="s">
        <v>1347</v>
      </c>
      <c r="C116" s="4" t="s">
        <v>1214</v>
      </c>
      <c r="D116" s="4" t="s">
        <v>1174</v>
      </c>
      <c r="E116" s="4" t="s">
        <v>1270</v>
      </c>
      <c r="F116" s="4" t="s">
        <v>1271</v>
      </c>
    </row>
    <row r="117" spans="1:6" x14ac:dyDescent="0.25">
      <c r="A117" s="4" t="s">
        <v>460</v>
      </c>
      <c r="B117" s="4" t="s">
        <v>1347</v>
      </c>
      <c r="C117" s="4" t="s">
        <v>1214</v>
      </c>
      <c r="D117" s="4" t="s">
        <v>1174</v>
      </c>
      <c r="E117" s="4" t="s">
        <v>1270</v>
      </c>
      <c r="F117" s="4" t="s">
        <v>1271</v>
      </c>
    </row>
    <row r="118" spans="1:6" x14ac:dyDescent="0.25">
      <c r="A118" s="4" t="s">
        <v>462</v>
      </c>
      <c r="B118" s="4" t="s">
        <v>1347</v>
      </c>
      <c r="C118" s="4" t="s">
        <v>1214</v>
      </c>
      <c r="D118" s="4" t="s">
        <v>1174</v>
      </c>
      <c r="E118" s="4" t="s">
        <v>1270</v>
      </c>
      <c r="F118" s="4" t="s">
        <v>1271</v>
      </c>
    </row>
    <row r="119" spans="1:6" x14ac:dyDescent="0.25">
      <c r="A119" s="4" t="s">
        <v>464</v>
      </c>
      <c r="B119" s="4" t="s">
        <v>1347</v>
      </c>
      <c r="C119" s="4" t="s">
        <v>1214</v>
      </c>
      <c r="D119" s="4" t="s">
        <v>1174</v>
      </c>
      <c r="E119" s="4" t="s">
        <v>1270</v>
      </c>
      <c r="F119" s="4" t="s">
        <v>1271</v>
      </c>
    </row>
    <row r="120" spans="1:6" x14ac:dyDescent="0.25">
      <c r="A120" s="4" t="s">
        <v>505</v>
      </c>
      <c r="B120" s="4" t="s">
        <v>1348</v>
      </c>
      <c r="C120" s="4" t="s">
        <v>1217</v>
      </c>
      <c r="D120" s="4" t="s">
        <v>1218</v>
      </c>
      <c r="E120" s="4" t="s">
        <v>1270</v>
      </c>
      <c r="F120" s="4" t="s">
        <v>1271</v>
      </c>
    </row>
    <row r="121" spans="1:6" x14ac:dyDescent="0.25">
      <c r="A121" s="3" t="s">
        <v>1089</v>
      </c>
      <c r="B121" s="4" t="s">
        <v>1348</v>
      </c>
      <c r="C121" s="4" t="s">
        <v>1217</v>
      </c>
      <c r="D121" s="4" t="s">
        <v>1218</v>
      </c>
      <c r="E121" s="4" t="s">
        <v>1270</v>
      </c>
      <c r="F121" s="4" t="s">
        <v>1271</v>
      </c>
    </row>
    <row r="122" spans="1:6" x14ac:dyDescent="0.25">
      <c r="A122" s="3" t="s">
        <v>564</v>
      </c>
      <c r="B122" s="4" t="s">
        <v>1321</v>
      </c>
      <c r="C122" s="4" t="s">
        <v>1209</v>
      </c>
      <c r="D122" s="4" t="s">
        <v>1174</v>
      </c>
      <c r="E122" s="4" t="s">
        <v>1270</v>
      </c>
      <c r="F122" s="4" t="s">
        <v>1271</v>
      </c>
    </row>
    <row r="123" spans="1:6" x14ac:dyDescent="0.25">
      <c r="A123" s="4" t="s">
        <v>1054</v>
      </c>
      <c r="B123" s="4" t="s">
        <v>1349</v>
      </c>
      <c r="C123" s="4" t="s">
        <v>1192</v>
      </c>
      <c r="D123" s="4" t="s">
        <v>1174</v>
      </c>
      <c r="E123" s="4" t="s">
        <v>1270</v>
      </c>
      <c r="F123" s="4" t="s">
        <v>1271</v>
      </c>
    </row>
    <row r="124" spans="1:6" x14ac:dyDescent="0.25">
      <c r="A124" s="4" t="s">
        <v>1025</v>
      </c>
      <c r="B124" s="4" t="s">
        <v>1350</v>
      </c>
      <c r="C124" s="4" t="s">
        <v>1179</v>
      </c>
      <c r="D124" s="4" t="s">
        <v>1174</v>
      </c>
      <c r="E124" s="4" t="s">
        <v>1270</v>
      </c>
      <c r="F124" s="4" t="s">
        <v>1271</v>
      </c>
    </row>
    <row r="125" spans="1:6" x14ac:dyDescent="0.25">
      <c r="A125" s="4" t="s">
        <v>1052</v>
      </c>
      <c r="B125" s="4" t="s">
        <v>1350</v>
      </c>
      <c r="C125" s="4" t="s">
        <v>1179</v>
      </c>
      <c r="D125" s="4" t="s">
        <v>1174</v>
      </c>
      <c r="E125" s="4" t="s">
        <v>1270</v>
      </c>
      <c r="F125" s="4" t="s">
        <v>1271</v>
      </c>
    </row>
    <row r="126" spans="1:6" x14ac:dyDescent="0.25">
      <c r="A126" s="17" t="s">
        <v>1050</v>
      </c>
      <c r="B126" t="s">
        <v>1351</v>
      </c>
      <c r="C126" t="s">
        <v>1226</v>
      </c>
      <c r="D126" s="4" t="s">
        <v>1194</v>
      </c>
      <c r="E126" s="4" t="s">
        <v>1276</v>
      </c>
      <c r="F126" s="4" t="s">
        <v>1271</v>
      </c>
    </row>
    <row r="127" spans="1:6" x14ac:dyDescent="0.25">
      <c r="A127" t="s">
        <v>546</v>
      </c>
      <c r="B127" t="s">
        <v>1352</v>
      </c>
      <c r="C127" s="4" t="s">
        <v>1184</v>
      </c>
      <c r="D127" s="4" t="s">
        <v>1181</v>
      </c>
      <c r="E127" s="4" t="s">
        <v>1270</v>
      </c>
      <c r="F127" s="4" t="s">
        <v>1271</v>
      </c>
    </row>
    <row r="128" spans="1:6" x14ac:dyDescent="0.25">
      <c r="A128" s="4" t="s">
        <v>1074</v>
      </c>
      <c r="B128" s="4" t="s">
        <v>1353</v>
      </c>
      <c r="C128" s="4" t="s">
        <v>1227</v>
      </c>
      <c r="D128" s="4" t="s">
        <v>1174</v>
      </c>
      <c r="E128" s="4" t="s">
        <v>1270</v>
      </c>
      <c r="F128" s="4" t="s">
        <v>1271</v>
      </c>
    </row>
    <row r="129" spans="1:6" x14ac:dyDescent="0.25">
      <c r="A129" s="3" t="s">
        <v>1084</v>
      </c>
      <c r="B129" s="4" t="s">
        <v>1353</v>
      </c>
      <c r="C129" s="4" t="s">
        <v>1231</v>
      </c>
      <c r="D129" s="4" t="s">
        <v>1174</v>
      </c>
      <c r="E129" s="4" t="s">
        <v>1270</v>
      </c>
      <c r="F129" s="4" t="s">
        <v>1271</v>
      </c>
    </row>
    <row r="130" spans="1:6" x14ac:dyDescent="0.25">
      <c r="A130" s="4" t="s">
        <v>1354</v>
      </c>
      <c r="B130" s="4" t="s">
        <v>1355</v>
      </c>
      <c r="C130" s="4" t="s">
        <v>1226</v>
      </c>
      <c r="D130" s="4" t="s">
        <v>1194</v>
      </c>
      <c r="E130" s="4" t="s">
        <v>1276</v>
      </c>
      <c r="F130" s="4" t="s">
        <v>1271</v>
      </c>
    </row>
    <row r="131" spans="1:6" x14ac:dyDescent="0.25">
      <c r="A131" s="4" t="s">
        <v>512</v>
      </c>
      <c r="B131" s="4" t="s">
        <v>1356</v>
      </c>
      <c r="C131" s="4" t="s">
        <v>1173</v>
      </c>
      <c r="D131" s="4" t="s">
        <v>1174</v>
      </c>
      <c r="E131" s="4" t="s">
        <v>1270</v>
      </c>
      <c r="F131" s="4" t="s">
        <v>1271</v>
      </c>
    </row>
    <row r="132" spans="1:6" x14ac:dyDescent="0.25">
      <c r="A132" s="4" t="s">
        <v>1037</v>
      </c>
      <c r="B132" s="4" t="s">
        <v>1356</v>
      </c>
      <c r="C132" s="4" t="s">
        <v>1173</v>
      </c>
      <c r="D132" s="4" t="s">
        <v>1174</v>
      </c>
      <c r="E132" s="4" t="s">
        <v>1270</v>
      </c>
      <c r="F132" s="4" t="s">
        <v>1271</v>
      </c>
    </row>
    <row r="133" spans="1:6" x14ac:dyDescent="0.25">
      <c r="A133" s="4" t="s">
        <v>943</v>
      </c>
      <c r="B133" s="4" t="s">
        <v>1356</v>
      </c>
      <c r="C133" s="4" t="s">
        <v>1173</v>
      </c>
      <c r="D133" s="4" t="s">
        <v>1174</v>
      </c>
      <c r="E133" s="4" t="s">
        <v>1270</v>
      </c>
      <c r="F133" s="4" t="s">
        <v>1271</v>
      </c>
    </row>
    <row r="134" spans="1:6" x14ac:dyDescent="0.25">
      <c r="A134" s="3" t="s">
        <v>1240</v>
      </c>
      <c r="B134" t="s">
        <v>1356</v>
      </c>
      <c r="C134" s="4" t="s">
        <v>1173</v>
      </c>
      <c r="D134" s="4" t="s">
        <v>1174</v>
      </c>
      <c r="E134" s="4" t="s">
        <v>1270</v>
      </c>
      <c r="F134" s="4" t="s">
        <v>1271</v>
      </c>
    </row>
    <row r="135" spans="1:6" x14ac:dyDescent="0.25">
      <c r="A135" s="4" t="s">
        <v>471</v>
      </c>
      <c r="B135" s="4" t="s">
        <v>1356</v>
      </c>
      <c r="C135" s="4" t="s">
        <v>1173</v>
      </c>
      <c r="D135" s="4" t="s">
        <v>1174</v>
      </c>
      <c r="E135" s="4" t="s">
        <v>1270</v>
      </c>
      <c r="F135" s="4" t="s">
        <v>1271</v>
      </c>
    </row>
    <row r="136" spans="1:6" x14ac:dyDescent="0.25">
      <c r="A136" s="4" t="s">
        <v>473</v>
      </c>
      <c r="B136" s="4" t="s">
        <v>1356</v>
      </c>
      <c r="C136" s="4" t="s">
        <v>1173</v>
      </c>
      <c r="D136" s="4" t="s">
        <v>1174</v>
      </c>
      <c r="E136" s="4" t="s">
        <v>1270</v>
      </c>
      <c r="F136" s="4" t="s">
        <v>1271</v>
      </c>
    </row>
    <row r="137" spans="1:6" x14ac:dyDescent="0.25">
      <c r="A137" s="3" t="s">
        <v>1236</v>
      </c>
      <c r="B137" t="s">
        <v>1357</v>
      </c>
      <c r="C137" s="4" t="s">
        <v>1188</v>
      </c>
      <c r="D137" s="4" t="s">
        <v>1174</v>
      </c>
      <c r="E137" s="4" t="s">
        <v>1270</v>
      </c>
      <c r="F137" s="4" t="s">
        <v>1271</v>
      </c>
    </row>
    <row r="138" spans="1:6" x14ac:dyDescent="0.25">
      <c r="A138" s="4" t="s">
        <v>477</v>
      </c>
      <c r="B138" s="4" t="s">
        <v>1358</v>
      </c>
      <c r="C138" s="4" t="s">
        <v>1187</v>
      </c>
      <c r="D138" s="4" t="s">
        <v>1181</v>
      </c>
      <c r="E138" s="4" t="s">
        <v>1270</v>
      </c>
      <c r="F138" s="4" t="s">
        <v>1271</v>
      </c>
    </row>
    <row r="139" spans="1:6" x14ac:dyDescent="0.25">
      <c r="A139" s="4" t="s">
        <v>1067</v>
      </c>
      <c r="B139" s="4" t="s">
        <v>1359</v>
      </c>
      <c r="C139" s="4" t="s">
        <v>1201</v>
      </c>
      <c r="D139" s="4" t="s">
        <v>1178</v>
      </c>
      <c r="E139" s="4" t="s">
        <v>1276</v>
      </c>
      <c r="F139" s="4" t="s">
        <v>1271</v>
      </c>
    </row>
    <row r="140" spans="1:6" x14ac:dyDescent="0.25">
      <c r="A140" s="4" t="s">
        <v>479</v>
      </c>
      <c r="B140" s="4" t="s">
        <v>1360</v>
      </c>
      <c r="C140" s="4" t="s">
        <v>1188</v>
      </c>
      <c r="D140" s="4" t="s">
        <v>1174</v>
      </c>
      <c r="E140" s="4" t="s">
        <v>1270</v>
      </c>
      <c r="F140" s="4" t="s">
        <v>1271</v>
      </c>
    </row>
    <row r="141" spans="1:6" x14ac:dyDescent="0.25">
      <c r="A141" s="4" t="s">
        <v>481</v>
      </c>
      <c r="B141" s="4" t="s">
        <v>1360</v>
      </c>
      <c r="C141" s="4" t="s">
        <v>1188</v>
      </c>
      <c r="D141" s="4" t="s">
        <v>1174</v>
      </c>
      <c r="E141" s="4" t="s">
        <v>1270</v>
      </c>
      <c r="F141" s="4" t="s">
        <v>1271</v>
      </c>
    </row>
    <row r="142" spans="1:6" x14ac:dyDescent="0.25">
      <c r="A142" s="4" t="s">
        <v>1063</v>
      </c>
      <c r="B142" s="4" t="s">
        <v>1361</v>
      </c>
      <c r="C142" s="4" t="s">
        <v>1229</v>
      </c>
      <c r="D142" s="4" t="s">
        <v>1174</v>
      </c>
      <c r="E142" s="4" t="s">
        <v>1270</v>
      </c>
      <c r="F142" s="4" t="s">
        <v>1271</v>
      </c>
    </row>
    <row r="143" spans="1:6" x14ac:dyDescent="0.25">
      <c r="A143" t="s">
        <v>507</v>
      </c>
      <c r="B143" t="s">
        <v>1362</v>
      </c>
      <c r="C143" s="4" t="s">
        <v>1192</v>
      </c>
      <c r="D143" s="4" t="s">
        <v>1174</v>
      </c>
      <c r="E143" s="4" t="s">
        <v>1270</v>
      </c>
      <c r="F143" s="4" t="s">
        <v>1271</v>
      </c>
    </row>
    <row r="144" spans="1:6" x14ac:dyDescent="0.25">
      <c r="A144" s="3" t="s">
        <v>1233</v>
      </c>
      <c r="B144" t="s">
        <v>1362</v>
      </c>
      <c r="C144" s="4" t="s">
        <v>1192</v>
      </c>
      <c r="D144" s="4" t="s">
        <v>1174</v>
      </c>
      <c r="E144" s="4" t="s">
        <v>1270</v>
      </c>
      <c r="F144" s="4" t="s">
        <v>1271</v>
      </c>
    </row>
    <row r="145" spans="1:6" x14ac:dyDescent="0.25">
      <c r="A145" s="4" t="s">
        <v>842</v>
      </c>
      <c r="B145" s="4" t="s">
        <v>1363</v>
      </c>
      <c r="C145" s="4" t="s">
        <v>1193</v>
      </c>
      <c r="D145" s="4" t="s">
        <v>1194</v>
      </c>
      <c r="E145" s="4" t="s">
        <v>1276</v>
      </c>
      <c r="F145" s="4" t="s">
        <v>1271</v>
      </c>
    </row>
    <row r="146" spans="1:6" x14ac:dyDescent="0.25">
      <c r="A146" s="4" t="s">
        <v>852</v>
      </c>
      <c r="B146" s="4" t="s">
        <v>1364</v>
      </c>
      <c r="C146" s="4" t="s">
        <v>1192</v>
      </c>
      <c r="D146" s="4" t="s">
        <v>1174</v>
      </c>
      <c r="E146" s="4" t="s">
        <v>1270</v>
      </c>
      <c r="F146" s="4" t="s">
        <v>1271</v>
      </c>
    </row>
    <row r="147" spans="1:6" x14ac:dyDescent="0.25">
      <c r="A147" t="s">
        <v>1026</v>
      </c>
      <c r="B147" t="s">
        <v>1365</v>
      </c>
      <c r="C147" s="4" t="s">
        <v>1219</v>
      </c>
      <c r="D147" s="4" t="s">
        <v>1178</v>
      </c>
      <c r="E147" s="4" t="s">
        <v>1270</v>
      </c>
      <c r="F147" s="4" t="s">
        <v>1271</v>
      </c>
    </row>
    <row r="148" spans="1:6" x14ac:dyDescent="0.25">
      <c r="A148" s="4" t="s">
        <v>826</v>
      </c>
      <c r="B148" s="4" t="s">
        <v>1366</v>
      </c>
      <c r="C148" s="4" t="s">
        <v>1187</v>
      </c>
      <c r="D148" s="4" t="s">
        <v>1181</v>
      </c>
      <c r="E148" s="4" t="s">
        <v>1270</v>
      </c>
      <c r="F148" s="4" t="s">
        <v>1271</v>
      </c>
    </row>
    <row r="149" spans="1:6" x14ac:dyDescent="0.25">
      <c r="A149" s="4" t="s">
        <v>491</v>
      </c>
      <c r="B149" s="4" t="s">
        <v>1367</v>
      </c>
      <c r="C149" s="4" t="s">
        <v>1220</v>
      </c>
      <c r="D149" s="4" t="s">
        <v>1174</v>
      </c>
      <c r="E149" s="4" t="s">
        <v>1270</v>
      </c>
      <c r="F149" s="4" t="s">
        <v>1271</v>
      </c>
    </row>
    <row r="150" spans="1:6" x14ac:dyDescent="0.25">
      <c r="A150" t="s">
        <v>1249</v>
      </c>
      <c r="B150" t="s">
        <v>1249</v>
      </c>
      <c r="C150" t="s">
        <v>1230</v>
      </c>
      <c r="D150" t="s">
        <v>1174</v>
      </c>
      <c r="E150" t="s">
        <v>1270</v>
      </c>
      <c r="F150" t="s">
        <v>1271</v>
      </c>
    </row>
    <row r="151" spans="1:6" x14ac:dyDescent="0.25">
      <c r="A151" t="s">
        <v>1251</v>
      </c>
      <c r="B151" t="s">
        <v>1355</v>
      </c>
      <c r="C151" t="s">
        <v>1226</v>
      </c>
      <c r="D151" t="s">
        <v>1194</v>
      </c>
      <c r="E151" t="s">
        <v>1276</v>
      </c>
      <c r="F151" t="s">
        <v>1271</v>
      </c>
    </row>
    <row r="152" spans="1:6" x14ac:dyDescent="0.25">
      <c r="A152" t="s">
        <v>1253</v>
      </c>
      <c r="B152" t="s">
        <v>1368</v>
      </c>
      <c r="C152" t="s">
        <v>1223</v>
      </c>
      <c r="D152" t="s">
        <v>1174</v>
      </c>
      <c r="E152" t="s">
        <v>1270</v>
      </c>
      <c r="F152" t="s">
        <v>1271</v>
      </c>
    </row>
    <row r="153" spans="1:6" x14ac:dyDescent="0.25">
      <c r="A153" t="s">
        <v>1255</v>
      </c>
      <c r="B153" t="s">
        <v>1278</v>
      </c>
      <c r="C153" t="s">
        <v>1179</v>
      </c>
      <c r="D153" t="s">
        <v>1174</v>
      </c>
      <c r="E153" t="s">
        <v>1270</v>
      </c>
      <c r="F153" t="s">
        <v>1271</v>
      </c>
    </row>
    <row r="154" spans="1:6" x14ac:dyDescent="0.25">
      <c r="A154" t="s">
        <v>1257</v>
      </c>
      <c r="B154" t="s">
        <v>1369</v>
      </c>
      <c r="C154" t="s">
        <v>1182</v>
      </c>
      <c r="D154" t="s">
        <v>1174</v>
      </c>
      <c r="E154" t="s">
        <v>1270</v>
      </c>
      <c r="F154" t="s">
        <v>1271</v>
      </c>
    </row>
    <row r="155" spans="1:6" x14ac:dyDescent="0.25">
      <c r="A155" t="s">
        <v>1259</v>
      </c>
      <c r="B155" t="s">
        <v>1307</v>
      </c>
      <c r="C155" t="s">
        <v>1204</v>
      </c>
      <c r="D155" t="s">
        <v>1174</v>
      </c>
      <c r="E155" t="s">
        <v>1270</v>
      </c>
      <c r="F155" t="s">
        <v>1271</v>
      </c>
    </row>
    <row r="156" spans="1:6" x14ac:dyDescent="0.25">
      <c r="A156" s="78" t="s">
        <v>1261</v>
      </c>
      <c r="B156" s="36" t="s">
        <v>1370</v>
      </c>
      <c r="C156" t="s">
        <v>1200</v>
      </c>
      <c r="D156" t="s">
        <v>1174</v>
      </c>
      <c r="E156" t="s">
        <v>1270</v>
      </c>
      <c r="F156" t="s">
        <v>1271</v>
      </c>
    </row>
    <row r="157" spans="1:6" x14ac:dyDescent="0.25">
      <c r="A157" s="36" t="s">
        <v>1263</v>
      </c>
      <c r="B157" t="s">
        <v>1371</v>
      </c>
      <c r="C157" t="s">
        <v>1177</v>
      </c>
      <c r="D157" t="s">
        <v>1275</v>
      </c>
      <c r="E157" t="s">
        <v>1276</v>
      </c>
      <c r="F157" t="s">
        <v>1271</v>
      </c>
    </row>
    <row r="158" spans="1:6" x14ac:dyDescent="0.25">
      <c r="A158" s="3" t="s">
        <v>516</v>
      </c>
      <c r="B158" s="4" t="s">
        <v>1329</v>
      </c>
      <c r="C158" s="4" t="s">
        <v>1202</v>
      </c>
      <c r="D158" s="4" t="s">
        <v>1203</v>
      </c>
      <c r="E158" s="4" t="s">
        <v>1270</v>
      </c>
      <c r="F158" s="4" t="s">
        <v>1271</v>
      </c>
    </row>
    <row r="159" spans="1:6" x14ac:dyDescent="0.25">
      <c r="A159" s="17" t="s">
        <v>947</v>
      </c>
      <c r="B159" s="17" t="s">
        <v>1372</v>
      </c>
      <c r="C159" t="s">
        <v>1373</v>
      </c>
      <c r="D159" t="s">
        <v>1374</v>
      </c>
      <c r="E159" s="4" t="s">
        <v>1270</v>
      </c>
      <c r="F159" s="4" t="s">
        <v>1271</v>
      </c>
    </row>
    <row r="160" spans="1:6" x14ac:dyDescent="0.25">
      <c r="A160" s="84" t="s">
        <v>1101</v>
      </c>
      <c r="B160" s="84" t="s">
        <v>1101</v>
      </c>
      <c r="C160" s="3" t="s">
        <v>1101</v>
      </c>
      <c r="D160" s="3" t="s">
        <v>1448</v>
      </c>
      <c r="E160" s="4" t="s">
        <v>1270</v>
      </c>
      <c r="F160" s="4" t="s">
        <v>1271</v>
      </c>
    </row>
    <row r="161" spans="1:6" x14ac:dyDescent="0.25">
      <c r="A161" s="3" t="s">
        <v>1113</v>
      </c>
      <c r="B161" t="s">
        <v>1329</v>
      </c>
      <c r="C161" s="3" t="s">
        <v>1202</v>
      </c>
      <c r="D161" s="3" t="s">
        <v>1203</v>
      </c>
      <c r="E161" s="4" t="s">
        <v>1270</v>
      </c>
      <c r="F161" s="4" t="s">
        <v>1271</v>
      </c>
    </row>
    <row r="162" spans="1:6" x14ac:dyDescent="0.25">
      <c r="A162" s="3" t="s">
        <v>248</v>
      </c>
      <c r="B162" t="s">
        <v>1451</v>
      </c>
      <c r="C162" s="3" t="s">
        <v>1450</v>
      </c>
      <c r="D162" s="3" t="s">
        <v>1449</v>
      </c>
      <c r="E162" s="4" t="s">
        <v>1270</v>
      </c>
      <c r="F162" s="4" t="s">
        <v>1271</v>
      </c>
    </row>
    <row r="163" spans="1:6" x14ac:dyDescent="0.25">
      <c r="A163" s="3" t="s">
        <v>1452</v>
      </c>
      <c r="B163" t="s">
        <v>1368</v>
      </c>
      <c r="C163" t="s">
        <v>1223</v>
      </c>
      <c r="D163" t="s">
        <v>1174</v>
      </c>
      <c r="E163" t="s">
        <v>1270</v>
      </c>
      <c r="F163" t="s">
        <v>1271</v>
      </c>
    </row>
    <row r="164" spans="1:6" x14ac:dyDescent="0.25">
      <c r="A164" s="3" t="s">
        <v>89</v>
      </c>
      <c r="B164" s="4" t="s">
        <v>1281</v>
      </c>
      <c r="C164" s="4" t="s">
        <v>1183</v>
      </c>
      <c r="D164" s="4" t="s">
        <v>1174</v>
      </c>
      <c r="E164" s="4" t="s">
        <v>1270</v>
      </c>
      <c r="F164" s="4" t="s">
        <v>1271</v>
      </c>
    </row>
    <row r="170" spans="1:6" x14ac:dyDescent="0.25">
      <c r="B170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7877-FE49-E243-8C30-7D70C30A6D8F}">
  <dimension ref="A1:F180"/>
  <sheetViews>
    <sheetView workbookViewId="0">
      <selection activeCell="E2" sqref="E2:F7"/>
    </sheetView>
  </sheetViews>
  <sheetFormatPr baseColWidth="10" defaultColWidth="11.42578125" defaultRowHeight="15" x14ac:dyDescent="0.25"/>
  <cols>
    <col min="1" max="1" width="11.42578125" style="33"/>
    <col min="2" max="2" width="27.7109375" style="80" bestFit="1" customWidth="1"/>
    <col min="3" max="3" width="11.42578125" style="33"/>
    <col min="4" max="4" width="17.140625" style="33" bestFit="1" customWidth="1"/>
    <col min="5" max="5" width="11.42578125" style="33"/>
    <col min="6" max="6" width="21.42578125" style="33" bestFit="1" customWidth="1"/>
    <col min="7" max="16384" width="11.42578125" style="33"/>
  </cols>
  <sheetData>
    <row r="1" spans="1:6" x14ac:dyDescent="0.25">
      <c r="A1" s="32" t="s">
        <v>0</v>
      </c>
      <c r="B1" s="32" t="s">
        <v>25</v>
      </c>
      <c r="C1" s="32" t="s">
        <v>1376</v>
      </c>
      <c r="D1" s="32" t="s">
        <v>1377</v>
      </c>
      <c r="E1" s="32" t="s">
        <v>1378</v>
      </c>
      <c r="F1" s="32" t="s">
        <v>1379</v>
      </c>
    </row>
    <row r="2" spans="1:6" x14ac:dyDescent="0.25">
      <c r="A2" s="32" t="s">
        <v>1103</v>
      </c>
      <c r="B2" s="80" t="s">
        <v>8</v>
      </c>
      <c r="C2" s="33" t="s">
        <v>1380</v>
      </c>
      <c r="D2" s="33" t="s">
        <v>1381</v>
      </c>
      <c r="E2" s="33" t="s">
        <v>1380</v>
      </c>
      <c r="F2" s="33" t="s">
        <v>1382</v>
      </c>
    </row>
    <row r="3" spans="1:6" x14ac:dyDescent="0.25">
      <c r="A3" s="32" t="s">
        <v>964</v>
      </c>
      <c r="B3" s="80" t="s">
        <v>15</v>
      </c>
      <c r="C3" s="33" t="s">
        <v>1380</v>
      </c>
      <c r="D3" s="33" t="s">
        <v>1381</v>
      </c>
      <c r="E3" s="33" t="s">
        <v>1383</v>
      </c>
      <c r="F3" s="33" t="s">
        <v>1384</v>
      </c>
    </row>
    <row r="4" spans="1:6" x14ac:dyDescent="0.25">
      <c r="A4" s="32" t="s">
        <v>1237</v>
      </c>
      <c r="B4" s="80" t="s">
        <v>1238</v>
      </c>
      <c r="C4" s="33" t="s">
        <v>1380</v>
      </c>
      <c r="D4" s="33" t="s">
        <v>1381</v>
      </c>
      <c r="E4" s="33" t="s">
        <v>1385</v>
      </c>
      <c r="F4" s="33" t="s">
        <v>1386</v>
      </c>
    </row>
    <row r="5" spans="1:6" x14ac:dyDescent="0.25">
      <c r="A5" s="32" t="s">
        <v>1387</v>
      </c>
      <c r="B5" s="80" t="s">
        <v>30</v>
      </c>
      <c r="C5" s="33" t="s">
        <v>1380</v>
      </c>
      <c r="D5" s="33" t="s">
        <v>1381</v>
      </c>
      <c r="E5" s="33" t="s">
        <v>1388</v>
      </c>
      <c r="F5" s="33" t="s">
        <v>1389</v>
      </c>
    </row>
    <row r="6" spans="1:6" x14ac:dyDescent="0.25">
      <c r="A6" s="32" t="s">
        <v>1390</v>
      </c>
      <c r="B6" s="80" t="s">
        <v>44</v>
      </c>
      <c r="C6" s="33" t="s">
        <v>1383</v>
      </c>
      <c r="D6" s="33" t="s">
        <v>1381</v>
      </c>
      <c r="E6" s="33" t="s">
        <v>1391</v>
      </c>
      <c r="F6" s="33" t="s">
        <v>1392</v>
      </c>
    </row>
    <row r="7" spans="1:6" x14ac:dyDescent="0.25">
      <c r="A7" s="32" t="s">
        <v>1123</v>
      </c>
      <c r="B7" s="80" t="s">
        <v>47</v>
      </c>
      <c r="C7" s="33" t="s">
        <v>1383</v>
      </c>
      <c r="D7" s="33" t="s">
        <v>1381</v>
      </c>
      <c r="E7" s="33" t="s">
        <v>1393</v>
      </c>
      <c r="F7" s="33" t="s">
        <v>1394</v>
      </c>
    </row>
    <row r="8" spans="1:6" x14ac:dyDescent="0.25">
      <c r="A8" s="32" t="s">
        <v>997</v>
      </c>
      <c r="B8" s="80" t="s">
        <v>49</v>
      </c>
      <c r="C8" s="33" t="s">
        <v>1385</v>
      </c>
      <c r="D8" s="33" t="s">
        <v>1381</v>
      </c>
    </row>
    <row r="9" spans="1:6" x14ac:dyDescent="0.25">
      <c r="A9" s="32" t="s">
        <v>1395</v>
      </c>
      <c r="B9" s="80" t="s">
        <v>52</v>
      </c>
      <c r="C9" s="33" t="s">
        <v>1388</v>
      </c>
      <c r="D9" s="33" t="s">
        <v>1381</v>
      </c>
    </row>
    <row r="10" spans="1:6" x14ac:dyDescent="0.25">
      <c r="A10" s="32" t="s">
        <v>1072</v>
      </c>
      <c r="B10" s="80" t="s">
        <v>1073</v>
      </c>
      <c r="C10" s="33" t="s">
        <v>1393</v>
      </c>
      <c r="D10" s="33" t="s">
        <v>1381</v>
      </c>
    </row>
    <row r="11" spans="1:6" x14ac:dyDescent="0.25">
      <c r="A11" s="32" t="s">
        <v>1160</v>
      </c>
      <c r="B11" s="80" t="s">
        <v>55</v>
      </c>
      <c r="C11" s="33" t="s">
        <v>1388</v>
      </c>
      <c r="D11" s="33" t="s">
        <v>1381</v>
      </c>
    </row>
    <row r="12" spans="1:6" x14ac:dyDescent="0.25">
      <c r="A12" s="32" t="s">
        <v>1085</v>
      </c>
      <c r="B12" s="80" t="s">
        <v>1086</v>
      </c>
      <c r="C12" s="33" t="s">
        <v>1388</v>
      </c>
      <c r="D12" s="33" t="s">
        <v>1381</v>
      </c>
    </row>
    <row r="13" spans="1:6" x14ac:dyDescent="0.25">
      <c r="A13" s="32" t="s">
        <v>1396</v>
      </c>
      <c r="B13" s="80" t="s">
        <v>58</v>
      </c>
      <c r="C13" s="33" t="s">
        <v>1388</v>
      </c>
      <c r="D13" s="33" t="s">
        <v>1381</v>
      </c>
    </row>
    <row r="14" spans="1:6" x14ac:dyDescent="0.25">
      <c r="A14" s="32" t="s">
        <v>1397</v>
      </c>
      <c r="B14" s="80" t="s">
        <v>60</v>
      </c>
      <c r="C14" s="33" t="s">
        <v>1380</v>
      </c>
      <c r="D14" s="33" t="s">
        <v>1381</v>
      </c>
    </row>
    <row r="15" spans="1:6" x14ac:dyDescent="0.25">
      <c r="A15" s="32" t="s">
        <v>1398</v>
      </c>
      <c r="B15" s="80" t="s">
        <v>63</v>
      </c>
      <c r="C15" s="33" t="s">
        <v>1388</v>
      </c>
      <c r="D15" s="33" t="s">
        <v>1381</v>
      </c>
    </row>
    <row r="16" spans="1:6" x14ac:dyDescent="0.25">
      <c r="A16" s="32" t="s">
        <v>1158</v>
      </c>
      <c r="B16" s="80" t="s">
        <v>69</v>
      </c>
      <c r="C16" s="33" t="s">
        <v>1388</v>
      </c>
      <c r="D16" s="33" t="s">
        <v>1381</v>
      </c>
    </row>
    <row r="17" spans="1:4" x14ac:dyDescent="0.25">
      <c r="A17" s="32" t="s">
        <v>1399</v>
      </c>
      <c r="B17" s="80" t="s">
        <v>71</v>
      </c>
      <c r="C17" s="33" t="s">
        <v>1388</v>
      </c>
      <c r="D17" s="33" t="s">
        <v>1381</v>
      </c>
    </row>
    <row r="18" spans="1:4" x14ac:dyDescent="0.25">
      <c r="A18" s="32" t="s">
        <v>1400</v>
      </c>
      <c r="B18" s="80" t="s">
        <v>74</v>
      </c>
      <c r="C18" s="33" t="s">
        <v>1380</v>
      </c>
      <c r="D18" s="33" t="s">
        <v>1381</v>
      </c>
    </row>
    <row r="19" spans="1:4" x14ac:dyDescent="0.25">
      <c r="A19" s="32" t="s">
        <v>1001</v>
      </c>
      <c r="B19" s="80" t="s">
        <v>80</v>
      </c>
      <c r="C19" s="33" t="s">
        <v>1380</v>
      </c>
      <c r="D19" s="33" t="s">
        <v>1381</v>
      </c>
    </row>
    <row r="20" spans="1:4" x14ac:dyDescent="0.25">
      <c r="A20" s="32" t="s">
        <v>1105</v>
      </c>
      <c r="B20" s="80" t="s">
        <v>89</v>
      </c>
      <c r="C20" s="33" t="s">
        <v>1388</v>
      </c>
      <c r="D20" s="33" t="s">
        <v>1381</v>
      </c>
    </row>
    <row r="21" spans="1:4" x14ac:dyDescent="0.25">
      <c r="A21" s="32" t="s">
        <v>1032</v>
      </c>
      <c r="B21" s="80" t="s">
        <v>92</v>
      </c>
      <c r="C21" s="33" t="s">
        <v>1388</v>
      </c>
      <c r="D21" s="33" t="s">
        <v>1381</v>
      </c>
    </row>
    <row r="22" spans="1:4" x14ac:dyDescent="0.25">
      <c r="A22" s="32" t="s">
        <v>982</v>
      </c>
      <c r="B22" s="80" t="s">
        <v>95</v>
      </c>
      <c r="C22" s="33" t="s">
        <v>1388</v>
      </c>
      <c r="D22" s="33" t="s">
        <v>1381</v>
      </c>
    </row>
    <row r="23" spans="1:4" x14ac:dyDescent="0.25">
      <c r="A23" s="32" t="s">
        <v>1401</v>
      </c>
      <c r="B23" s="80" t="s">
        <v>98</v>
      </c>
      <c r="C23" s="33" t="s">
        <v>1393</v>
      </c>
      <c r="D23" s="33" t="s">
        <v>1381</v>
      </c>
    </row>
    <row r="24" spans="1:4" x14ac:dyDescent="0.25">
      <c r="A24" s="32" t="s">
        <v>1058</v>
      </c>
      <c r="B24" s="80" t="s">
        <v>1059</v>
      </c>
      <c r="C24" s="33" t="s">
        <v>1391</v>
      </c>
      <c r="D24" s="33" t="s">
        <v>1381</v>
      </c>
    </row>
    <row r="25" spans="1:4" x14ac:dyDescent="0.25">
      <c r="A25" s="32" t="s">
        <v>1402</v>
      </c>
      <c r="B25" s="80" t="s">
        <v>106</v>
      </c>
      <c r="C25" s="33" t="s">
        <v>1388</v>
      </c>
      <c r="D25" s="33" t="s">
        <v>1381</v>
      </c>
    </row>
    <row r="26" spans="1:4" x14ac:dyDescent="0.25">
      <c r="A26" s="32" t="s">
        <v>1100</v>
      </c>
      <c r="B26" s="80" t="s">
        <v>1101</v>
      </c>
      <c r="C26" s="33" t="s">
        <v>1393</v>
      </c>
      <c r="D26" s="33" t="s">
        <v>1381</v>
      </c>
    </row>
    <row r="27" spans="1:4" x14ac:dyDescent="0.25">
      <c r="A27" s="32" t="s">
        <v>978</v>
      </c>
      <c r="B27" s="80" t="s">
        <v>109</v>
      </c>
      <c r="C27" s="33" t="s">
        <v>1388</v>
      </c>
      <c r="D27" s="33" t="s">
        <v>1381</v>
      </c>
    </row>
    <row r="28" spans="1:4" x14ac:dyDescent="0.25">
      <c r="A28" s="32" t="s">
        <v>1403</v>
      </c>
      <c r="B28" s="80" t="s">
        <v>112</v>
      </c>
      <c r="C28" s="33" t="s">
        <v>1393</v>
      </c>
      <c r="D28" s="33" t="s">
        <v>1381</v>
      </c>
    </row>
    <row r="29" spans="1:4" x14ac:dyDescent="0.25">
      <c r="A29" s="32" t="s">
        <v>1163</v>
      </c>
      <c r="B29" s="80" t="s">
        <v>115</v>
      </c>
      <c r="C29" s="33" t="s">
        <v>1388</v>
      </c>
      <c r="D29" s="33" t="s">
        <v>1381</v>
      </c>
    </row>
    <row r="30" spans="1:4" x14ac:dyDescent="0.25">
      <c r="A30" s="32" t="s">
        <v>1404</v>
      </c>
      <c r="B30" s="80" t="s">
        <v>121</v>
      </c>
      <c r="C30" s="33" t="s">
        <v>1388</v>
      </c>
      <c r="D30" s="33" t="s">
        <v>1381</v>
      </c>
    </row>
    <row r="31" spans="1:4" x14ac:dyDescent="0.25">
      <c r="A31" s="32" t="s">
        <v>1045</v>
      </c>
      <c r="B31" s="80" t="s">
        <v>1046</v>
      </c>
      <c r="C31" s="33" t="s">
        <v>1380</v>
      </c>
      <c r="D31" s="33" t="s">
        <v>1381</v>
      </c>
    </row>
    <row r="32" spans="1:4" x14ac:dyDescent="0.25">
      <c r="A32" s="32" t="s">
        <v>991</v>
      </c>
      <c r="B32" s="80" t="s">
        <v>124</v>
      </c>
      <c r="C32" s="33" t="s">
        <v>1388</v>
      </c>
      <c r="D32" s="33" t="s">
        <v>1381</v>
      </c>
    </row>
    <row r="33" spans="1:4" x14ac:dyDescent="0.25">
      <c r="A33" s="32" t="s">
        <v>994</v>
      </c>
      <c r="B33" s="80" t="s">
        <v>128</v>
      </c>
      <c r="C33" s="33" t="s">
        <v>1393</v>
      </c>
      <c r="D33" s="33" t="s">
        <v>1381</v>
      </c>
    </row>
    <row r="34" spans="1:4" x14ac:dyDescent="0.25">
      <c r="A34" s="32" t="s">
        <v>1405</v>
      </c>
      <c r="B34" s="80" t="s">
        <v>130</v>
      </c>
      <c r="C34" s="33" t="s">
        <v>1393</v>
      </c>
      <c r="D34" s="33" t="s">
        <v>1381</v>
      </c>
    </row>
    <row r="35" spans="1:4" x14ac:dyDescent="0.25">
      <c r="A35" s="32" t="s">
        <v>1406</v>
      </c>
      <c r="B35" s="80" t="s">
        <v>133</v>
      </c>
      <c r="C35" s="33" t="s">
        <v>1393</v>
      </c>
      <c r="D35" s="33" t="s">
        <v>1381</v>
      </c>
    </row>
    <row r="36" spans="1:4" x14ac:dyDescent="0.25">
      <c r="A36" s="32" t="s">
        <v>1407</v>
      </c>
      <c r="B36" s="80" t="s">
        <v>136</v>
      </c>
      <c r="C36" s="33" t="s">
        <v>1393</v>
      </c>
      <c r="D36" s="33" t="s">
        <v>1381</v>
      </c>
    </row>
    <row r="37" spans="1:4" x14ac:dyDescent="0.25">
      <c r="A37" s="32" t="s">
        <v>1075</v>
      </c>
      <c r="B37" s="80" t="s">
        <v>139</v>
      </c>
      <c r="C37" s="33" t="s">
        <v>1393</v>
      </c>
      <c r="D37" s="33" t="s">
        <v>1381</v>
      </c>
    </row>
    <row r="38" spans="1:4" x14ac:dyDescent="0.25">
      <c r="A38" s="32" t="s">
        <v>1408</v>
      </c>
      <c r="B38" s="80" t="s">
        <v>154</v>
      </c>
      <c r="C38" s="33" t="s">
        <v>1393</v>
      </c>
      <c r="D38" s="33" t="s">
        <v>1381</v>
      </c>
    </row>
    <row r="39" spans="1:4" x14ac:dyDescent="0.25">
      <c r="A39" s="32" t="s">
        <v>972</v>
      </c>
      <c r="B39" s="80" t="s">
        <v>165</v>
      </c>
      <c r="C39" s="33" t="s">
        <v>1393</v>
      </c>
      <c r="D39" s="33" t="s">
        <v>1381</v>
      </c>
    </row>
    <row r="40" spans="1:4" x14ac:dyDescent="0.25">
      <c r="A40" s="32" t="s">
        <v>1409</v>
      </c>
      <c r="B40" s="80" t="s">
        <v>170</v>
      </c>
      <c r="C40" s="33" t="s">
        <v>1388</v>
      </c>
      <c r="D40" s="33" t="s">
        <v>1381</v>
      </c>
    </row>
    <row r="41" spans="1:4" x14ac:dyDescent="0.25">
      <c r="A41" s="32" t="s">
        <v>973</v>
      </c>
      <c r="B41" s="80" t="s">
        <v>173</v>
      </c>
      <c r="C41" s="33" t="s">
        <v>1391</v>
      </c>
      <c r="D41" s="33" t="s">
        <v>1381</v>
      </c>
    </row>
    <row r="42" spans="1:4" x14ac:dyDescent="0.25">
      <c r="A42" s="32" t="s">
        <v>1410</v>
      </c>
      <c r="B42" s="80" t="s">
        <v>176</v>
      </c>
      <c r="C42" s="33" t="s">
        <v>1391</v>
      </c>
      <c r="D42" s="33" t="s">
        <v>1381</v>
      </c>
    </row>
    <row r="43" spans="1:4" x14ac:dyDescent="0.25">
      <c r="A43" s="32" t="s">
        <v>1076</v>
      </c>
      <c r="B43" s="80" t="s">
        <v>179</v>
      </c>
      <c r="C43" s="33" t="s">
        <v>1388</v>
      </c>
      <c r="D43" s="33" t="s">
        <v>1381</v>
      </c>
    </row>
    <row r="44" spans="1:4" x14ac:dyDescent="0.25">
      <c r="A44" s="32" t="s">
        <v>977</v>
      </c>
      <c r="B44" s="80" t="s">
        <v>182</v>
      </c>
      <c r="C44" s="33" t="s">
        <v>1380</v>
      </c>
      <c r="D44" s="33" t="s">
        <v>1381</v>
      </c>
    </row>
    <row r="45" spans="1:4" x14ac:dyDescent="0.25">
      <c r="A45" s="32" t="s">
        <v>1000</v>
      </c>
      <c r="B45" s="80" t="s">
        <v>187</v>
      </c>
      <c r="C45" s="33" t="s">
        <v>1388</v>
      </c>
      <c r="D45" s="33" t="s">
        <v>1381</v>
      </c>
    </row>
    <row r="46" spans="1:4" x14ac:dyDescent="0.25">
      <c r="A46" s="32" t="s">
        <v>968</v>
      </c>
      <c r="B46" s="80" t="s">
        <v>189</v>
      </c>
      <c r="C46" s="33" t="s">
        <v>1388</v>
      </c>
      <c r="D46" s="33" t="s">
        <v>1381</v>
      </c>
    </row>
    <row r="47" spans="1:4" x14ac:dyDescent="0.25">
      <c r="A47" s="32" t="s">
        <v>1044</v>
      </c>
      <c r="B47" s="80" t="s">
        <v>902</v>
      </c>
      <c r="C47" s="33" t="s">
        <v>1383</v>
      </c>
      <c r="D47" s="33" t="s">
        <v>1381</v>
      </c>
    </row>
    <row r="48" spans="1:4" x14ac:dyDescent="0.25">
      <c r="A48" s="32" t="s">
        <v>1411</v>
      </c>
      <c r="B48" s="80" t="s">
        <v>204</v>
      </c>
      <c r="C48" s="33" t="s">
        <v>1388</v>
      </c>
      <c r="D48" s="33" t="s">
        <v>1381</v>
      </c>
    </row>
    <row r="49" spans="1:4" x14ac:dyDescent="0.25">
      <c r="A49" s="32" t="s">
        <v>1412</v>
      </c>
      <c r="B49" s="80" t="s">
        <v>211</v>
      </c>
      <c r="C49" s="33" t="s">
        <v>1393</v>
      </c>
      <c r="D49" s="33" t="s">
        <v>1381</v>
      </c>
    </row>
    <row r="50" spans="1:4" x14ac:dyDescent="0.25">
      <c r="A50" s="32" t="s">
        <v>1030</v>
      </c>
      <c r="B50" s="80" t="s">
        <v>214</v>
      </c>
      <c r="C50" s="33" t="s">
        <v>1388</v>
      </c>
      <c r="D50" s="33" t="s">
        <v>1381</v>
      </c>
    </row>
    <row r="51" spans="1:4" x14ac:dyDescent="0.25">
      <c r="A51" s="32" t="s">
        <v>1413</v>
      </c>
      <c r="B51" s="80" t="s">
        <v>217</v>
      </c>
      <c r="C51" s="33" t="s">
        <v>1388</v>
      </c>
      <c r="D51" s="33" t="s">
        <v>1381</v>
      </c>
    </row>
    <row r="52" spans="1:4" x14ac:dyDescent="0.25">
      <c r="A52" s="32" t="s">
        <v>1414</v>
      </c>
      <c r="B52" s="80" t="s">
        <v>228</v>
      </c>
      <c r="C52" s="33" t="s">
        <v>1393</v>
      </c>
      <c r="D52" s="33" t="s">
        <v>1381</v>
      </c>
    </row>
    <row r="53" spans="1:4" x14ac:dyDescent="0.25">
      <c r="A53" s="32" t="s">
        <v>1120</v>
      </c>
      <c r="B53" s="80" t="s">
        <v>234</v>
      </c>
      <c r="C53" s="33" t="s">
        <v>1388</v>
      </c>
      <c r="D53" s="33" t="s">
        <v>1381</v>
      </c>
    </row>
    <row r="54" spans="1:4" x14ac:dyDescent="0.25">
      <c r="A54" s="32" t="s">
        <v>995</v>
      </c>
      <c r="B54" s="80" t="s">
        <v>237</v>
      </c>
      <c r="C54" s="33" t="s">
        <v>1393</v>
      </c>
      <c r="D54" s="33" t="s">
        <v>1381</v>
      </c>
    </row>
    <row r="55" spans="1:4" x14ac:dyDescent="0.25">
      <c r="A55" s="32" t="s">
        <v>962</v>
      </c>
      <c r="B55" s="80" t="s">
        <v>245</v>
      </c>
      <c r="C55" s="33" t="s">
        <v>1393</v>
      </c>
      <c r="D55" s="33" t="s">
        <v>1381</v>
      </c>
    </row>
    <row r="56" spans="1:4" x14ac:dyDescent="0.25">
      <c r="A56" s="32" t="s">
        <v>1116</v>
      </c>
      <c r="B56" s="80" t="s">
        <v>248</v>
      </c>
      <c r="C56" s="33" t="s">
        <v>1393</v>
      </c>
      <c r="D56" s="33" t="s">
        <v>1381</v>
      </c>
    </row>
    <row r="57" spans="1:4" x14ac:dyDescent="0.25">
      <c r="A57" s="32" t="s">
        <v>999</v>
      </c>
      <c r="B57" s="80" t="s">
        <v>251</v>
      </c>
      <c r="C57" s="33" t="s">
        <v>1393</v>
      </c>
      <c r="D57" s="33" t="s">
        <v>1381</v>
      </c>
    </row>
    <row r="58" spans="1:4" x14ac:dyDescent="0.25">
      <c r="A58" s="32" t="s">
        <v>1415</v>
      </c>
      <c r="B58" s="80" t="s">
        <v>257</v>
      </c>
      <c r="C58" s="33" t="s">
        <v>1393</v>
      </c>
      <c r="D58" s="33" t="s">
        <v>1381</v>
      </c>
    </row>
    <row r="59" spans="1:4" x14ac:dyDescent="0.25">
      <c r="A59" s="32" t="s">
        <v>1166</v>
      </c>
      <c r="B59" s="80" t="s">
        <v>1241</v>
      </c>
      <c r="C59" s="33" t="s">
        <v>1393</v>
      </c>
      <c r="D59" s="33" t="s">
        <v>1381</v>
      </c>
    </row>
    <row r="60" spans="1:4" x14ac:dyDescent="0.25">
      <c r="A60" s="32" t="s">
        <v>1416</v>
      </c>
      <c r="B60" s="80" t="s">
        <v>266</v>
      </c>
      <c r="C60" s="33" t="s">
        <v>1388</v>
      </c>
      <c r="D60" s="33" t="s">
        <v>1381</v>
      </c>
    </row>
    <row r="61" spans="1:4" x14ac:dyDescent="0.25">
      <c r="A61" s="32" t="s">
        <v>993</v>
      </c>
      <c r="B61" s="80" t="s">
        <v>272</v>
      </c>
      <c r="C61" s="33" t="s">
        <v>1393</v>
      </c>
      <c r="D61" s="33" t="s">
        <v>1381</v>
      </c>
    </row>
    <row r="62" spans="1:4" x14ac:dyDescent="0.25">
      <c r="A62" s="32" t="s">
        <v>1157</v>
      </c>
      <c r="B62" s="80" t="s">
        <v>275</v>
      </c>
      <c r="C62" s="33" t="s">
        <v>1393</v>
      </c>
      <c r="D62" s="33" t="s">
        <v>1381</v>
      </c>
    </row>
    <row r="63" spans="1:4" x14ac:dyDescent="0.25">
      <c r="A63" s="32" t="s">
        <v>1417</v>
      </c>
      <c r="B63" s="80" t="s">
        <v>278</v>
      </c>
      <c r="C63" s="33" t="s">
        <v>1393</v>
      </c>
      <c r="D63" s="33" t="s">
        <v>1381</v>
      </c>
    </row>
    <row r="64" spans="1:4" x14ac:dyDescent="0.25">
      <c r="A64" s="32" t="s">
        <v>1033</v>
      </c>
      <c r="B64" s="80" t="s">
        <v>290</v>
      </c>
      <c r="C64" s="33" t="s">
        <v>1393</v>
      </c>
      <c r="D64" s="33" t="s">
        <v>1381</v>
      </c>
    </row>
    <row r="65" spans="1:4" x14ac:dyDescent="0.25">
      <c r="A65" s="32" t="s">
        <v>979</v>
      </c>
      <c r="B65" s="80" t="s">
        <v>292</v>
      </c>
      <c r="C65" s="33" t="s">
        <v>1393</v>
      </c>
      <c r="D65" s="33" t="s">
        <v>1381</v>
      </c>
    </row>
    <row r="66" spans="1:4" x14ac:dyDescent="0.25">
      <c r="A66" s="32" t="s">
        <v>1418</v>
      </c>
      <c r="B66" s="80" t="s">
        <v>295</v>
      </c>
      <c r="C66" s="33" t="s">
        <v>1393</v>
      </c>
      <c r="D66" s="33" t="s">
        <v>1381</v>
      </c>
    </row>
    <row r="67" spans="1:4" x14ac:dyDescent="0.25">
      <c r="A67" s="32" t="s">
        <v>1156</v>
      </c>
      <c r="B67" s="80" t="s">
        <v>298</v>
      </c>
      <c r="C67" s="33" t="s">
        <v>1393</v>
      </c>
      <c r="D67" s="33" t="s">
        <v>1381</v>
      </c>
    </row>
    <row r="68" spans="1:4" x14ac:dyDescent="0.25">
      <c r="A68" s="32" t="s">
        <v>1031</v>
      </c>
      <c r="B68" s="81" t="s">
        <v>302</v>
      </c>
      <c r="C68" s="22" t="s">
        <v>1388</v>
      </c>
      <c r="D68" s="33" t="s">
        <v>1381</v>
      </c>
    </row>
    <row r="69" spans="1:4" x14ac:dyDescent="0.25">
      <c r="A69" s="32" t="s">
        <v>1419</v>
      </c>
      <c r="B69" s="80" t="s">
        <v>305</v>
      </c>
      <c r="C69" s="33" t="s">
        <v>1388</v>
      </c>
      <c r="D69" s="33" t="s">
        <v>1381</v>
      </c>
    </row>
    <row r="70" spans="1:4" x14ac:dyDescent="0.25">
      <c r="A70" s="32" t="s">
        <v>988</v>
      </c>
      <c r="B70" s="80" t="s">
        <v>308</v>
      </c>
      <c r="C70" s="33" t="s">
        <v>1388</v>
      </c>
      <c r="D70" s="33" t="s">
        <v>1381</v>
      </c>
    </row>
    <row r="71" spans="1:4" x14ac:dyDescent="0.25">
      <c r="A71" s="32" t="s">
        <v>1040</v>
      </c>
      <c r="B71" s="80" t="s">
        <v>1041</v>
      </c>
      <c r="C71" s="33" t="s">
        <v>1388</v>
      </c>
      <c r="D71" s="33" t="s">
        <v>1381</v>
      </c>
    </row>
    <row r="72" spans="1:4" x14ac:dyDescent="0.25">
      <c r="A72" s="32" t="s">
        <v>957</v>
      </c>
      <c r="B72" s="80" t="s">
        <v>311</v>
      </c>
      <c r="C72" s="33" t="s">
        <v>1388</v>
      </c>
      <c r="D72" s="33" t="s">
        <v>1381</v>
      </c>
    </row>
    <row r="73" spans="1:4" x14ac:dyDescent="0.25">
      <c r="A73" s="32" t="s">
        <v>1420</v>
      </c>
      <c r="B73" s="80" t="s">
        <v>314</v>
      </c>
      <c r="C73" s="33" t="s">
        <v>1388</v>
      </c>
      <c r="D73" s="33" t="s">
        <v>1381</v>
      </c>
    </row>
    <row r="74" spans="1:4" x14ac:dyDescent="0.25">
      <c r="A74" s="32" t="s">
        <v>989</v>
      </c>
      <c r="B74" s="80" t="s">
        <v>317</v>
      </c>
      <c r="C74" s="33" t="s">
        <v>1388</v>
      </c>
      <c r="D74" s="33" t="s">
        <v>1381</v>
      </c>
    </row>
    <row r="75" spans="1:4" x14ac:dyDescent="0.25">
      <c r="A75" s="32" t="s">
        <v>966</v>
      </c>
      <c r="B75" s="80" t="s">
        <v>320</v>
      </c>
      <c r="C75" s="33" t="s">
        <v>1388</v>
      </c>
      <c r="D75" s="33" t="s">
        <v>1381</v>
      </c>
    </row>
    <row r="76" spans="1:4" x14ac:dyDescent="0.25">
      <c r="A76" s="32" t="s">
        <v>1421</v>
      </c>
      <c r="B76" s="80" t="s">
        <v>334</v>
      </c>
      <c r="C76" s="33" t="s">
        <v>1388</v>
      </c>
      <c r="D76" s="33" t="s">
        <v>1381</v>
      </c>
    </row>
    <row r="77" spans="1:4" x14ac:dyDescent="0.25">
      <c r="A77" s="32" t="s">
        <v>975</v>
      </c>
      <c r="B77" s="80" t="s">
        <v>343</v>
      </c>
      <c r="C77" s="33" t="s">
        <v>1388</v>
      </c>
      <c r="D77" s="33" t="s">
        <v>1381</v>
      </c>
    </row>
    <row r="78" spans="1:4" x14ac:dyDescent="0.25">
      <c r="A78" s="32" t="s">
        <v>1080</v>
      </c>
      <c r="B78" s="80" t="s">
        <v>346</v>
      </c>
      <c r="C78" s="33" t="s">
        <v>1393</v>
      </c>
      <c r="D78" s="33" t="s">
        <v>1381</v>
      </c>
    </row>
    <row r="79" spans="1:4" x14ac:dyDescent="0.25">
      <c r="A79" s="32" t="s">
        <v>961</v>
      </c>
      <c r="B79" s="80" t="s">
        <v>383</v>
      </c>
      <c r="C79" s="33" t="s">
        <v>1388</v>
      </c>
      <c r="D79" s="33" t="s">
        <v>1381</v>
      </c>
    </row>
    <row r="80" spans="1:4" x14ac:dyDescent="0.25">
      <c r="A80" s="32" t="s">
        <v>1082</v>
      </c>
      <c r="B80" s="81" t="s">
        <v>1090</v>
      </c>
      <c r="C80" s="33" t="s">
        <v>1383</v>
      </c>
      <c r="D80" s="33" t="s">
        <v>1381</v>
      </c>
    </row>
    <row r="81" spans="1:4" x14ac:dyDescent="0.25">
      <c r="A81" s="32" t="s">
        <v>969</v>
      </c>
      <c r="B81" s="81" t="s">
        <v>385</v>
      </c>
      <c r="C81" s="33" t="s">
        <v>1383</v>
      </c>
      <c r="D81" s="33" t="s">
        <v>1381</v>
      </c>
    </row>
    <row r="82" spans="1:4" x14ac:dyDescent="0.25">
      <c r="A82" s="32" t="s">
        <v>1159</v>
      </c>
      <c r="B82" s="81" t="s">
        <v>387</v>
      </c>
      <c r="C82" s="33" t="s">
        <v>1383</v>
      </c>
      <c r="D82" s="33" t="s">
        <v>1381</v>
      </c>
    </row>
    <row r="83" spans="1:4" x14ac:dyDescent="0.25">
      <c r="A83" s="32" t="s">
        <v>1060</v>
      </c>
      <c r="B83" s="80" t="s">
        <v>1061</v>
      </c>
      <c r="C83" s="33" t="s">
        <v>1393</v>
      </c>
      <c r="D83" s="33" t="s">
        <v>1381</v>
      </c>
    </row>
    <row r="84" spans="1:4" x14ac:dyDescent="0.25">
      <c r="A84" s="32" t="s">
        <v>971</v>
      </c>
      <c r="B84" s="80" t="s">
        <v>389</v>
      </c>
      <c r="C84" s="33" t="s">
        <v>1393</v>
      </c>
      <c r="D84" s="33" t="s">
        <v>1381</v>
      </c>
    </row>
    <row r="85" spans="1:4" x14ac:dyDescent="0.25">
      <c r="A85" s="32" t="s">
        <v>1161</v>
      </c>
      <c r="B85" s="80" t="s">
        <v>495</v>
      </c>
      <c r="C85" s="33" t="s">
        <v>1393</v>
      </c>
      <c r="D85" s="33" t="s">
        <v>1381</v>
      </c>
    </row>
    <row r="86" spans="1:4" x14ac:dyDescent="0.25">
      <c r="A86" s="32" t="s">
        <v>981</v>
      </c>
      <c r="B86" s="80" t="s">
        <v>562</v>
      </c>
      <c r="C86" s="33" t="s">
        <v>1380</v>
      </c>
      <c r="D86" s="33" t="s">
        <v>1381</v>
      </c>
    </row>
    <row r="87" spans="1:4" x14ac:dyDescent="0.25">
      <c r="A87" s="32" t="s">
        <v>1070</v>
      </c>
      <c r="B87" s="80" t="s">
        <v>1071</v>
      </c>
      <c r="C87" s="33" t="s">
        <v>1393</v>
      </c>
      <c r="D87" s="33" t="s">
        <v>1381</v>
      </c>
    </row>
    <row r="88" spans="1:4" x14ac:dyDescent="0.25">
      <c r="A88" s="32" t="s">
        <v>1422</v>
      </c>
      <c r="B88" s="80" t="s">
        <v>391</v>
      </c>
      <c r="C88" s="33" t="s">
        <v>1393</v>
      </c>
      <c r="D88" s="33" t="s">
        <v>1381</v>
      </c>
    </row>
    <row r="89" spans="1:4" x14ac:dyDescent="0.25">
      <c r="A89" s="32" t="s">
        <v>1423</v>
      </c>
      <c r="B89" s="80" t="s">
        <v>393</v>
      </c>
      <c r="C89" s="33" t="s">
        <v>1393</v>
      </c>
      <c r="D89" s="33" t="s">
        <v>1381</v>
      </c>
    </row>
    <row r="90" spans="1:4" x14ac:dyDescent="0.25">
      <c r="A90" s="32" t="s">
        <v>1064</v>
      </c>
      <c r="B90" s="80" t="s">
        <v>1065</v>
      </c>
      <c r="C90" s="33" t="s">
        <v>1388</v>
      </c>
      <c r="D90" s="33" t="s">
        <v>1381</v>
      </c>
    </row>
    <row r="91" spans="1:4" x14ac:dyDescent="0.25">
      <c r="A91" s="32" t="s">
        <v>1424</v>
      </c>
      <c r="B91" s="80" t="s">
        <v>503</v>
      </c>
      <c r="C91" s="33" t="s">
        <v>1388</v>
      </c>
      <c r="D91" s="33" t="s">
        <v>1381</v>
      </c>
    </row>
    <row r="92" spans="1:4" x14ac:dyDescent="0.25">
      <c r="A92" s="32" t="s">
        <v>1425</v>
      </c>
      <c r="B92" s="80" t="s">
        <v>856</v>
      </c>
      <c r="C92" s="33" t="s">
        <v>1380</v>
      </c>
      <c r="D92" s="33" t="s">
        <v>1381</v>
      </c>
    </row>
    <row r="93" spans="1:4" x14ac:dyDescent="0.25">
      <c r="A93" s="32" t="s">
        <v>1426</v>
      </c>
      <c r="B93" s="80" t="s">
        <v>1039</v>
      </c>
      <c r="C93" s="33" t="s">
        <v>1380</v>
      </c>
      <c r="D93" s="33" t="s">
        <v>1381</v>
      </c>
    </row>
    <row r="94" spans="1:4" x14ac:dyDescent="0.25">
      <c r="A94" s="32" t="s">
        <v>1078</v>
      </c>
      <c r="B94" s="80" t="s">
        <v>554</v>
      </c>
      <c r="C94" s="33" t="s">
        <v>1383</v>
      </c>
      <c r="D94" s="33" t="s">
        <v>1381</v>
      </c>
    </row>
    <row r="95" spans="1:4" x14ac:dyDescent="0.25">
      <c r="A95" s="32" t="s">
        <v>965</v>
      </c>
      <c r="B95" s="80" t="s">
        <v>395</v>
      </c>
      <c r="C95" s="33" t="s">
        <v>1383</v>
      </c>
      <c r="D95" s="33" t="s">
        <v>1381</v>
      </c>
    </row>
    <row r="96" spans="1:4" x14ac:dyDescent="0.25">
      <c r="A96" s="32" t="s">
        <v>1427</v>
      </c>
      <c r="B96" s="80" t="s">
        <v>1029</v>
      </c>
      <c r="C96" s="33" t="s">
        <v>1391</v>
      </c>
      <c r="D96" s="33" t="s">
        <v>1381</v>
      </c>
    </row>
    <row r="97" spans="1:4" x14ac:dyDescent="0.25">
      <c r="A97" s="32" t="s">
        <v>985</v>
      </c>
      <c r="B97" s="80" t="s">
        <v>397</v>
      </c>
      <c r="C97" s="33" t="s">
        <v>1388</v>
      </c>
      <c r="D97" s="33" t="s">
        <v>1381</v>
      </c>
    </row>
    <row r="98" spans="1:4" x14ac:dyDescent="0.25">
      <c r="A98" s="32" t="s">
        <v>1112</v>
      </c>
      <c r="B98" s="80" t="s">
        <v>1113</v>
      </c>
      <c r="C98" s="33" t="s">
        <v>1393</v>
      </c>
      <c r="D98" s="33" t="s">
        <v>1381</v>
      </c>
    </row>
    <row r="99" spans="1:4" x14ac:dyDescent="0.25">
      <c r="A99" s="32" t="s">
        <v>998</v>
      </c>
      <c r="B99" s="80" t="s">
        <v>358</v>
      </c>
      <c r="C99" s="33" t="s">
        <v>1393</v>
      </c>
      <c r="D99" s="33" t="s">
        <v>1381</v>
      </c>
    </row>
    <row r="100" spans="1:4" x14ac:dyDescent="0.25">
      <c r="A100" s="32" t="s">
        <v>1056</v>
      </c>
      <c r="B100" s="80" t="s">
        <v>1057</v>
      </c>
      <c r="C100" s="33" t="s">
        <v>1393</v>
      </c>
      <c r="D100" s="33" t="s">
        <v>1381</v>
      </c>
    </row>
    <row r="101" spans="1:4" x14ac:dyDescent="0.25">
      <c r="A101" s="32" t="s">
        <v>1165</v>
      </c>
      <c r="B101" s="80" t="s">
        <v>881</v>
      </c>
      <c r="C101" s="33" t="s">
        <v>1380</v>
      </c>
      <c r="D101" s="33" t="s">
        <v>1381</v>
      </c>
    </row>
    <row r="102" spans="1:4" x14ac:dyDescent="0.25">
      <c r="A102" s="32" t="s">
        <v>1106</v>
      </c>
      <c r="B102" s="80" t="s">
        <v>1024</v>
      </c>
      <c r="C102" s="33" t="s">
        <v>1380</v>
      </c>
      <c r="D102" s="33" t="s">
        <v>1381</v>
      </c>
    </row>
    <row r="103" spans="1:4" x14ac:dyDescent="0.25">
      <c r="A103" s="32" t="s">
        <v>1077</v>
      </c>
      <c r="B103" s="80" t="s">
        <v>406</v>
      </c>
      <c r="C103" s="33" t="s">
        <v>1388</v>
      </c>
      <c r="D103" s="33" t="s">
        <v>1381</v>
      </c>
    </row>
    <row r="104" spans="1:4" x14ac:dyDescent="0.25">
      <c r="A104" s="32" t="s">
        <v>1034</v>
      </c>
      <c r="B104" s="80" t="s">
        <v>1035</v>
      </c>
      <c r="C104" s="33" t="s">
        <v>1380</v>
      </c>
      <c r="D104" s="33" t="s">
        <v>1381</v>
      </c>
    </row>
    <row r="105" spans="1:4" x14ac:dyDescent="0.25">
      <c r="A105" s="32" t="s">
        <v>970</v>
      </c>
      <c r="B105" s="80" t="s">
        <v>408</v>
      </c>
      <c r="C105" s="33" t="s">
        <v>1385</v>
      </c>
      <c r="D105" s="33" t="s">
        <v>1381</v>
      </c>
    </row>
    <row r="106" spans="1:4" x14ac:dyDescent="0.25">
      <c r="A106" s="32" t="s">
        <v>1428</v>
      </c>
      <c r="B106" s="80" t="s">
        <v>838</v>
      </c>
      <c r="C106" s="33" t="s">
        <v>1388</v>
      </c>
      <c r="D106" s="33" t="s">
        <v>1381</v>
      </c>
    </row>
    <row r="107" spans="1:4" x14ac:dyDescent="0.25">
      <c r="A107" s="32" t="s">
        <v>996</v>
      </c>
      <c r="B107" s="80" t="s">
        <v>414</v>
      </c>
      <c r="C107" s="33" t="s">
        <v>1380</v>
      </c>
      <c r="D107" s="33" t="s">
        <v>1381</v>
      </c>
    </row>
    <row r="108" spans="1:4" x14ac:dyDescent="0.25">
      <c r="A108" s="32" t="s">
        <v>1107</v>
      </c>
      <c r="B108" s="80" t="s">
        <v>542</v>
      </c>
      <c r="C108" s="33" t="s">
        <v>1388</v>
      </c>
      <c r="D108" s="33" t="s">
        <v>1381</v>
      </c>
    </row>
    <row r="109" spans="1:4" x14ac:dyDescent="0.25">
      <c r="A109" s="32" t="s">
        <v>960</v>
      </c>
      <c r="B109" s="80" t="s">
        <v>430</v>
      </c>
      <c r="C109" s="33" t="s">
        <v>1393</v>
      </c>
      <c r="D109" s="33" t="s">
        <v>1381</v>
      </c>
    </row>
    <row r="110" spans="1:4" x14ac:dyDescent="0.25">
      <c r="A110" s="32" t="s">
        <v>990</v>
      </c>
      <c r="B110" s="80" t="s">
        <v>444</v>
      </c>
      <c r="C110" s="33" t="s">
        <v>1388</v>
      </c>
      <c r="D110" s="33" t="s">
        <v>1381</v>
      </c>
    </row>
    <row r="111" spans="1:4" x14ac:dyDescent="0.25">
      <c r="A111" s="32" t="s">
        <v>974</v>
      </c>
      <c r="B111" s="80" t="s">
        <v>448</v>
      </c>
      <c r="C111" s="33" t="s">
        <v>1383</v>
      </c>
      <c r="D111" s="33" t="s">
        <v>1381</v>
      </c>
    </row>
    <row r="112" spans="1:4" x14ac:dyDescent="0.25">
      <c r="A112" s="32" t="s">
        <v>987</v>
      </c>
      <c r="B112" s="80" t="s">
        <v>450</v>
      </c>
      <c r="C112" s="33" t="s">
        <v>1383</v>
      </c>
      <c r="D112" s="33" t="s">
        <v>1381</v>
      </c>
    </row>
    <row r="113" spans="1:4" x14ac:dyDescent="0.25">
      <c r="A113" s="32" t="s">
        <v>1042</v>
      </c>
      <c r="B113" s="80" t="s">
        <v>1043</v>
      </c>
      <c r="C113" s="33" t="s">
        <v>1388</v>
      </c>
      <c r="D113" s="33" t="s">
        <v>1381</v>
      </c>
    </row>
    <row r="114" spans="1:4" x14ac:dyDescent="0.25">
      <c r="A114" s="32" t="s">
        <v>958</v>
      </c>
      <c r="B114" s="80" t="s">
        <v>454</v>
      </c>
      <c r="C114" s="33" t="s">
        <v>1388</v>
      </c>
      <c r="D114" s="33" t="s">
        <v>1381</v>
      </c>
    </row>
    <row r="115" spans="1:4" x14ac:dyDescent="0.25">
      <c r="A115" s="32" t="s">
        <v>1429</v>
      </c>
      <c r="B115" s="80" t="s">
        <v>568</v>
      </c>
      <c r="C115" s="33" t="s">
        <v>1388</v>
      </c>
      <c r="D115" s="33" t="s">
        <v>1381</v>
      </c>
    </row>
    <row r="116" spans="1:4" x14ac:dyDescent="0.25">
      <c r="A116" s="32" t="s">
        <v>1047</v>
      </c>
      <c r="B116" s="80" t="s">
        <v>1048</v>
      </c>
      <c r="C116" s="33" t="s">
        <v>1380</v>
      </c>
      <c r="D116" s="33" t="s">
        <v>1381</v>
      </c>
    </row>
    <row r="117" spans="1:4" x14ac:dyDescent="0.25">
      <c r="A117" s="32" t="s">
        <v>1122</v>
      </c>
      <c r="B117" s="80" t="s">
        <v>456</v>
      </c>
      <c r="C117" s="33" t="s">
        <v>1393</v>
      </c>
      <c r="D117" s="33" t="s">
        <v>1381</v>
      </c>
    </row>
    <row r="118" spans="1:4" x14ac:dyDescent="0.25">
      <c r="A118" s="32" t="s">
        <v>1003</v>
      </c>
      <c r="B118" s="80" t="s">
        <v>514</v>
      </c>
      <c r="C118" s="33" t="s">
        <v>1393</v>
      </c>
      <c r="D118" s="33" t="s">
        <v>1381</v>
      </c>
    </row>
    <row r="119" spans="1:4" x14ac:dyDescent="0.25">
      <c r="A119" s="32" t="s">
        <v>963</v>
      </c>
      <c r="B119" s="80" t="s">
        <v>510</v>
      </c>
      <c r="C119" s="33" t="s">
        <v>1388</v>
      </c>
      <c r="D119" s="33" t="s">
        <v>1381</v>
      </c>
    </row>
    <row r="120" spans="1:4" x14ac:dyDescent="0.25">
      <c r="A120" s="32" t="s">
        <v>1121</v>
      </c>
      <c r="B120" s="80" t="s">
        <v>458</v>
      </c>
      <c r="C120" s="33" t="s">
        <v>1383</v>
      </c>
      <c r="D120" s="33" t="s">
        <v>1381</v>
      </c>
    </row>
    <row r="121" spans="1:4" x14ac:dyDescent="0.25">
      <c r="A121" s="32" t="s">
        <v>984</v>
      </c>
      <c r="B121" s="80" t="s">
        <v>460</v>
      </c>
      <c r="C121" s="33" t="s">
        <v>1383</v>
      </c>
      <c r="D121" s="33" t="s">
        <v>1381</v>
      </c>
    </row>
    <row r="122" spans="1:4" x14ac:dyDescent="0.25">
      <c r="A122" s="32" t="s">
        <v>980</v>
      </c>
      <c r="B122" s="80" t="s">
        <v>462</v>
      </c>
      <c r="C122" s="33" t="s">
        <v>1383</v>
      </c>
      <c r="D122" s="33" t="s">
        <v>1381</v>
      </c>
    </row>
    <row r="123" spans="1:4" x14ac:dyDescent="0.25">
      <c r="A123" s="32" t="s">
        <v>983</v>
      </c>
      <c r="B123" s="80" t="s">
        <v>464</v>
      </c>
      <c r="C123" s="33" t="s">
        <v>1383</v>
      </c>
      <c r="D123" s="33" t="s">
        <v>1381</v>
      </c>
    </row>
    <row r="124" spans="1:4" x14ac:dyDescent="0.25">
      <c r="A124" s="32" t="s">
        <v>1002</v>
      </c>
      <c r="B124" s="80" t="s">
        <v>505</v>
      </c>
      <c r="C124" s="33" t="s">
        <v>1393</v>
      </c>
      <c r="D124" s="33" t="s">
        <v>1381</v>
      </c>
    </row>
    <row r="125" spans="1:4" x14ac:dyDescent="0.25">
      <c r="A125" s="32" t="s">
        <v>1081</v>
      </c>
      <c r="B125" s="80" t="s">
        <v>1089</v>
      </c>
      <c r="C125" s="33" t="s">
        <v>1393</v>
      </c>
      <c r="D125" s="33" t="s">
        <v>1381</v>
      </c>
    </row>
    <row r="126" spans="1:4" x14ac:dyDescent="0.25">
      <c r="A126" s="32" t="s">
        <v>1430</v>
      </c>
      <c r="B126" s="80" t="s">
        <v>564</v>
      </c>
      <c r="C126" s="33" t="s">
        <v>1391</v>
      </c>
      <c r="D126" s="33" t="s">
        <v>1381</v>
      </c>
    </row>
    <row r="127" spans="1:4" x14ac:dyDescent="0.25">
      <c r="A127" s="32" t="s">
        <v>1053</v>
      </c>
      <c r="B127" s="80" t="s">
        <v>1054</v>
      </c>
      <c r="C127" s="33" t="s">
        <v>1393</v>
      </c>
      <c r="D127" s="33" t="s">
        <v>1381</v>
      </c>
    </row>
    <row r="128" spans="1:4" x14ac:dyDescent="0.25">
      <c r="A128" s="32" t="s">
        <v>992</v>
      </c>
      <c r="B128" s="80" t="s">
        <v>1025</v>
      </c>
      <c r="C128" s="33" t="s">
        <v>1393</v>
      </c>
      <c r="D128" s="33" t="s">
        <v>1381</v>
      </c>
    </row>
    <row r="129" spans="1:4" x14ac:dyDescent="0.25">
      <c r="A129" s="32" t="s">
        <v>1051</v>
      </c>
      <c r="B129" s="80" t="s">
        <v>1052</v>
      </c>
      <c r="C129" s="33" t="s">
        <v>1393</v>
      </c>
      <c r="D129" s="33" t="s">
        <v>1381</v>
      </c>
    </row>
    <row r="130" spans="1:4" x14ac:dyDescent="0.25">
      <c r="A130" s="32" t="s">
        <v>1049</v>
      </c>
      <c r="B130" s="80" t="s">
        <v>1431</v>
      </c>
      <c r="C130" s="33" t="s">
        <v>1393</v>
      </c>
      <c r="D130" s="33" t="s">
        <v>1381</v>
      </c>
    </row>
    <row r="131" spans="1:4" x14ac:dyDescent="0.25">
      <c r="A131" s="32" t="s">
        <v>1110</v>
      </c>
      <c r="B131" s="80" t="s">
        <v>546</v>
      </c>
      <c r="C131" s="33" t="s">
        <v>1388</v>
      </c>
      <c r="D131" s="33" t="s">
        <v>1381</v>
      </c>
    </row>
    <row r="132" spans="1:4" x14ac:dyDescent="0.25">
      <c r="A132" s="32" t="s">
        <v>1055</v>
      </c>
      <c r="B132" s="80" t="s">
        <v>1074</v>
      </c>
      <c r="C132" s="33" t="s">
        <v>1393</v>
      </c>
      <c r="D132" s="33" t="s">
        <v>1381</v>
      </c>
    </row>
    <row r="133" spans="1:4" x14ac:dyDescent="0.25">
      <c r="A133" s="32" t="s">
        <v>1083</v>
      </c>
      <c r="B133" s="80" t="s">
        <v>1084</v>
      </c>
      <c r="C133" s="33" t="s">
        <v>1393</v>
      </c>
      <c r="D133" s="33" t="s">
        <v>1381</v>
      </c>
    </row>
    <row r="134" spans="1:4" x14ac:dyDescent="0.25">
      <c r="A134" s="32" t="s">
        <v>959</v>
      </c>
      <c r="B134" s="80" t="s">
        <v>512</v>
      </c>
      <c r="C134" s="33" t="s">
        <v>1385</v>
      </c>
      <c r="D134" s="33" t="s">
        <v>1381</v>
      </c>
    </row>
    <row r="135" spans="1:4" x14ac:dyDescent="0.25">
      <c r="A135" s="32" t="s">
        <v>1432</v>
      </c>
      <c r="B135" s="80" t="s">
        <v>1037</v>
      </c>
      <c r="C135" s="33" t="s">
        <v>1385</v>
      </c>
      <c r="D135" s="33" t="s">
        <v>1381</v>
      </c>
    </row>
    <row r="136" spans="1:4" x14ac:dyDescent="0.25">
      <c r="A136" s="32" t="s">
        <v>1068</v>
      </c>
      <c r="B136" s="80" t="s">
        <v>943</v>
      </c>
      <c r="C136" s="33" t="s">
        <v>1385</v>
      </c>
      <c r="D136" s="33" t="s">
        <v>1381</v>
      </c>
    </row>
    <row r="137" spans="1:4" x14ac:dyDescent="0.25">
      <c r="A137" s="32" t="s">
        <v>1239</v>
      </c>
      <c r="B137" s="80" t="s">
        <v>1240</v>
      </c>
      <c r="C137" s="33" t="s">
        <v>1385</v>
      </c>
      <c r="D137" s="33" t="s">
        <v>1381</v>
      </c>
    </row>
    <row r="138" spans="1:4" x14ac:dyDescent="0.25">
      <c r="A138" s="32" t="s">
        <v>986</v>
      </c>
      <c r="B138" s="80" t="s">
        <v>471</v>
      </c>
      <c r="C138" s="33" t="s">
        <v>1385</v>
      </c>
      <c r="D138" s="33" t="s">
        <v>1381</v>
      </c>
    </row>
    <row r="139" spans="1:4" x14ac:dyDescent="0.25">
      <c r="A139" s="32" t="s">
        <v>1433</v>
      </c>
      <c r="B139" s="80" t="s">
        <v>473</v>
      </c>
      <c r="C139" s="33" t="s">
        <v>1385</v>
      </c>
      <c r="D139" s="33" t="s">
        <v>1381</v>
      </c>
    </row>
    <row r="140" spans="1:4" x14ac:dyDescent="0.25">
      <c r="A140" s="32" t="s">
        <v>1235</v>
      </c>
      <c r="B140" s="80" t="s">
        <v>1236</v>
      </c>
      <c r="C140" s="33" t="s">
        <v>1388</v>
      </c>
      <c r="D140" s="33" t="s">
        <v>1381</v>
      </c>
    </row>
    <row r="141" spans="1:4" x14ac:dyDescent="0.25">
      <c r="A141" s="32" t="s">
        <v>976</v>
      </c>
      <c r="B141" s="80" t="s">
        <v>477</v>
      </c>
      <c r="C141" s="33" t="s">
        <v>1388</v>
      </c>
      <c r="D141" s="33" t="s">
        <v>1381</v>
      </c>
    </row>
    <row r="142" spans="1:4" x14ac:dyDescent="0.25">
      <c r="A142" s="32" t="s">
        <v>1098</v>
      </c>
      <c r="B142" s="80" t="s">
        <v>947</v>
      </c>
      <c r="C142" s="33" t="s">
        <v>1393</v>
      </c>
      <c r="D142" s="33" t="s">
        <v>1381</v>
      </c>
    </row>
    <row r="143" spans="1:4" x14ac:dyDescent="0.25">
      <c r="A143" s="32" t="s">
        <v>1066</v>
      </c>
      <c r="B143" s="80" t="s">
        <v>1067</v>
      </c>
      <c r="C143" s="33" t="s">
        <v>1393</v>
      </c>
      <c r="D143" s="33" t="s">
        <v>1381</v>
      </c>
    </row>
    <row r="144" spans="1:4" x14ac:dyDescent="0.25">
      <c r="A144" s="32" t="s">
        <v>1434</v>
      </c>
      <c r="B144" s="80" t="s">
        <v>479</v>
      </c>
      <c r="C144" s="33" t="s">
        <v>1388</v>
      </c>
      <c r="D144" s="33" t="s">
        <v>1381</v>
      </c>
    </row>
    <row r="145" spans="1:4" x14ac:dyDescent="0.25">
      <c r="A145" s="32" t="s">
        <v>967</v>
      </c>
      <c r="B145" s="80" t="s">
        <v>481</v>
      </c>
      <c r="C145" s="33" t="s">
        <v>1388</v>
      </c>
      <c r="D145" s="33" t="s">
        <v>1381</v>
      </c>
    </row>
    <row r="146" spans="1:4" x14ac:dyDescent="0.25">
      <c r="A146" s="32" t="s">
        <v>1062</v>
      </c>
      <c r="B146" s="80" t="s">
        <v>1063</v>
      </c>
      <c r="C146" s="33" t="s">
        <v>1393</v>
      </c>
      <c r="D146" s="33" t="s">
        <v>1381</v>
      </c>
    </row>
    <row r="147" spans="1:4" x14ac:dyDescent="0.25">
      <c r="A147" s="32" t="s">
        <v>1115</v>
      </c>
      <c r="B147" s="80" t="s">
        <v>507</v>
      </c>
      <c r="C147" s="33" t="s">
        <v>1393</v>
      </c>
      <c r="D147" s="33" t="s">
        <v>1381</v>
      </c>
    </row>
    <row r="148" spans="1:4" x14ac:dyDescent="0.25">
      <c r="A148" s="32" t="s">
        <v>1232</v>
      </c>
      <c r="B148" s="80" t="s">
        <v>1233</v>
      </c>
      <c r="C148" s="33" t="s">
        <v>1393</v>
      </c>
      <c r="D148" s="33" t="s">
        <v>1381</v>
      </c>
    </row>
    <row r="149" spans="1:4" x14ac:dyDescent="0.25">
      <c r="A149" s="32" t="s">
        <v>1435</v>
      </c>
      <c r="B149" s="80" t="s">
        <v>842</v>
      </c>
      <c r="C149" s="33" t="s">
        <v>1393</v>
      </c>
      <c r="D149" s="33" t="s">
        <v>1381</v>
      </c>
    </row>
    <row r="150" spans="1:4" x14ac:dyDescent="0.25">
      <c r="A150" s="32" t="s">
        <v>1436</v>
      </c>
      <c r="B150" s="80" t="s">
        <v>852</v>
      </c>
      <c r="C150" s="33" t="s">
        <v>1393</v>
      </c>
      <c r="D150" s="33" t="s">
        <v>1381</v>
      </c>
    </row>
    <row r="151" spans="1:4" x14ac:dyDescent="0.25">
      <c r="A151" s="32" t="s">
        <v>1437</v>
      </c>
      <c r="B151" s="80" t="s">
        <v>826</v>
      </c>
      <c r="C151" s="33" t="s">
        <v>1380</v>
      </c>
      <c r="D151" s="33" t="s">
        <v>1381</v>
      </c>
    </row>
    <row r="152" spans="1:4" x14ac:dyDescent="0.25">
      <c r="A152" s="32" t="s">
        <v>1438</v>
      </c>
      <c r="B152" s="80" t="s">
        <v>491</v>
      </c>
      <c r="C152" s="33" t="s">
        <v>1391</v>
      </c>
      <c r="D152" s="33" t="s">
        <v>1381</v>
      </c>
    </row>
    <row r="153" spans="1:4" x14ac:dyDescent="0.25">
      <c r="A153" s="28" t="s">
        <v>1439</v>
      </c>
      <c r="B153" s="82" t="s">
        <v>1440</v>
      </c>
      <c r="C153" s="32" t="s">
        <v>1393</v>
      </c>
      <c r="D153" s="33" t="s">
        <v>1441</v>
      </c>
    </row>
    <row r="154" spans="1:4" x14ac:dyDescent="0.25">
      <c r="A154" s="28" t="s">
        <v>1442</v>
      </c>
      <c r="B154" s="82" t="s">
        <v>148</v>
      </c>
      <c r="C154" s="32" t="s">
        <v>1393</v>
      </c>
      <c r="D154" s="33" t="s">
        <v>1441</v>
      </c>
    </row>
    <row r="155" spans="1:4" x14ac:dyDescent="0.25">
      <c r="A155" s="28" t="s">
        <v>1068</v>
      </c>
      <c r="B155" s="82" t="s">
        <v>1069</v>
      </c>
      <c r="C155" s="32" t="s">
        <v>1388</v>
      </c>
      <c r="D155" s="33" t="s">
        <v>1441</v>
      </c>
    </row>
    <row r="156" spans="1:4" x14ac:dyDescent="0.25">
      <c r="A156" s="28" t="s">
        <v>1443</v>
      </c>
      <c r="B156" s="82" t="s">
        <v>1444</v>
      </c>
      <c r="C156" s="32" t="s">
        <v>1388</v>
      </c>
      <c r="D156" s="33" t="s">
        <v>1441</v>
      </c>
    </row>
    <row r="157" spans="1:4" x14ac:dyDescent="0.25">
      <c r="A157" s="28" t="s">
        <v>1445</v>
      </c>
      <c r="B157" s="82" t="s">
        <v>1446</v>
      </c>
      <c r="C157" s="32" t="s">
        <v>1393</v>
      </c>
      <c r="D157" s="33" t="s">
        <v>1441</v>
      </c>
    </row>
    <row r="158" spans="1:4" x14ac:dyDescent="0.25">
      <c r="A158" s="28" t="s">
        <v>1447</v>
      </c>
      <c r="B158" s="82" t="s">
        <v>222</v>
      </c>
      <c r="C158" s="32" t="s">
        <v>1388</v>
      </c>
      <c r="D158" s="33" t="s">
        <v>1441</v>
      </c>
    </row>
    <row r="159" spans="1:4" x14ac:dyDescent="0.25">
      <c r="B159" s="80" t="s">
        <v>281</v>
      </c>
      <c r="C159" s="32" t="s">
        <v>1393</v>
      </c>
      <c r="D159" s="33" t="s">
        <v>1441</v>
      </c>
    </row>
    <row r="160" spans="1:4" x14ac:dyDescent="0.25">
      <c r="B160" s="80" t="s">
        <v>86</v>
      </c>
      <c r="C160" s="32" t="s">
        <v>1380</v>
      </c>
      <c r="D160" s="33" t="s">
        <v>1441</v>
      </c>
    </row>
    <row r="161" spans="1:4" x14ac:dyDescent="0.25">
      <c r="B161" s="80" t="s">
        <v>885</v>
      </c>
      <c r="C161" s="32" t="s">
        <v>1383</v>
      </c>
      <c r="D161" s="33" t="s">
        <v>1441</v>
      </c>
    </row>
    <row r="162" spans="1:4" x14ac:dyDescent="0.25">
      <c r="A162" s="33" t="s">
        <v>1157</v>
      </c>
      <c r="B162" s="80" t="s">
        <v>1245</v>
      </c>
      <c r="C162" s="32" t="s">
        <v>1393</v>
      </c>
      <c r="D162" s="33" t="s">
        <v>1441</v>
      </c>
    </row>
    <row r="163" spans="1:4" x14ac:dyDescent="0.25">
      <c r="B163" s="80" t="s">
        <v>1253</v>
      </c>
      <c r="C163" s="32" t="s">
        <v>1388</v>
      </c>
      <c r="D163" s="33" t="s">
        <v>1441</v>
      </c>
    </row>
    <row r="164" spans="1:4" x14ac:dyDescent="0.25">
      <c r="B164" s="80" t="s">
        <v>1255</v>
      </c>
      <c r="C164" s="32" t="s">
        <v>1393</v>
      </c>
      <c r="D164" s="33" t="s">
        <v>1441</v>
      </c>
    </row>
    <row r="165" spans="1:4" x14ac:dyDescent="0.25">
      <c r="B165" s="80" t="s">
        <v>466</v>
      </c>
      <c r="C165" s="32" t="s">
        <v>1393</v>
      </c>
      <c r="D165" s="33" t="s">
        <v>1441</v>
      </c>
    </row>
    <row r="166" spans="1:4" x14ac:dyDescent="0.25">
      <c r="B166" s="80" t="s">
        <v>1251</v>
      </c>
      <c r="C166" s="32" t="s">
        <v>1393</v>
      </c>
      <c r="D166" s="33" t="s">
        <v>1441</v>
      </c>
    </row>
    <row r="167" spans="1:4" x14ac:dyDescent="0.25">
      <c r="B167" s="80" t="s">
        <v>240</v>
      </c>
      <c r="C167" s="32" t="s">
        <v>1393</v>
      </c>
      <c r="D167" s="33" t="s">
        <v>1441</v>
      </c>
    </row>
    <row r="168" spans="1:4" x14ac:dyDescent="0.25">
      <c r="B168" s="80" t="s">
        <v>1257</v>
      </c>
      <c r="C168" s="32" t="s">
        <v>1388</v>
      </c>
      <c r="D168" s="33" t="s">
        <v>1441</v>
      </c>
    </row>
    <row r="169" spans="1:4" x14ac:dyDescent="0.25">
      <c r="B169" s="80" t="s">
        <v>118</v>
      </c>
      <c r="C169" s="32" t="s">
        <v>1383</v>
      </c>
      <c r="D169" s="33" t="s">
        <v>1441</v>
      </c>
    </row>
    <row r="170" spans="1:4" x14ac:dyDescent="0.25">
      <c r="B170" s="80" t="s">
        <v>1249</v>
      </c>
      <c r="C170" s="32" t="s">
        <v>1388</v>
      </c>
    </row>
    <row r="171" spans="1:4" x14ac:dyDescent="0.25">
      <c r="B171" s="80" t="s">
        <v>876</v>
      </c>
      <c r="C171" s="32" t="s">
        <v>1393</v>
      </c>
    </row>
    <row r="172" spans="1:4" x14ac:dyDescent="0.25">
      <c r="B172" s="80" t="s">
        <v>1026</v>
      </c>
      <c r="C172" s="83" t="s">
        <v>1388</v>
      </c>
    </row>
    <row r="173" spans="1:4" x14ac:dyDescent="0.25">
      <c r="B173" s="80" t="s">
        <v>1259</v>
      </c>
      <c r="C173" s="32" t="s">
        <v>1388</v>
      </c>
    </row>
    <row r="174" spans="1:4" x14ac:dyDescent="0.25">
      <c r="B174" s="80" t="s">
        <v>489</v>
      </c>
      <c r="C174" s="83" t="s">
        <v>1393</v>
      </c>
    </row>
    <row r="175" spans="1:4" x14ac:dyDescent="0.25">
      <c r="A175" s="33" t="s">
        <v>1246</v>
      </c>
      <c r="B175" s="80" t="s">
        <v>1247</v>
      </c>
      <c r="C175" s="28" t="s">
        <v>1388</v>
      </c>
    </row>
    <row r="176" spans="1:4" x14ac:dyDescent="0.25">
      <c r="A176" s="33" t="s">
        <v>1260</v>
      </c>
      <c r="B176" s="78" t="s">
        <v>1261</v>
      </c>
      <c r="C176" s="83" t="s">
        <v>1388</v>
      </c>
    </row>
    <row r="177" spans="1:3" x14ac:dyDescent="0.25">
      <c r="A177" s="33" t="s">
        <v>1262</v>
      </c>
      <c r="B177" s="80" t="s">
        <v>1263</v>
      </c>
      <c r="C177" s="28" t="s">
        <v>1388</v>
      </c>
    </row>
    <row r="178" spans="1:3" x14ac:dyDescent="0.25">
      <c r="A178" s="3" t="s">
        <v>515</v>
      </c>
      <c r="B178" s="3" t="s">
        <v>516</v>
      </c>
      <c r="C178" s="83" t="s">
        <v>1393</v>
      </c>
    </row>
    <row r="179" spans="1:3" x14ac:dyDescent="0.25">
      <c r="A179" s="3" t="s">
        <v>1100</v>
      </c>
      <c r="B179" s="3" t="s">
        <v>1101</v>
      </c>
      <c r="C179" s="28" t="s">
        <v>1393</v>
      </c>
    </row>
    <row r="180" spans="1:3" x14ac:dyDescent="0.25">
      <c r="A180" s="3" t="s">
        <v>1112</v>
      </c>
      <c r="B180" s="3" t="s">
        <v>1113</v>
      </c>
      <c r="C180" s="83" t="s">
        <v>1393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Y1000"/>
  <sheetViews>
    <sheetView tabSelected="1" zoomScale="70" zoomScaleNormal="70" workbookViewId="0">
      <selection activeCell="K640" sqref="K640"/>
    </sheetView>
  </sheetViews>
  <sheetFormatPr baseColWidth="10" defaultColWidth="5.7109375" defaultRowHeight="15" x14ac:dyDescent="0.25"/>
  <cols>
    <col min="1" max="1" width="21.5703125" bestFit="1" customWidth="1"/>
    <col min="2" max="2" width="16.28515625" customWidth="1"/>
    <col min="3" max="4" width="21.42578125" customWidth="1"/>
    <col min="5" max="5" width="17.42578125" bestFit="1" customWidth="1"/>
    <col min="6" max="6" width="10.7109375" customWidth="1"/>
    <col min="7" max="7" width="15.7109375" bestFit="1" customWidth="1"/>
    <col min="8" max="8" width="11.7109375" bestFit="1" customWidth="1"/>
    <col min="9" max="9" width="20.7109375" bestFit="1" customWidth="1"/>
    <col min="10" max="10" width="13" customWidth="1"/>
    <col min="11" max="11" width="8.28515625" customWidth="1"/>
    <col min="12" max="12" width="15.7109375" customWidth="1"/>
    <col min="13" max="13" width="15" customWidth="1"/>
    <col min="14" max="14" width="14.28515625" bestFit="1" customWidth="1"/>
    <col min="15" max="15" width="25" bestFit="1" customWidth="1"/>
    <col min="16" max="16" width="9.7109375" customWidth="1"/>
    <col min="17" max="17" width="23.28515625" bestFit="1" customWidth="1"/>
    <col min="18" max="18" width="8.140625" bestFit="1" customWidth="1"/>
    <col min="19" max="19" width="15.85546875" style="85" customWidth="1"/>
    <col min="20" max="20" width="7" style="85" customWidth="1"/>
    <col min="21" max="21" width="10.140625" style="85" customWidth="1"/>
    <col min="22" max="36" width="5.7109375" style="85" customWidth="1"/>
    <col min="37" max="37" width="5.7109375" style="86" customWidth="1"/>
    <col min="38" max="38" width="5.7109375" style="85" customWidth="1"/>
    <col min="39" max="44" width="12.7109375" customWidth="1"/>
    <col min="45" max="45" width="10.7109375" customWidth="1"/>
    <col min="47" max="47" width="20.28515625" customWidth="1"/>
    <col min="48" max="48" width="22.7109375" customWidth="1"/>
    <col min="49" max="49" width="17.28515625" customWidth="1"/>
    <col min="50" max="50" width="15.42578125" bestFit="1" customWidth="1"/>
  </cols>
  <sheetData>
    <row r="1" spans="1:51" x14ac:dyDescent="0.25">
      <c r="A1" s="27" t="s">
        <v>950</v>
      </c>
      <c r="B1" s="27" t="s">
        <v>951</v>
      </c>
      <c r="C1" s="27" t="s">
        <v>23</v>
      </c>
      <c r="D1" s="44" t="s">
        <v>1141</v>
      </c>
      <c r="E1" s="44" t="s">
        <v>1142</v>
      </c>
      <c r="F1" s="27" t="s">
        <v>22</v>
      </c>
      <c r="G1" s="27" t="s">
        <v>1149</v>
      </c>
      <c r="H1" s="27" t="s">
        <v>356</v>
      </c>
      <c r="I1" s="27" t="s">
        <v>1151</v>
      </c>
      <c r="J1" s="27" t="s">
        <v>24</v>
      </c>
      <c r="K1" s="27" t="s">
        <v>1558</v>
      </c>
      <c r="L1" s="27" t="s">
        <v>952</v>
      </c>
      <c r="M1" s="27" t="s">
        <v>953</v>
      </c>
      <c r="N1" s="27" t="s">
        <v>954</v>
      </c>
      <c r="O1" s="44" t="s">
        <v>1155</v>
      </c>
      <c r="P1" t="s">
        <v>0</v>
      </c>
      <c r="Q1" t="s">
        <v>25</v>
      </c>
      <c r="R1" t="s">
        <v>26</v>
      </c>
      <c r="S1" s="90">
        <v>2.5</v>
      </c>
      <c r="T1" s="90">
        <v>7.5</v>
      </c>
      <c r="U1" s="90">
        <v>12.5</v>
      </c>
      <c r="V1" s="90">
        <v>17.5</v>
      </c>
      <c r="W1" s="90">
        <v>25</v>
      </c>
      <c r="X1" s="90">
        <v>35</v>
      </c>
      <c r="Y1" s="90">
        <v>45</v>
      </c>
      <c r="Z1" s="90">
        <v>55</v>
      </c>
      <c r="AA1" s="90">
        <v>65</v>
      </c>
      <c r="AB1" s="90">
        <v>75</v>
      </c>
      <c r="AC1" s="90">
        <v>85</v>
      </c>
      <c r="AD1" s="90">
        <v>95</v>
      </c>
      <c r="AE1" s="90">
        <v>112.5</v>
      </c>
      <c r="AF1" s="90">
        <v>137.5</v>
      </c>
      <c r="AG1" s="90">
        <v>162.5</v>
      </c>
      <c r="AH1" s="90">
        <v>187.5</v>
      </c>
      <c r="AI1" s="90">
        <v>225</v>
      </c>
      <c r="AJ1" s="90">
        <v>275</v>
      </c>
      <c r="AK1" s="91">
        <v>325</v>
      </c>
      <c r="AL1" s="91">
        <v>700</v>
      </c>
      <c r="AM1" t="s">
        <v>36</v>
      </c>
      <c r="AN1" t="s">
        <v>37</v>
      </c>
      <c r="AO1" t="s">
        <v>571</v>
      </c>
      <c r="AP1" t="s">
        <v>1091</v>
      </c>
      <c r="AQ1" t="s">
        <v>1092</v>
      </c>
      <c r="AR1" t="s">
        <v>1093</v>
      </c>
      <c r="AS1" t="s">
        <v>572</v>
      </c>
      <c r="AT1" t="s">
        <v>892</v>
      </c>
      <c r="AU1" s="54" t="s">
        <v>1167</v>
      </c>
      <c r="AV1" s="44" t="s">
        <v>1168</v>
      </c>
      <c r="AW1" s="44" t="s">
        <v>1169</v>
      </c>
      <c r="AX1" s="44" t="s">
        <v>1170</v>
      </c>
      <c r="AY1" s="44" t="s">
        <v>1375</v>
      </c>
    </row>
    <row r="2" spans="1:51" hidden="1" x14ac:dyDescent="0.25">
      <c r="A2" s="2" t="s">
        <v>1094</v>
      </c>
      <c r="B2" s="2" t="s">
        <v>1095</v>
      </c>
      <c r="C2" s="2" t="s">
        <v>1096</v>
      </c>
      <c r="D2" t="s">
        <v>1143</v>
      </c>
      <c r="E2" t="s">
        <v>1144</v>
      </c>
      <c r="F2" s="2" t="s">
        <v>955</v>
      </c>
      <c r="G2" s="2"/>
      <c r="H2">
        <v>1</v>
      </c>
      <c r="I2">
        <v>40</v>
      </c>
      <c r="J2" s="1">
        <v>41808</v>
      </c>
      <c r="K2" s="34">
        <v>2014</v>
      </c>
      <c r="L2" s="5" t="s">
        <v>956</v>
      </c>
      <c r="N2" s="35">
        <v>4</v>
      </c>
      <c r="O2" t="str">
        <f t="shared" ref="O2:O63" si="0">IF(N2&gt;6,"Profundo","Somero")</f>
        <v>Somero</v>
      </c>
      <c r="P2" s="2" t="s">
        <v>967</v>
      </c>
      <c r="Q2" t="str">
        <f>VLOOKUP(P2,spp!A:B,2,FALSE)</f>
        <v>Thalassoma lucasanum</v>
      </c>
      <c r="R2">
        <f t="shared" ref="R2:R53" si="1">+SUM(S2:AI2)</f>
        <v>85</v>
      </c>
      <c r="T2" s="85">
        <v>30</v>
      </c>
      <c r="U2" s="85">
        <v>50</v>
      </c>
      <c r="V2" s="85">
        <v>5</v>
      </c>
      <c r="AM2">
        <f>VLOOKUP(P2,spp!A:C,3,FALSE)</f>
        <v>1.261E-2</v>
      </c>
      <c r="AN2">
        <f>VLOOKUP(P2,spp!A:D,4,FALSE)</f>
        <v>2.8782999999999999</v>
      </c>
      <c r="AO2">
        <f t="shared" ref="AO2:AO65" si="2">((AM2*$S$1^AN2)*S2)+((AM2*$T$1^AN2)*T2)+((AM2*$U$1^AN2)*U2)+((AM2*$V$1^AN2)*V2)+((AM2*$W$1^AN2)*W2)+((AM2*$X$1^AN2)*X2)+((AM2*$Y$1^AN2)*Y2)+((AM2*$Z$1^AN2)*Z2)+((AM2*$AA$1^AN2)*AA2)+((AM2*$AB$1^AN2)*AB2)+((AM2*$AC$1^AN2)*AC2)+((AM2*$AD$1^AN2)*AD2)+((AM2*$AE$1^AN2)*AE2)+ ((AM2*$AF$1^AN2)*AF2)+((AM2*$AG$1^AN2)*AG2)+((AM2*$AH$1^AN2)*AH2)+((AM2*$AI$1^AN2)*AI2)+((AM2*$AJ$1^AN2)*AJ2)+((AM2*$AK$1^AN2)*AK2)</f>
        <v>1268.9757121972964</v>
      </c>
      <c r="AP2">
        <f t="shared" ref="AP2:AP65" si="3">AO2/40</f>
        <v>31.72439280493241</v>
      </c>
      <c r="AQ2">
        <f t="shared" ref="AQ2:AQ65" si="4">AP2*10</f>
        <v>317.2439280493241</v>
      </c>
      <c r="AR2">
        <f t="shared" ref="AR2:AR65" si="5">AQ2/1000</f>
        <v>0.31724392804932411</v>
      </c>
      <c r="AS2">
        <f t="shared" ref="AS2:AS65" si="6">R2/I2</f>
        <v>2.125</v>
      </c>
      <c r="AT2">
        <f>VLOOKUP(P2,spp!A:H,8,FALSE)</f>
        <v>3.5</v>
      </c>
      <c r="AU2" s="79" t="str">
        <f>VLOOKUP(Q2,gfQuimbayo!B:C,2,FALSE)</f>
        <v>IN</v>
      </c>
      <c r="AV2" s="79" t="str">
        <f>VLOOKUP(AU2,gfQuimbayo!E:F,2,FALSE)</f>
        <v>Invertebrivores</v>
      </c>
      <c r="AW2" s="79" t="str">
        <f>VLOOKUP(Q2,taxo!A:D,4,FALSE)</f>
        <v>Perciformes</v>
      </c>
      <c r="AX2" s="79" t="str">
        <f>VLOOKUP(Q2,taxo!A:C,3,FALSE)</f>
        <v>Labridae</v>
      </c>
      <c r="AY2" t="str">
        <f>VLOOKUP(P2,spp!A:L,12,FALSE)</f>
        <v>LC</v>
      </c>
    </row>
    <row r="3" spans="1:51" hidden="1" x14ac:dyDescent="0.25">
      <c r="A3" s="2" t="s">
        <v>1094</v>
      </c>
      <c r="B3" s="2" t="s">
        <v>1095</v>
      </c>
      <c r="C3" s="2" t="s">
        <v>1096</v>
      </c>
      <c r="D3" t="s">
        <v>1143</v>
      </c>
      <c r="E3" t="s">
        <v>1144</v>
      </c>
      <c r="F3" s="2" t="s">
        <v>955</v>
      </c>
      <c r="G3" s="2"/>
      <c r="H3">
        <v>1</v>
      </c>
      <c r="I3">
        <v>40</v>
      </c>
      <c r="J3" s="1">
        <v>41808</v>
      </c>
      <c r="K3" s="34">
        <v>2014</v>
      </c>
      <c r="L3" s="5" t="s">
        <v>956</v>
      </c>
      <c r="N3" s="35">
        <v>4</v>
      </c>
      <c r="O3" t="str">
        <f t="shared" si="0"/>
        <v>Somero</v>
      </c>
      <c r="P3" s="2" t="s">
        <v>976</v>
      </c>
      <c r="Q3" t="str">
        <f>VLOOKUP(P3,spp!A:B,2,FALSE)</f>
        <v>Sufflamen verres</v>
      </c>
      <c r="R3">
        <f t="shared" si="1"/>
        <v>15</v>
      </c>
      <c r="U3" s="85">
        <v>10</v>
      </c>
      <c r="V3" s="85">
        <v>5</v>
      </c>
      <c r="AM3">
        <f>VLOOKUP(P3,spp!A:C,3,FALSE)</f>
        <v>2.4899999999999999E-2</v>
      </c>
      <c r="AN3">
        <f>VLOOKUP(P3,spp!A:D,4,FALSE)</f>
        <v>3.0129999999999999</v>
      </c>
      <c r="AO3">
        <f t="shared" si="2"/>
        <v>1195.0985184076544</v>
      </c>
      <c r="AP3">
        <f t="shared" si="3"/>
        <v>29.877462960191359</v>
      </c>
      <c r="AQ3">
        <f t="shared" si="4"/>
        <v>298.7746296019136</v>
      </c>
      <c r="AR3">
        <f t="shared" si="5"/>
        <v>0.29877462960191359</v>
      </c>
      <c r="AS3">
        <f t="shared" si="6"/>
        <v>0.375</v>
      </c>
      <c r="AT3">
        <f>VLOOKUP(P3,spp!A:H,8,FALSE)</f>
        <v>3.3</v>
      </c>
      <c r="AU3" s="79" t="str">
        <f>VLOOKUP(Q3,gfQuimbayo!B:C,2,FALSE)</f>
        <v>IN</v>
      </c>
      <c r="AV3" s="79" t="str">
        <f>VLOOKUP(AU3,gfQuimbayo!E:F,2,FALSE)</f>
        <v>Invertebrivores</v>
      </c>
      <c r="AW3" s="79" t="str">
        <f>VLOOKUP(Q3,taxo!A:D,4,FALSE)</f>
        <v>Tetraodontiformes</v>
      </c>
      <c r="AX3" s="79" t="str">
        <f>VLOOKUP(Q3,taxo!A:C,3,FALSE)</f>
        <v>Balistidae</v>
      </c>
      <c r="AY3" t="str">
        <f>VLOOKUP(P3,spp!A:L,12,FALSE)</f>
        <v>LC</v>
      </c>
    </row>
    <row r="4" spans="1:51" hidden="1" x14ac:dyDescent="0.25">
      <c r="A4" s="2" t="s">
        <v>1094</v>
      </c>
      <c r="B4" s="2" t="s">
        <v>1095</v>
      </c>
      <c r="C4" s="2" t="s">
        <v>1096</v>
      </c>
      <c r="D4" t="s">
        <v>1143</v>
      </c>
      <c r="E4" t="s">
        <v>1144</v>
      </c>
      <c r="F4" s="2" t="s">
        <v>955</v>
      </c>
      <c r="G4" s="2"/>
      <c r="H4">
        <v>1</v>
      </c>
      <c r="I4">
        <v>40</v>
      </c>
      <c r="J4" s="1">
        <v>41808</v>
      </c>
      <c r="K4" s="34">
        <v>2014</v>
      </c>
      <c r="L4" s="5" t="s">
        <v>956</v>
      </c>
      <c r="N4" s="35">
        <v>4</v>
      </c>
      <c r="O4" t="str">
        <f t="shared" si="0"/>
        <v>Somero</v>
      </c>
      <c r="P4" s="2" t="s">
        <v>977</v>
      </c>
      <c r="Q4" t="str">
        <f>VLOOKUP(P4,spp!A:B,2,FALSE)</f>
        <v>Chromis atrilobata</v>
      </c>
      <c r="R4">
        <f t="shared" si="1"/>
        <v>400</v>
      </c>
      <c r="S4" s="85">
        <v>400</v>
      </c>
      <c r="AM4">
        <f>VLOOKUP(P4,spp!A:C,3,FALSE)</f>
        <v>5.2300000000000003E-3</v>
      </c>
      <c r="AN4">
        <f>VLOOKUP(P4,spp!A:D,4,FALSE)</f>
        <v>3.41655</v>
      </c>
      <c r="AO4">
        <f t="shared" si="2"/>
        <v>47.878839666082747</v>
      </c>
      <c r="AP4">
        <f t="shared" si="3"/>
        <v>1.1969709916520688</v>
      </c>
      <c r="AQ4">
        <f t="shared" si="4"/>
        <v>11.969709916520689</v>
      </c>
      <c r="AR4">
        <f t="shared" si="5"/>
        <v>1.1969709916520689E-2</v>
      </c>
      <c r="AS4">
        <f t="shared" si="6"/>
        <v>10</v>
      </c>
      <c r="AT4">
        <f>VLOOKUP(P4,spp!A:H,8,FALSE)</f>
        <v>3.4</v>
      </c>
      <c r="AU4" s="79" t="str">
        <f>VLOOKUP(Q4,gfQuimbayo!B:C,2,FALSE)</f>
        <v>PK</v>
      </c>
      <c r="AV4" s="79" t="str">
        <f>VLOOKUP(AU4,gfQuimbayo!E:F,2,FALSE)</f>
        <v>Planktivores</v>
      </c>
      <c r="AW4" s="79" t="str">
        <f>VLOOKUP(Q4,taxo!A:D,4,FALSE)</f>
        <v>Perciformes</v>
      </c>
      <c r="AX4" s="79" t="str">
        <f>VLOOKUP(Q4,taxo!A:C,3,FALSE)</f>
        <v>Pomacentridae</v>
      </c>
      <c r="AY4" t="str">
        <f>VLOOKUP(P4,spp!A:L,12,FALSE)</f>
        <v>LC</v>
      </c>
    </row>
    <row r="5" spans="1:51" hidden="1" x14ac:dyDescent="0.25">
      <c r="A5" s="2" t="s">
        <v>1094</v>
      </c>
      <c r="B5" s="2" t="s">
        <v>1095</v>
      </c>
      <c r="C5" s="2" t="s">
        <v>1096</v>
      </c>
      <c r="D5" t="s">
        <v>1143</v>
      </c>
      <c r="E5" t="s">
        <v>1144</v>
      </c>
      <c r="F5" s="2" t="s">
        <v>955</v>
      </c>
      <c r="G5" s="2"/>
      <c r="H5">
        <v>1</v>
      </c>
      <c r="I5">
        <v>40</v>
      </c>
      <c r="J5" s="1">
        <v>41808</v>
      </c>
      <c r="K5" s="34">
        <v>2014</v>
      </c>
      <c r="L5" s="5" t="s">
        <v>956</v>
      </c>
      <c r="N5" s="35">
        <v>4</v>
      </c>
      <c r="O5" t="str">
        <f t="shared" si="0"/>
        <v>Somero</v>
      </c>
      <c r="P5" s="2" t="s">
        <v>975</v>
      </c>
      <c r="Q5" t="str">
        <f>VLOOKUP(P5,spp!A:B,2,FALSE)</f>
        <v>Holacanthus passer</v>
      </c>
      <c r="R5">
        <f t="shared" si="1"/>
        <v>3</v>
      </c>
      <c r="T5" s="85">
        <v>2</v>
      </c>
      <c r="W5" s="85">
        <v>1</v>
      </c>
      <c r="AM5">
        <f>VLOOKUP(P5,spp!A:C,3,FALSE)</f>
        <v>2.7130000000000001E-2</v>
      </c>
      <c r="AN5">
        <f>VLOOKUP(P5,spp!A:D,4,FALSE)</f>
        <v>3.0842299999999998</v>
      </c>
      <c r="AO5">
        <f t="shared" si="2"/>
        <v>583.05270583398567</v>
      </c>
      <c r="AP5">
        <f t="shared" si="3"/>
        <v>14.576317645849642</v>
      </c>
      <c r="AQ5">
        <f t="shared" si="4"/>
        <v>145.76317645849642</v>
      </c>
      <c r="AR5">
        <f t="shared" si="5"/>
        <v>0.14576317645849643</v>
      </c>
      <c r="AS5">
        <f t="shared" si="6"/>
        <v>7.4999999999999997E-2</v>
      </c>
      <c r="AT5">
        <f>VLOOKUP(P5,spp!A:H,8,FALSE)</f>
        <v>2.6</v>
      </c>
      <c r="AU5" s="79" t="str">
        <f>VLOOKUP(Q5,gfQuimbayo!B:C,2,FALSE)</f>
        <v>IN</v>
      </c>
      <c r="AV5" s="79" t="str">
        <f>VLOOKUP(AU5,gfQuimbayo!E:F,2,FALSE)</f>
        <v>Invertebrivores</v>
      </c>
      <c r="AW5" s="79" t="str">
        <f>VLOOKUP(Q5,taxo!A:D,4,FALSE)</f>
        <v>Perciformes</v>
      </c>
      <c r="AX5" s="79" t="str">
        <f>VLOOKUP(Q5,taxo!A:C,3,FALSE)</f>
        <v>Pomacanthidae</v>
      </c>
      <c r="AY5" t="str">
        <f>VLOOKUP(P5,spp!A:L,12,FALSE)</f>
        <v>LC</v>
      </c>
    </row>
    <row r="6" spans="1:51" hidden="1" x14ac:dyDescent="0.25">
      <c r="A6" s="2" t="s">
        <v>1094</v>
      </c>
      <c r="B6" s="2" t="s">
        <v>1095</v>
      </c>
      <c r="C6" s="2" t="s">
        <v>1096</v>
      </c>
      <c r="D6" t="s">
        <v>1143</v>
      </c>
      <c r="E6" t="s">
        <v>1144</v>
      </c>
      <c r="F6" s="2" t="s">
        <v>955</v>
      </c>
      <c r="G6" s="2"/>
      <c r="H6">
        <v>1</v>
      </c>
      <c r="I6">
        <v>40</v>
      </c>
      <c r="J6" s="1">
        <v>41808</v>
      </c>
      <c r="K6" s="34">
        <v>2014</v>
      </c>
      <c r="L6" s="5" t="s">
        <v>956</v>
      </c>
      <c r="N6" s="35">
        <v>4</v>
      </c>
      <c r="O6" t="str">
        <f t="shared" si="0"/>
        <v>Somero</v>
      </c>
      <c r="P6" s="2" t="s">
        <v>994</v>
      </c>
      <c r="Q6" t="str">
        <f>VLOOKUP(P6,spp!A:B,2,FALSE)</f>
        <v>Caranx caballus</v>
      </c>
      <c r="R6">
        <f t="shared" si="1"/>
        <v>2</v>
      </c>
      <c r="X6" s="85">
        <v>2</v>
      </c>
      <c r="AM6">
        <f>VLOOKUP(P6,spp!A:C,3,FALSE)</f>
        <v>2.5000000000000001E-2</v>
      </c>
      <c r="AN6">
        <f>VLOOKUP(P6,spp!A:D,4,FALSE)</f>
        <v>3</v>
      </c>
      <c r="AO6">
        <f t="shared" si="2"/>
        <v>2143.75</v>
      </c>
      <c r="AP6">
        <f t="shared" si="3"/>
        <v>53.59375</v>
      </c>
      <c r="AQ6">
        <f t="shared" si="4"/>
        <v>535.9375</v>
      </c>
      <c r="AR6">
        <f t="shared" si="5"/>
        <v>0.53593749999999996</v>
      </c>
      <c r="AS6">
        <f t="shared" si="6"/>
        <v>0.05</v>
      </c>
      <c r="AT6">
        <f>VLOOKUP(P6,spp!A:H,8,FALSE)</f>
        <v>4</v>
      </c>
      <c r="AU6" s="79" t="str">
        <f>VLOOKUP(Q6,gfQuimbayo!B:C,2,FALSE)</f>
        <v>PS</v>
      </c>
      <c r="AV6" s="79" t="str">
        <f>VLOOKUP(AU6,gfQuimbayo!E:F,2,FALSE)</f>
        <v>Piscivores</v>
      </c>
      <c r="AW6" s="79" t="str">
        <f>VLOOKUP(Q6,taxo!A:D,4,FALSE)</f>
        <v>Perciformes</v>
      </c>
      <c r="AX6" s="79" t="str">
        <f>VLOOKUP(Q6,taxo!A:C,3,FALSE)</f>
        <v>Carangidae</v>
      </c>
      <c r="AY6" t="str">
        <f>VLOOKUP(P6,spp!A:L,12,FALSE)</f>
        <v>LC</v>
      </c>
    </row>
    <row r="7" spans="1:51" hidden="1" x14ac:dyDescent="0.25">
      <c r="A7" s="2" t="s">
        <v>1094</v>
      </c>
      <c r="B7" s="2" t="s">
        <v>1095</v>
      </c>
      <c r="C7" s="2" t="s">
        <v>1096</v>
      </c>
      <c r="D7" t="s">
        <v>1143</v>
      </c>
      <c r="E7" t="s">
        <v>1144</v>
      </c>
      <c r="F7" s="2" t="s">
        <v>955</v>
      </c>
      <c r="G7" s="2"/>
      <c r="H7">
        <v>1</v>
      </c>
      <c r="I7">
        <v>40</v>
      </c>
      <c r="J7" s="1">
        <v>41808</v>
      </c>
      <c r="K7" s="34">
        <v>2014</v>
      </c>
      <c r="L7" s="5" t="s">
        <v>956</v>
      </c>
      <c r="N7" s="35">
        <v>4</v>
      </c>
      <c r="O7" t="str">
        <f t="shared" si="0"/>
        <v>Somero</v>
      </c>
      <c r="P7" s="2" t="s">
        <v>959</v>
      </c>
      <c r="Q7" t="str">
        <f>VLOOKUP(P7,spp!A:B,2,FALSE)</f>
        <v>Stegastes acapulcoensis</v>
      </c>
      <c r="R7">
        <f t="shared" si="1"/>
        <v>30</v>
      </c>
      <c r="T7" s="85">
        <v>30</v>
      </c>
      <c r="AM7">
        <f>VLOOKUP(P7,spp!A:C,3,FALSE)</f>
        <v>3.49E-2</v>
      </c>
      <c r="AN7">
        <f>VLOOKUP(P7,spp!A:D,4,FALSE)</f>
        <v>2.9108999999999998</v>
      </c>
      <c r="AO7">
        <f t="shared" si="2"/>
        <v>369.11569607091837</v>
      </c>
      <c r="AP7">
        <f t="shared" si="3"/>
        <v>9.2278924017729587</v>
      </c>
      <c r="AQ7">
        <f t="shared" si="4"/>
        <v>92.278924017729594</v>
      </c>
      <c r="AR7">
        <f t="shared" si="5"/>
        <v>9.2278924017729594E-2</v>
      </c>
      <c r="AS7">
        <f t="shared" si="6"/>
        <v>0.75</v>
      </c>
      <c r="AT7">
        <f>VLOOKUP(P7,spp!A:H,8,FALSE)</f>
        <v>2</v>
      </c>
      <c r="AU7" s="79" t="str">
        <f>VLOOKUP(Q7,gfQuimbayo!B:C,2,FALSE)</f>
        <v>HD</v>
      </c>
      <c r="AV7" s="79" t="str">
        <f>VLOOKUP(AU7,gfQuimbayo!E:F,2,FALSE)</f>
        <v>Detritivores</v>
      </c>
      <c r="AW7" s="79" t="str">
        <f>VLOOKUP(Q7,taxo!A:D,4,FALSE)</f>
        <v>Perciformes</v>
      </c>
      <c r="AX7" s="79" t="str">
        <f>VLOOKUP(Q7,taxo!A:C,3,FALSE)</f>
        <v>Pomacentridae</v>
      </c>
      <c r="AY7" t="str">
        <f>VLOOKUP(P7,spp!A:L,12,FALSE)</f>
        <v>LC</v>
      </c>
    </row>
    <row r="8" spans="1:51" hidden="1" x14ac:dyDescent="0.25">
      <c r="A8" s="2" t="s">
        <v>1094</v>
      </c>
      <c r="B8" s="2" t="s">
        <v>1095</v>
      </c>
      <c r="C8" s="2" t="s">
        <v>1096</v>
      </c>
      <c r="D8" t="s">
        <v>1143</v>
      </c>
      <c r="E8" t="s">
        <v>1144</v>
      </c>
      <c r="F8" s="2" t="s">
        <v>955</v>
      </c>
      <c r="G8" s="2"/>
      <c r="H8">
        <v>1</v>
      </c>
      <c r="I8">
        <v>40</v>
      </c>
      <c r="J8" s="1">
        <v>41808</v>
      </c>
      <c r="K8" s="34">
        <v>2014</v>
      </c>
      <c r="L8" s="5" t="s">
        <v>956</v>
      </c>
      <c r="N8" s="35">
        <v>4</v>
      </c>
      <c r="O8" t="str">
        <f t="shared" si="0"/>
        <v>Somero</v>
      </c>
      <c r="P8" s="2" t="s">
        <v>991</v>
      </c>
      <c r="Q8" t="str">
        <f>VLOOKUP(P8,spp!A:B,2,FALSE)</f>
        <v>Canthigaster punctatissima</v>
      </c>
      <c r="R8">
        <f t="shared" si="1"/>
        <v>2</v>
      </c>
      <c r="T8" s="85">
        <v>2</v>
      </c>
      <c r="AM8">
        <f>VLOOKUP(P8,spp!A:C,3,FALSE)</f>
        <v>1.9699999999999999E-2</v>
      </c>
      <c r="AN8">
        <f>VLOOKUP(P8,spp!A:D,4,FALSE)</f>
        <v>2.9174000000000002</v>
      </c>
      <c r="AO8">
        <f t="shared" si="2"/>
        <v>14.073429816211023</v>
      </c>
      <c r="AP8">
        <f t="shared" si="3"/>
        <v>0.35183574540527557</v>
      </c>
      <c r="AQ8">
        <f t="shared" si="4"/>
        <v>3.5183574540527558</v>
      </c>
      <c r="AR8">
        <f t="shared" si="5"/>
        <v>3.5183574540527556E-3</v>
      </c>
      <c r="AS8">
        <f t="shared" si="6"/>
        <v>0.05</v>
      </c>
      <c r="AT8">
        <f>VLOOKUP(P8,spp!A:H,8,FALSE)</f>
        <v>3</v>
      </c>
      <c r="AU8" s="79" t="str">
        <f>VLOOKUP(Q8,gfQuimbayo!B:C,2,FALSE)</f>
        <v>IN</v>
      </c>
      <c r="AV8" s="79" t="str">
        <f>VLOOKUP(AU8,gfQuimbayo!E:F,2,FALSE)</f>
        <v>Invertebrivores</v>
      </c>
      <c r="AW8" s="79" t="str">
        <f>VLOOKUP(Q8,taxo!A:D,4,FALSE)</f>
        <v>Tetraodontiformes</v>
      </c>
      <c r="AX8" s="79" t="str">
        <f>VLOOKUP(Q8,taxo!A:C,3,FALSE)</f>
        <v>Tetraodontidae</v>
      </c>
      <c r="AY8" t="str">
        <f>VLOOKUP(P8,spp!A:L,12,FALSE)</f>
        <v>LC</v>
      </c>
    </row>
    <row r="9" spans="1:51" hidden="1" x14ac:dyDescent="0.25">
      <c r="A9" s="2" t="s">
        <v>1094</v>
      </c>
      <c r="B9" s="2" t="s">
        <v>1095</v>
      </c>
      <c r="C9" s="2" t="s">
        <v>1096</v>
      </c>
      <c r="D9" t="s">
        <v>1143</v>
      </c>
      <c r="E9" t="s">
        <v>1144</v>
      </c>
      <c r="F9" s="2" t="s">
        <v>955</v>
      </c>
      <c r="G9" s="2"/>
      <c r="H9">
        <v>1</v>
      </c>
      <c r="I9">
        <v>40</v>
      </c>
      <c r="J9" s="1">
        <v>41808</v>
      </c>
      <c r="K9" s="34">
        <v>2014</v>
      </c>
      <c r="L9" s="5" t="s">
        <v>956</v>
      </c>
      <c r="N9" s="35">
        <v>4</v>
      </c>
      <c r="O9" t="str">
        <f t="shared" si="0"/>
        <v>Somero</v>
      </c>
      <c r="P9" s="2" t="s">
        <v>984</v>
      </c>
      <c r="Q9" t="str">
        <f>VLOOKUP(P9,spp!A:B,2,FALSE)</f>
        <v>Scarus ghobban</v>
      </c>
      <c r="R9">
        <f t="shared" si="1"/>
        <v>33</v>
      </c>
      <c r="T9" s="85">
        <v>10</v>
      </c>
      <c r="U9" s="85">
        <v>20</v>
      </c>
      <c r="W9" s="85">
        <v>3</v>
      </c>
      <c r="AM9">
        <f>VLOOKUP(P9,spp!A:C,3,FALSE)</f>
        <v>2.3300000000000001E-2</v>
      </c>
      <c r="AN9">
        <f>VLOOKUP(P9,spp!A:D,4,FALSE)</f>
        <v>2.919</v>
      </c>
      <c r="AO9">
        <f t="shared" si="2"/>
        <v>1666.7789648150017</v>
      </c>
      <c r="AP9">
        <f t="shared" si="3"/>
        <v>41.669474120375043</v>
      </c>
      <c r="AQ9">
        <f t="shared" si="4"/>
        <v>416.69474120375043</v>
      </c>
      <c r="AR9">
        <f t="shared" si="5"/>
        <v>0.41669474120375044</v>
      </c>
      <c r="AS9">
        <f t="shared" si="6"/>
        <v>0.82499999999999996</v>
      </c>
      <c r="AT9">
        <f>VLOOKUP(P9,spp!A:H,8,FALSE)</f>
        <v>2</v>
      </c>
      <c r="AU9" s="79" t="str">
        <f>VLOOKUP(Q9,gfQuimbayo!B:C,2,FALSE)</f>
        <v>HM</v>
      </c>
      <c r="AV9" s="79" t="str">
        <f>VLOOKUP(AU9,gfQuimbayo!E:F,2,FALSE)</f>
        <v>Macroalgae feeders</v>
      </c>
      <c r="AW9" s="79" t="str">
        <f>VLOOKUP(Q9,taxo!A:D,4,FALSE)</f>
        <v>Perciformes</v>
      </c>
      <c r="AX9" s="79" t="str">
        <f>VLOOKUP(Q9,taxo!A:C,3,FALSE)</f>
        <v>Scaridae</v>
      </c>
      <c r="AY9" t="str">
        <f>VLOOKUP(P9,spp!A:L,12,FALSE)</f>
        <v>LC</v>
      </c>
    </row>
    <row r="10" spans="1:51" hidden="1" x14ac:dyDescent="0.25">
      <c r="A10" s="2" t="s">
        <v>1094</v>
      </c>
      <c r="B10" s="2" t="s">
        <v>1095</v>
      </c>
      <c r="C10" s="2" t="s">
        <v>1096</v>
      </c>
      <c r="D10" t="s">
        <v>1143</v>
      </c>
      <c r="E10" t="s">
        <v>1144</v>
      </c>
      <c r="F10" s="2" t="s">
        <v>955</v>
      </c>
      <c r="G10" s="2"/>
      <c r="H10">
        <v>1</v>
      </c>
      <c r="I10">
        <v>40</v>
      </c>
      <c r="J10" s="1">
        <v>41808</v>
      </c>
      <c r="K10" s="34">
        <v>2014</v>
      </c>
      <c r="L10" s="5" t="s">
        <v>956</v>
      </c>
      <c r="N10" s="35">
        <v>4</v>
      </c>
      <c r="O10" t="str">
        <f t="shared" si="0"/>
        <v>Somero</v>
      </c>
      <c r="P10" s="2" t="s">
        <v>1000</v>
      </c>
      <c r="Q10" t="str">
        <f>VLOOKUP(P10,spp!A:B,2,FALSE)</f>
        <v>Cirrhitichthys oxycephalus</v>
      </c>
      <c r="R10">
        <f t="shared" si="1"/>
        <v>1</v>
      </c>
      <c r="T10" s="85">
        <v>1</v>
      </c>
      <c r="AM10">
        <f>VLOOKUP(P10,spp!A:C,3,FALSE)</f>
        <v>3.32E-2</v>
      </c>
      <c r="AN10">
        <f>VLOOKUP(P10,spp!A:D,4,FALSE)</f>
        <v>3</v>
      </c>
      <c r="AO10">
        <f t="shared" si="2"/>
        <v>14.00625</v>
      </c>
      <c r="AP10">
        <f t="shared" si="3"/>
        <v>0.35015625</v>
      </c>
      <c r="AQ10">
        <f t="shared" si="4"/>
        <v>3.5015624999999999</v>
      </c>
      <c r="AR10">
        <f t="shared" si="5"/>
        <v>3.5015624999999999E-3</v>
      </c>
      <c r="AS10">
        <f t="shared" si="6"/>
        <v>2.5000000000000001E-2</v>
      </c>
      <c r="AT10">
        <f>VLOOKUP(P10,spp!A:H,8,FALSE)</f>
        <v>3.9</v>
      </c>
      <c r="AU10" s="79" t="str">
        <f>VLOOKUP(Q10,gfQuimbayo!B:C,2,FALSE)</f>
        <v>IN</v>
      </c>
      <c r="AV10" s="79" t="str">
        <f>VLOOKUP(AU10,gfQuimbayo!E:F,2,FALSE)</f>
        <v>Invertebrivores</v>
      </c>
      <c r="AW10" s="79" t="str">
        <f>VLOOKUP(Q10,taxo!A:D,4,FALSE)</f>
        <v>Perciformes</v>
      </c>
      <c r="AX10" s="79" t="str">
        <f>VLOOKUP(Q10,taxo!A:C,3,FALSE)</f>
        <v>Cirrhitidae</v>
      </c>
      <c r="AY10" t="str">
        <f>VLOOKUP(P10,spp!A:L,12,FALSE)</f>
        <v>NE</v>
      </c>
    </row>
    <row r="11" spans="1:51" hidden="1" x14ac:dyDescent="0.25">
      <c r="A11" s="2" t="s">
        <v>1094</v>
      </c>
      <c r="B11" s="2" t="s">
        <v>1095</v>
      </c>
      <c r="C11" s="2" t="s">
        <v>1096</v>
      </c>
      <c r="D11" t="s">
        <v>1143</v>
      </c>
      <c r="E11" t="s">
        <v>1144</v>
      </c>
      <c r="F11" s="2" t="s">
        <v>955</v>
      </c>
      <c r="G11" s="2"/>
      <c r="H11">
        <v>1</v>
      </c>
      <c r="I11">
        <v>40</v>
      </c>
      <c r="J11" s="1">
        <v>41808</v>
      </c>
      <c r="K11" s="34">
        <v>2014</v>
      </c>
      <c r="L11" s="5" t="s">
        <v>956</v>
      </c>
      <c r="N11" s="35">
        <v>4</v>
      </c>
      <c r="O11" t="str">
        <f t="shared" si="0"/>
        <v>Somero</v>
      </c>
      <c r="P11" s="2" t="s">
        <v>999</v>
      </c>
      <c r="Q11" t="str">
        <f>VLOOKUP(P11,spp!A:B,2,FALSE)</f>
        <v>Fistularia commersonii</v>
      </c>
      <c r="R11">
        <f t="shared" si="1"/>
        <v>2</v>
      </c>
      <c r="AC11" s="85">
        <v>2</v>
      </c>
      <c r="AM11">
        <f>VLOOKUP(P11,spp!A:C,3,FALSE)</f>
        <v>5.9999999999999995E-4</v>
      </c>
      <c r="AN11">
        <f>VLOOKUP(P11,spp!A:D,4,FALSE)</f>
        <v>3</v>
      </c>
      <c r="AO11">
        <f t="shared" si="2"/>
        <v>736.94999999999993</v>
      </c>
      <c r="AP11">
        <f t="shared" si="3"/>
        <v>18.423749999999998</v>
      </c>
      <c r="AQ11">
        <f t="shared" si="4"/>
        <v>184.23749999999998</v>
      </c>
      <c r="AR11">
        <f t="shared" si="5"/>
        <v>0.18423749999999997</v>
      </c>
      <c r="AS11">
        <f t="shared" si="6"/>
        <v>0.05</v>
      </c>
      <c r="AT11">
        <f>VLOOKUP(P11,spp!A:H,8,FALSE)</f>
        <v>4.3</v>
      </c>
      <c r="AU11" s="79" t="str">
        <f>VLOOKUP(Q11,gfQuimbayo!B:C,2,FALSE)</f>
        <v>PS</v>
      </c>
      <c r="AV11" s="79" t="str">
        <f>VLOOKUP(AU11,gfQuimbayo!E:F,2,FALSE)</f>
        <v>Piscivores</v>
      </c>
      <c r="AW11" s="79" t="str">
        <f>VLOOKUP(Q11,taxo!A:D,4,FALSE)</f>
        <v>Syngnathiformes</v>
      </c>
      <c r="AX11" s="79" t="str">
        <f>VLOOKUP(Q11,taxo!A:C,3,FALSE)</f>
        <v>Fistulariidae</v>
      </c>
      <c r="AY11" t="str">
        <f>VLOOKUP(P11,spp!A:L,12,FALSE)</f>
        <v>NE</v>
      </c>
    </row>
    <row r="12" spans="1:51" hidden="1" x14ac:dyDescent="0.25">
      <c r="A12" s="2" t="s">
        <v>1094</v>
      </c>
      <c r="B12" s="2" t="s">
        <v>1095</v>
      </c>
      <c r="C12" s="2" t="s">
        <v>1096</v>
      </c>
      <c r="D12" t="s">
        <v>1143</v>
      </c>
      <c r="E12" t="s">
        <v>1144</v>
      </c>
      <c r="F12" s="2" t="s">
        <v>955</v>
      </c>
      <c r="G12" s="2"/>
      <c r="H12">
        <v>1</v>
      </c>
      <c r="I12">
        <v>40</v>
      </c>
      <c r="J12" s="1">
        <v>41808</v>
      </c>
      <c r="K12" s="34">
        <v>2014</v>
      </c>
      <c r="L12" s="5" t="s">
        <v>956</v>
      </c>
      <c r="N12" s="35">
        <v>4</v>
      </c>
      <c r="O12" t="str">
        <f t="shared" si="0"/>
        <v>Somero</v>
      </c>
      <c r="P12" s="2" t="s">
        <v>962</v>
      </c>
      <c r="Q12" t="str">
        <f>VLOOKUP(P12,spp!A:B,2,FALSE)</f>
        <v>Epinephelus labriformis</v>
      </c>
      <c r="R12">
        <f t="shared" si="1"/>
        <v>1</v>
      </c>
      <c r="W12" s="85">
        <v>1</v>
      </c>
      <c r="AM12">
        <f>VLOOKUP(P12,spp!A:C,3,FALSE)</f>
        <v>3.4299999999999997E-2</v>
      </c>
      <c r="AN12">
        <f>VLOOKUP(P12,spp!A:D,4,FALSE)</f>
        <v>2.9</v>
      </c>
      <c r="AO12">
        <f t="shared" si="2"/>
        <v>388.43660100226458</v>
      </c>
      <c r="AP12">
        <f t="shared" si="3"/>
        <v>9.7109150250566145</v>
      </c>
      <c r="AQ12">
        <f t="shared" si="4"/>
        <v>97.109150250566145</v>
      </c>
      <c r="AR12">
        <f t="shared" si="5"/>
        <v>9.7109150250566142E-2</v>
      </c>
      <c r="AS12">
        <f t="shared" si="6"/>
        <v>2.5000000000000001E-2</v>
      </c>
      <c r="AT12">
        <f>VLOOKUP(P12,spp!A:H,8,FALSE)</f>
        <v>4</v>
      </c>
      <c r="AU12" s="79" t="str">
        <f>VLOOKUP(Q12,gfQuimbayo!B:C,2,FALSE)</f>
        <v>PS</v>
      </c>
      <c r="AV12" s="79" t="str">
        <f>VLOOKUP(AU12,gfQuimbayo!E:F,2,FALSE)</f>
        <v>Piscivores</v>
      </c>
      <c r="AW12" s="79" t="str">
        <f>VLOOKUP(Q12,taxo!A:D,4,FALSE)</f>
        <v>Perciformes</v>
      </c>
      <c r="AX12" s="79" t="str">
        <f>VLOOKUP(Q12,taxo!A:C,3,FALSE)</f>
        <v>Serranidae</v>
      </c>
      <c r="AY12" t="str">
        <f>VLOOKUP(P12,spp!A:L,12,FALSE)</f>
        <v>LC</v>
      </c>
    </row>
    <row r="13" spans="1:51" hidden="1" x14ac:dyDescent="0.25">
      <c r="A13" s="2" t="s">
        <v>1094</v>
      </c>
      <c r="B13" s="2" t="s">
        <v>1095</v>
      </c>
      <c r="C13" s="2" t="s">
        <v>1096</v>
      </c>
      <c r="D13" t="s">
        <v>1143</v>
      </c>
      <c r="E13" t="s">
        <v>1144</v>
      </c>
      <c r="F13" s="2" t="s">
        <v>955</v>
      </c>
      <c r="G13" s="2"/>
      <c r="H13">
        <v>1</v>
      </c>
      <c r="I13">
        <v>40</v>
      </c>
      <c r="J13" s="1">
        <v>41808</v>
      </c>
      <c r="K13" s="34">
        <v>2014</v>
      </c>
      <c r="L13" s="5" t="s">
        <v>956</v>
      </c>
      <c r="N13" s="35">
        <v>4</v>
      </c>
      <c r="O13" t="str">
        <f t="shared" si="0"/>
        <v>Somero</v>
      </c>
      <c r="P13" s="2" t="s">
        <v>1030</v>
      </c>
      <c r="Q13" t="str">
        <f>VLOOKUP(P13,spp!A:B,2,FALSE)</f>
        <v>Diodon holocanthus</v>
      </c>
      <c r="R13">
        <f t="shared" si="1"/>
        <v>2</v>
      </c>
      <c r="U13" s="85">
        <v>2</v>
      </c>
      <c r="AM13">
        <f>VLOOKUP(P13,spp!A:C,3,FALSE)</f>
        <v>2.1899999999999999E-2</v>
      </c>
      <c r="AN13">
        <f>VLOOKUP(P13,spp!A:D,4,FALSE)</f>
        <v>3</v>
      </c>
      <c r="AO13">
        <f t="shared" si="2"/>
        <v>85.546875</v>
      </c>
      <c r="AP13">
        <f t="shared" si="3"/>
        <v>2.138671875</v>
      </c>
      <c r="AQ13">
        <f t="shared" si="4"/>
        <v>21.38671875</v>
      </c>
      <c r="AR13">
        <f t="shared" si="5"/>
        <v>2.1386718749999999E-2</v>
      </c>
      <c r="AS13">
        <f t="shared" si="6"/>
        <v>0.05</v>
      </c>
      <c r="AT13">
        <f>VLOOKUP(P13,spp!A:H,8,FALSE)</f>
        <v>3.3</v>
      </c>
      <c r="AU13" s="79" t="str">
        <f>VLOOKUP(Q13,gfQuimbayo!B:C,2,FALSE)</f>
        <v>IN</v>
      </c>
      <c r="AV13" s="79" t="str">
        <f>VLOOKUP(AU13,gfQuimbayo!E:F,2,FALSE)</f>
        <v>Invertebrivores</v>
      </c>
      <c r="AW13" s="79" t="str">
        <f>VLOOKUP(Q13,taxo!A:D,4,FALSE)</f>
        <v>Tetraodontiformes</v>
      </c>
      <c r="AX13" s="79" t="str">
        <f>VLOOKUP(Q13,taxo!A:C,3,FALSE)</f>
        <v>Diodontidae</v>
      </c>
      <c r="AY13" t="str">
        <f>VLOOKUP(P13,spp!A:L,12,FALSE)</f>
        <v>NE</v>
      </c>
    </row>
    <row r="14" spans="1:51" hidden="1" x14ac:dyDescent="0.25">
      <c r="A14" s="2" t="s">
        <v>1094</v>
      </c>
      <c r="B14" s="2" t="s">
        <v>1095</v>
      </c>
      <c r="C14" s="2" t="s">
        <v>1096</v>
      </c>
      <c r="D14" t="s">
        <v>1143</v>
      </c>
      <c r="E14" t="s">
        <v>1144</v>
      </c>
      <c r="F14" s="2" t="s">
        <v>955</v>
      </c>
      <c r="G14" s="2"/>
      <c r="H14">
        <v>2</v>
      </c>
      <c r="I14">
        <v>40</v>
      </c>
      <c r="J14" s="1">
        <v>41808</v>
      </c>
      <c r="K14" s="34">
        <v>2014</v>
      </c>
      <c r="L14" s="5" t="s">
        <v>956</v>
      </c>
      <c r="N14" s="35">
        <v>4</v>
      </c>
      <c r="O14" t="str">
        <f t="shared" si="0"/>
        <v>Somero</v>
      </c>
      <c r="P14" s="2" t="s">
        <v>968</v>
      </c>
      <c r="Q14" t="str">
        <f>VLOOKUP(P14,spp!A:B,2,FALSE)</f>
        <v>Cirrhitus rivulatus</v>
      </c>
      <c r="R14">
        <f t="shared" si="1"/>
        <v>1</v>
      </c>
      <c r="X14" s="85">
        <v>1</v>
      </c>
      <c r="AM14">
        <f>VLOOKUP(P14,spp!A:C,3,FALSE)</f>
        <v>2.76E-2</v>
      </c>
      <c r="AN14">
        <f>VLOOKUP(P14,spp!A:D,4,FALSE)</f>
        <v>3</v>
      </c>
      <c r="AO14">
        <f t="shared" si="2"/>
        <v>1183.3499999999999</v>
      </c>
      <c r="AP14">
        <f t="shared" si="3"/>
        <v>29.583749999999998</v>
      </c>
      <c r="AQ14">
        <f t="shared" si="4"/>
        <v>295.83749999999998</v>
      </c>
      <c r="AR14">
        <f t="shared" si="5"/>
        <v>0.29583749999999998</v>
      </c>
      <c r="AS14">
        <f t="shared" si="6"/>
        <v>2.5000000000000001E-2</v>
      </c>
      <c r="AT14">
        <f>VLOOKUP(P14,spp!A:H,8,FALSE)</f>
        <v>4</v>
      </c>
      <c r="AU14" s="79" t="str">
        <f>VLOOKUP(Q14,gfQuimbayo!B:C,2,FALSE)</f>
        <v>IN</v>
      </c>
      <c r="AV14" s="79" t="str">
        <f>VLOOKUP(AU14,gfQuimbayo!E:F,2,FALSE)</f>
        <v>Invertebrivores</v>
      </c>
      <c r="AW14" s="79" t="str">
        <f>VLOOKUP(Q14,taxo!A:D,4,FALSE)</f>
        <v>Perciformes</v>
      </c>
      <c r="AX14" s="79" t="str">
        <f>VLOOKUP(Q14,taxo!A:C,3,FALSE)</f>
        <v>Cirrhitidae</v>
      </c>
      <c r="AY14" t="str">
        <f>VLOOKUP(P14,spp!A:L,12,FALSE)</f>
        <v>LC</v>
      </c>
    </row>
    <row r="15" spans="1:51" hidden="1" x14ac:dyDescent="0.25">
      <c r="A15" s="2" t="s">
        <v>1094</v>
      </c>
      <c r="B15" s="2" t="s">
        <v>1095</v>
      </c>
      <c r="C15" s="2" t="s">
        <v>1096</v>
      </c>
      <c r="D15" t="s">
        <v>1143</v>
      </c>
      <c r="E15" t="s">
        <v>1144</v>
      </c>
      <c r="F15" s="2" t="s">
        <v>955</v>
      </c>
      <c r="G15" s="2"/>
      <c r="H15">
        <v>2</v>
      </c>
      <c r="I15">
        <v>40</v>
      </c>
      <c r="J15" s="1">
        <v>41808</v>
      </c>
      <c r="K15" s="34">
        <v>2014</v>
      </c>
      <c r="L15" s="5" t="s">
        <v>956</v>
      </c>
      <c r="N15" s="35">
        <v>4</v>
      </c>
      <c r="O15" t="str">
        <f t="shared" si="0"/>
        <v>Somero</v>
      </c>
      <c r="P15" s="2" t="s">
        <v>1000</v>
      </c>
      <c r="Q15" t="str">
        <f>VLOOKUP(P15,spp!A:B,2,FALSE)</f>
        <v>Cirrhitichthys oxycephalus</v>
      </c>
      <c r="R15">
        <f t="shared" si="1"/>
        <v>2</v>
      </c>
      <c r="T15" s="85">
        <v>2</v>
      </c>
      <c r="AM15">
        <f>VLOOKUP(P15,spp!A:C,3,FALSE)</f>
        <v>3.32E-2</v>
      </c>
      <c r="AN15">
        <f>VLOOKUP(P15,spp!A:D,4,FALSE)</f>
        <v>3</v>
      </c>
      <c r="AO15">
        <f t="shared" si="2"/>
        <v>28.012499999999999</v>
      </c>
      <c r="AP15">
        <f t="shared" si="3"/>
        <v>0.7003125</v>
      </c>
      <c r="AQ15">
        <f t="shared" si="4"/>
        <v>7.0031249999999998</v>
      </c>
      <c r="AR15">
        <f t="shared" si="5"/>
        <v>7.0031249999999998E-3</v>
      </c>
      <c r="AS15">
        <f t="shared" si="6"/>
        <v>0.05</v>
      </c>
      <c r="AT15">
        <f>VLOOKUP(P15,spp!A:H,8,FALSE)</f>
        <v>3.9</v>
      </c>
      <c r="AU15" s="79" t="str">
        <f>VLOOKUP(Q15,gfQuimbayo!B:C,2,FALSE)</f>
        <v>IN</v>
      </c>
      <c r="AV15" s="79" t="str">
        <f>VLOOKUP(AU15,gfQuimbayo!E:F,2,FALSE)</f>
        <v>Invertebrivores</v>
      </c>
      <c r="AW15" s="79" t="str">
        <f>VLOOKUP(Q15,taxo!A:D,4,FALSE)</f>
        <v>Perciformes</v>
      </c>
      <c r="AX15" s="79" t="str">
        <f>VLOOKUP(Q15,taxo!A:C,3,FALSE)</f>
        <v>Cirrhitidae</v>
      </c>
      <c r="AY15" t="str">
        <f>VLOOKUP(P15,spp!A:L,12,FALSE)</f>
        <v>NE</v>
      </c>
    </row>
    <row r="16" spans="1:51" hidden="1" x14ac:dyDescent="0.25">
      <c r="A16" s="2" t="s">
        <v>1094</v>
      </c>
      <c r="B16" s="2" t="s">
        <v>1095</v>
      </c>
      <c r="C16" s="2" t="s">
        <v>1096</v>
      </c>
      <c r="D16" t="s">
        <v>1143</v>
      </c>
      <c r="E16" t="s">
        <v>1144</v>
      </c>
      <c r="F16" s="2" t="s">
        <v>955</v>
      </c>
      <c r="G16" s="2"/>
      <c r="H16">
        <v>2</v>
      </c>
      <c r="I16">
        <v>40</v>
      </c>
      <c r="J16" s="1">
        <v>41808</v>
      </c>
      <c r="K16" s="34">
        <v>2014</v>
      </c>
      <c r="L16" s="5" t="s">
        <v>956</v>
      </c>
      <c r="N16" s="35">
        <v>4</v>
      </c>
      <c r="O16" t="str">
        <f t="shared" si="0"/>
        <v>Somero</v>
      </c>
      <c r="P16" s="2" t="s">
        <v>959</v>
      </c>
      <c r="Q16" t="str">
        <f>VLOOKUP(P16,spp!A:B,2,FALSE)</f>
        <v>Stegastes acapulcoensis</v>
      </c>
      <c r="R16">
        <f t="shared" si="1"/>
        <v>20</v>
      </c>
      <c r="T16" s="85">
        <v>20</v>
      </c>
      <c r="AM16">
        <f>VLOOKUP(P16,spp!A:C,3,FALSE)</f>
        <v>3.49E-2</v>
      </c>
      <c r="AN16">
        <f>VLOOKUP(P16,spp!A:D,4,FALSE)</f>
        <v>2.9108999999999998</v>
      </c>
      <c r="AO16">
        <f t="shared" si="2"/>
        <v>246.07713071394559</v>
      </c>
      <c r="AP16">
        <f t="shared" si="3"/>
        <v>6.15192826784864</v>
      </c>
      <c r="AQ16">
        <f t="shared" si="4"/>
        <v>61.519282678486398</v>
      </c>
      <c r="AR16">
        <f t="shared" si="5"/>
        <v>6.1519282678486401E-2</v>
      </c>
      <c r="AS16">
        <f t="shared" si="6"/>
        <v>0.5</v>
      </c>
      <c r="AT16">
        <f>VLOOKUP(P16,spp!A:H,8,FALSE)</f>
        <v>2</v>
      </c>
      <c r="AU16" s="79" t="str">
        <f>VLOOKUP(Q16,gfQuimbayo!B:C,2,FALSE)</f>
        <v>HD</v>
      </c>
      <c r="AV16" s="79" t="str">
        <f>VLOOKUP(AU16,gfQuimbayo!E:F,2,FALSE)</f>
        <v>Detritivores</v>
      </c>
      <c r="AW16" s="79" t="str">
        <f>VLOOKUP(Q16,taxo!A:D,4,FALSE)</f>
        <v>Perciformes</v>
      </c>
      <c r="AX16" s="79" t="str">
        <f>VLOOKUP(Q16,taxo!A:C,3,FALSE)</f>
        <v>Pomacentridae</v>
      </c>
      <c r="AY16" t="str">
        <f>VLOOKUP(P16,spp!A:L,12,FALSE)</f>
        <v>LC</v>
      </c>
    </row>
    <row r="17" spans="1:51" hidden="1" x14ac:dyDescent="0.25">
      <c r="A17" s="2" t="s">
        <v>1094</v>
      </c>
      <c r="B17" s="2" t="s">
        <v>1095</v>
      </c>
      <c r="C17" s="2" t="s">
        <v>1096</v>
      </c>
      <c r="D17" t="s">
        <v>1143</v>
      </c>
      <c r="E17" t="s">
        <v>1144</v>
      </c>
      <c r="F17" s="2" t="s">
        <v>955</v>
      </c>
      <c r="G17" s="2"/>
      <c r="H17">
        <v>2</v>
      </c>
      <c r="I17">
        <v>40</v>
      </c>
      <c r="J17" s="1">
        <v>41808</v>
      </c>
      <c r="K17" s="34">
        <v>2014</v>
      </c>
      <c r="L17" s="5" t="s">
        <v>956</v>
      </c>
      <c r="N17" s="35">
        <v>4</v>
      </c>
      <c r="O17" t="str">
        <f t="shared" si="0"/>
        <v>Somero</v>
      </c>
      <c r="P17" s="2" t="s">
        <v>975</v>
      </c>
      <c r="Q17" t="str">
        <f>VLOOKUP(P17,spp!A:B,2,FALSE)</f>
        <v>Holacanthus passer</v>
      </c>
      <c r="R17">
        <f t="shared" si="1"/>
        <v>3</v>
      </c>
      <c r="T17" s="85">
        <v>3</v>
      </c>
      <c r="AM17">
        <f>VLOOKUP(P17,spp!A:C,3,FALSE)</f>
        <v>2.7130000000000001E-2</v>
      </c>
      <c r="AN17">
        <f>VLOOKUP(P17,spp!A:D,4,FALSE)</f>
        <v>3.0842299999999998</v>
      </c>
      <c r="AO17">
        <f t="shared" si="2"/>
        <v>40.687522762021722</v>
      </c>
      <c r="AP17">
        <f t="shared" si="3"/>
        <v>1.017188069050543</v>
      </c>
      <c r="AQ17">
        <f t="shared" si="4"/>
        <v>10.17188069050543</v>
      </c>
      <c r="AR17">
        <f t="shared" si="5"/>
        <v>1.017188069050543E-2</v>
      </c>
      <c r="AS17">
        <f t="shared" si="6"/>
        <v>7.4999999999999997E-2</v>
      </c>
      <c r="AT17">
        <f>VLOOKUP(P17,spp!A:H,8,FALSE)</f>
        <v>2.6</v>
      </c>
      <c r="AU17" s="79" t="str">
        <f>VLOOKUP(Q17,gfQuimbayo!B:C,2,FALSE)</f>
        <v>IN</v>
      </c>
      <c r="AV17" s="79" t="str">
        <f>VLOOKUP(AU17,gfQuimbayo!E:F,2,FALSE)</f>
        <v>Invertebrivores</v>
      </c>
      <c r="AW17" s="79" t="str">
        <f>VLOOKUP(Q17,taxo!A:D,4,FALSE)</f>
        <v>Perciformes</v>
      </c>
      <c r="AX17" s="79" t="str">
        <f>VLOOKUP(Q17,taxo!A:C,3,FALSE)</f>
        <v>Pomacanthidae</v>
      </c>
      <c r="AY17" t="str">
        <f>VLOOKUP(P17,spp!A:L,12,FALSE)</f>
        <v>LC</v>
      </c>
    </row>
    <row r="18" spans="1:51" hidden="1" x14ac:dyDescent="0.25">
      <c r="A18" s="2" t="s">
        <v>1094</v>
      </c>
      <c r="B18" s="2" t="s">
        <v>1095</v>
      </c>
      <c r="C18" s="2" t="s">
        <v>1096</v>
      </c>
      <c r="D18" t="s">
        <v>1143</v>
      </c>
      <c r="E18" t="s">
        <v>1144</v>
      </c>
      <c r="F18" s="2" t="s">
        <v>955</v>
      </c>
      <c r="G18" s="2"/>
      <c r="H18">
        <v>2</v>
      </c>
      <c r="I18">
        <v>40</v>
      </c>
      <c r="J18" s="1">
        <v>41808</v>
      </c>
      <c r="K18" s="34">
        <v>2014</v>
      </c>
      <c r="L18" s="5" t="s">
        <v>956</v>
      </c>
      <c r="N18" s="35">
        <v>4</v>
      </c>
      <c r="O18" t="str">
        <f t="shared" si="0"/>
        <v>Somero</v>
      </c>
      <c r="P18" s="2" t="s">
        <v>967</v>
      </c>
      <c r="Q18" t="str">
        <f>VLOOKUP(P18,spp!A:B,2,FALSE)</f>
        <v>Thalassoma lucasanum</v>
      </c>
      <c r="R18">
        <f t="shared" si="1"/>
        <v>42</v>
      </c>
      <c r="T18" s="85">
        <v>20</v>
      </c>
      <c r="U18" s="85">
        <v>20</v>
      </c>
      <c r="V18" s="85">
        <v>2</v>
      </c>
      <c r="AM18">
        <f>VLOOKUP(P18,spp!A:C,3,FALSE)</f>
        <v>1.261E-2</v>
      </c>
      <c r="AN18">
        <f>VLOOKUP(P18,spp!A:D,4,FALSE)</f>
        <v>2.8782999999999999</v>
      </c>
      <c r="AO18">
        <f t="shared" si="2"/>
        <v>540.8940939412613</v>
      </c>
      <c r="AP18">
        <f t="shared" si="3"/>
        <v>13.522352348531532</v>
      </c>
      <c r="AQ18">
        <f t="shared" si="4"/>
        <v>135.22352348531533</v>
      </c>
      <c r="AR18">
        <f t="shared" si="5"/>
        <v>0.13522352348531533</v>
      </c>
      <c r="AS18">
        <f t="shared" si="6"/>
        <v>1.05</v>
      </c>
      <c r="AT18">
        <f>VLOOKUP(P18,spp!A:H,8,FALSE)</f>
        <v>3.5</v>
      </c>
      <c r="AU18" s="79" t="str">
        <f>VLOOKUP(Q18,gfQuimbayo!B:C,2,FALSE)</f>
        <v>IN</v>
      </c>
      <c r="AV18" s="79" t="str">
        <f>VLOOKUP(AU18,gfQuimbayo!E:F,2,FALSE)</f>
        <v>Invertebrivores</v>
      </c>
      <c r="AW18" s="79" t="str">
        <f>VLOOKUP(Q18,taxo!A:D,4,FALSE)</f>
        <v>Perciformes</v>
      </c>
      <c r="AX18" s="79" t="str">
        <f>VLOOKUP(Q18,taxo!A:C,3,FALSE)</f>
        <v>Labridae</v>
      </c>
      <c r="AY18" t="str">
        <f>VLOOKUP(P18,spp!A:L,12,FALSE)</f>
        <v>LC</v>
      </c>
    </row>
    <row r="19" spans="1:51" hidden="1" x14ac:dyDescent="0.25">
      <c r="A19" s="2" t="s">
        <v>1094</v>
      </c>
      <c r="B19" s="2" t="s">
        <v>1095</v>
      </c>
      <c r="C19" s="2" t="s">
        <v>1096</v>
      </c>
      <c r="D19" t="s">
        <v>1143</v>
      </c>
      <c r="E19" t="s">
        <v>1144</v>
      </c>
      <c r="F19" s="2" t="s">
        <v>955</v>
      </c>
      <c r="G19" s="2"/>
      <c r="H19">
        <v>2</v>
      </c>
      <c r="I19">
        <v>40</v>
      </c>
      <c r="J19" s="1">
        <v>41808</v>
      </c>
      <c r="K19" s="34">
        <v>2014</v>
      </c>
      <c r="L19" s="5" t="s">
        <v>956</v>
      </c>
      <c r="N19" s="35">
        <v>4</v>
      </c>
      <c r="O19" t="str">
        <f t="shared" si="0"/>
        <v>Somero</v>
      </c>
      <c r="P19" s="2" t="s">
        <v>976</v>
      </c>
      <c r="Q19" t="str">
        <f>VLOOKUP(P19,spp!A:B,2,FALSE)</f>
        <v>Sufflamen verres</v>
      </c>
      <c r="R19">
        <f t="shared" si="1"/>
        <v>18</v>
      </c>
      <c r="T19" s="85">
        <v>12</v>
      </c>
      <c r="V19" s="85">
        <v>5</v>
      </c>
      <c r="W19" s="85">
        <v>1</v>
      </c>
      <c r="AM19">
        <f>VLOOKUP(P19,spp!A:C,3,FALSE)</f>
        <v>2.4899999999999999E-2</v>
      </c>
      <c r="AN19">
        <f>VLOOKUP(P19,spp!A:D,4,FALSE)</f>
        <v>3.0129999999999999</v>
      </c>
      <c r="AO19">
        <f t="shared" si="2"/>
        <v>1227.6271792923626</v>
      </c>
      <c r="AP19">
        <f t="shared" si="3"/>
        <v>30.690679482309065</v>
      </c>
      <c r="AQ19">
        <f t="shared" si="4"/>
        <v>306.90679482309065</v>
      </c>
      <c r="AR19">
        <f t="shared" si="5"/>
        <v>0.30690679482309063</v>
      </c>
      <c r="AS19">
        <f t="shared" si="6"/>
        <v>0.45</v>
      </c>
      <c r="AT19">
        <f>VLOOKUP(P19,spp!A:H,8,FALSE)</f>
        <v>3.3</v>
      </c>
      <c r="AU19" s="79" t="str">
        <f>VLOOKUP(Q19,gfQuimbayo!B:C,2,FALSE)</f>
        <v>IN</v>
      </c>
      <c r="AV19" s="79" t="str">
        <f>VLOOKUP(AU19,gfQuimbayo!E:F,2,FALSE)</f>
        <v>Invertebrivores</v>
      </c>
      <c r="AW19" s="79" t="str">
        <f>VLOOKUP(Q19,taxo!A:D,4,FALSE)</f>
        <v>Tetraodontiformes</v>
      </c>
      <c r="AX19" s="79" t="str">
        <f>VLOOKUP(Q19,taxo!A:C,3,FALSE)</f>
        <v>Balistidae</v>
      </c>
      <c r="AY19" t="str">
        <f>VLOOKUP(P19,spp!A:L,12,FALSE)</f>
        <v>LC</v>
      </c>
    </row>
    <row r="20" spans="1:51" hidden="1" x14ac:dyDescent="0.25">
      <c r="A20" s="2" t="s">
        <v>1094</v>
      </c>
      <c r="B20" s="2" t="s">
        <v>1095</v>
      </c>
      <c r="C20" s="2" t="s">
        <v>1096</v>
      </c>
      <c r="D20" t="s">
        <v>1143</v>
      </c>
      <c r="E20" t="s">
        <v>1144</v>
      </c>
      <c r="F20" s="2" t="s">
        <v>955</v>
      </c>
      <c r="G20" s="2"/>
      <c r="H20">
        <v>2</v>
      </c>
      <c r="I20">
        <v>40</v>
      </c>
      <c r="J20" s="1">
        <v>41808</v>
      </c>
      <c r="K20" s="34">
        <v>2014</v>
      </c>
      <c r="L20" s="5" t="s">
        <v>956</v>
      </c>
      <c r="N20" s="35">
        <v>4</v>
      </c>
      <c r="O20" t="str">
        <f t="shared" si="0"/>
        <v>Somero</v>
      </c>
      <c r="P20" s="2" t="s">
        <v>994</v>
      </c>
      <c r="Q20" t="str">
        <f>VLOOKUP(P20,spp!A:B,2,FALSE)</f>
        <v>Caranx caballus</v>
      </c>
      <c r="R20">
        <f t="shared" si="1"/>
        <v>1</v>
      </c>
      <c r="X20" s="85">
        <v>1</v>
      </c>
      <c r="AM20">
        <f>VLOOKUP(P20,spp!A:C,3,FALSE)</f>
        <v>2.5000000000000001E-2</v>
      </c>
      <c r="AN20">
        <f>VLOOKUP(P20,spp!A:D,4,FALSE)</f>
        <v>3</v>
      </c>
      <c r="AO20">
        <f t="shared" si="2"/>
        <v>1071.875</v>
      </c>
      <c r="AP20">
        <f t="shared" si="3"/>
        <v>26.796875</v>
      </c>
      <c r="AQ20">
        <f t="shared" si="4"/>
        <v>267.96875</v>
      </c>
      <c r="AR20">
        <f t="shared" si="5"/>
        <v>0.26796874999999998</v>
      </c>
      <c r="AS20">
        <f t="shared" si="6"/>
        <v>2.5000000000000001E-2</v>
      </c>
      <c r="AT20">
        <f>VLOOKUP(P20,spp!A:H,8,FALSE)</f>
        <v>4</v>
      </c>
      <c r="AU20" s="79" t="str">
        <f>VLOOKUP(Q20,gfQuimbayo!B:C,2,FALSE)</f>
        <v>PS</v>
      </c>
      <c r="AV20" s="79" t="str">
        <f>VLOOKUP(AU20,gfQuimbayo!E:F,2,FALSE)</f>
        <v>Piscivores</v>
      </c>
      <c r="AW20" s="79" t="str">
        <f>VLOOKUP(Q20,taxo!A:D,4,FALSE)</f>
        <v>Perciformes</v>
      </c>
      <c r="AX20" s="79" t="str">
        <f>VLOOKUP(Q20,taxo!A:C,3,FALSE)</f>
        <v>Carangidae</v>
      </c>
      <c r="AY20" t="str">
        <f>VLOOKUP(P20,spp!A:L,12,FALSE)</f>
        <v>LC</v>
      </c>
    </row>
    <row r="21" spans="1:51" hidden="1" x14ac:dyDescent="0.25">
      <c r="A21" s="2" t="s">
        <v>1094</v>
      </c>
      <c r="B21" s="2" t="s">
        <v>1095</v>
      </c>
      <c r="C21" s="2" t="s">
        <v>1096</v>
      </c>
      <c r="D21" t="s">
        <v>1143</v>
      </c>
      <c r="E21" t="s">
        <v>1144</v>
      </c>
      <c r="F21" s="2" t="s">
        <v>955</v>
      </c>
      <c r="G21" s="2"/>
      <c r="H21">
        <v>2</v>
      </c>
      <c r="I21">
        <v>40</v>
      </c>
      <c r="J21" s="1">
        <v>41808</v>
      </c>
      <c r="K21" s="34">
        <v>2014</v>
      </c>
      <c r="L21" s="5" t="s">
        <v>956</v>
      </c>
      <c r="N21" s="35">
        <v>4</v>
      </c>
      <c r="O21" t="str">
        <f t="shared" si="0"/>
        <v>Somero</v>
      </c>
      <c r="P21" s="2" t="s">
        <v>984</v>
      </c>
      <c r="Q21" t="str">
        <f>VLOOKUP(P21,spp!A:B,2,FALSE)</f>
        <v>Scarus ghobban</v>
      </c>
      <c r="R21">
        <f t="shared" si="1"/>
        <v>20</v>
      </c>
      <c r="T21" s="85">
        <v>10</v>
      </c>
      <c r="U21" s="85">
        <v>10</v>
      </c>
      <c r="AM21">
        <f>VLOOKUP(P21,spp!A:C,3,FALSE)</f>
        <v>2.3300000000000001E-2</v>
      </c>
      <c r="AN21">
        <f>VLOOKUP(P21,spp!A:D,4,FALSE)</f>
        <v>2.919</v>
      </c>
      <c r="AO21">
        <f t="shared" si="2"/>
        <v>454.37728234615554</v>
      </c>
      <c r="AP21">
        <f t="shared" si="3"/>
        <v>11.359432058653889</v>
      </c>
      <c r="AQ21">
        <f t="shared" si="4"/>
        <v>113.59432058653888</v>
      </c>
      <c r="AR21">
        <f t="shared" si="5"/>
        <v>0.11359432058653889</v>
      </c>
      <c r="AS21">
        <f t="shared" si="6"/>
        <v>0.5</v>
      </c>
      <c r="AT21">
        <f>VLOOKUP(P21,spp!A:H,8,FALSE)</f>
        <v>2</v>
      </c>
      <c r="AU21" s="79" t="str">
        <f>VLOOKUP(Q21,gfQuimbayo!B:C,2,FALSE)</f>
        <v>HM</v>
      </c>
      <c r="AV21" s="79" t="str">
        <f>VLOOKUP(AU21,gfQuimbayo!E:F,2,FALSE)</f>
        <v>Macroalgae feeders</v>
      </c>
      <c r="AW21" s="79" t="str">
        <f>VLOOKUP(Q21,taxo!A:D,4,FALSE)</f>
        <v>Perciformes</v>
      </c>
      <c r="AX21" s="79" t="str">
        <f>VLOOKUP(Q21,taxo!A:C,3,FALSE)</f>
        <v>Scaridae</v>
      </c>
      <c r="AY21" t="str">
        <f>VLOOKUP(P21,spp!A:L,12,FALSE)</f>
        <v>LC</v>
      </c>
    </row>
    <row r="22" spans="1:51" hidden="1" x14ac:dyDescent="0.25">
      <c r="A22" s="2" t="s">
        <v>1094</v>
      </c>
      <c r="B22" s="2" t="s">
        <v>1095</v>
      </c>
      <c r="C22" s="2" t="s">
        <v>1096</v>
      </c>
      <c r="D22" t="s">
        <v>1143</v>
      </c>
      <c r="E22" t="s">
        <v>1144</v>
      </c>
      <c r="F22" s="2" t="s">
        <v>955</v>
      </c>
      <c r="G22" s="2"/>
      <c r="H22">
        <v>2</v>
      </c>
      <c r="I22">
        <v>40</v>
      </c>
      <c r="J22" s="1">
        <v>41808</v>
      </c>
      <c r="K22" s="34">
        <v>2014</v>
      </c>
      <c r="L22" s="5" t="s">
        <v>956</v>
      </c>
      <c r="N22" s="35">
        <v>4</v>
      </c>
      <c r="O22" t="str">
        <f t="shared" si="0"/>
        <v>Somero</v>
      </c>
      <c r="P22" s="2" t="s">
        <v>977</v>
      </c>
      <c r="Q22" t="str">
        <f>VLOOKUP(P22,spp!A:B,2,FALSE)</f>
        <v>Chromis atrilobata</v>
      </c>
      <c r="R22">
        <f t="shared" si="1"/>
        <v>200</v>
      </c>
      <c r="S22" s="85">
        <v>200</v>
      </c>
      <c r="AM22">
        <f>VLOOKUP(P22,spp!A:C,3,FALSE)</f>
        <v>5.2300000000000003E-3</v>
      </c>
      <c r="AN22">
        <f>VLOOKUP(P22,spp!A:D,4,FALSE)</f>
        <v>3.41655</v>
      </c>
      <c r="AO22">
        <f t="shared" si="2"/>
        <v>23.939419833041374</v>
      </c>
      <c r="AP22">
        <f t="shared" si="3"/>
        <v>0.59848549582603439</v>
      </c>
      <c r="AQ22">
        <f t="shared" si="4"/>
        <v>5.9848549582603443</v>
      </c>
      <c r="AR22">
        <f t="shared" si="5"/>
        <v>5.9848549582603447E-3</v>
      </c>
      <c r="AS22">
        <f t="shared" si="6"/>
        <v>5</v>
      </c>
      <c r="AT22">
        <f>VLOOKUP(P22,spp!A:H,8,FALSE)</f>
        <v>3.4</v>
      </c>
      <c r="AU22" s="79" t="str">
        <f>VLOOKUP(Q22,gfQuimbayo!B:C,2,FALSE)</f>
        <v>PK</v>
      </c>
      <c r="AV22" s="79" t="str">
        <f>VLOOKUP(AU22,gfQuimbayo!E:F,2,FALSE)</f>
        <v>Planktivores</v>
      </c>
      <c r="AW22" s="79" t="str">
        <f>VLOOKUP(Q22,taxo!A:D,4,FALSE)</f>
        <v>Perciformes</v>
      </c>
      <c r="AX22" s="79" t="str">
        <f>VLOOKUP(Q22,taxo!A:C,3,FALSE)</f>
        <v>Pomacentridae</v>
      </c>
      <c r="AY22" t="str">
        <f>VLOOKUP(P22,spp!A:L,12,FALSE)</f>
        <v>LC</v>
      </c>
    </row>
    <row r="23" spans="1:51" hidden="1" x14ac:dyDescent="0.25">
      <c r="A23" s="2" t="s">
        <v>1094</v>
      </c>
      <c r="B23" s="2" t="s">
        <v>1095</v>
      </c>
      <c r="C23" s="2" t="s">
        <v>1096</v>
      </c>
      <c r="D23" t="s">
        <v>1143</v>
      </c>
      <c r="E23" t="s">
        <v>1144</v>
      </c>
      <c r="F23" s="2" t="s">
        <v>955</v>
      </c>
      <c r="G23" s="2"/>
      <c r="H23">
        <v>2</v>
      </c>
      <c r="I23">
        <v>40</v>
      </c>
      <c r="J23" s="1">
        <v>41808</v>
      </c>
      <c r="K23" s="34">
        <v>2014</v>
      </c>
      <c r="L23" s="5" t="s">
        <v>956</v>
      </c>
      <c r="N23" s="35">
        <v>4</v>
      </c>
      <c r="O23" t="str">
        <f t="shared" si="0"/>
        <v>Somero</v>
      </c>
      <c r="P23" s="2" t="s">
        <v>964</v>
      </c>
      <c r="Q23" t="str">
        <f>VLOOKUP(P23,spp!A:B,2,FALSE)</f>
        <v>Abudefduf troschelii</v>
      </c>
      <c r="R23">
        <f t="shared" si="1"/>
        <v>15</v>
      </c>
      <c r="U23" s="85">
        <v>15</v>
      </c>
      <c r="AM23">
        <f>VLOOKUP(P23,spp!A:C,3,FALSE)</f>
        <v>1.6E-2</v>
      </c>
      <c r="AN23">
        <f>VLOOKUP(P23,spp!A:D,4,FALSE)</f>
        <v>3.0516000000000001</v>
      </c>
      <c r="AO23">
        <f t="shared" si="2"/>
        <v>534.00071362244796</v>
      </c>
      <c r="AP23">
        <f t="shared" si="3"/>
        <v>13.350017840561199</v>
      </c>
      <c r="AQ23">
        <f t="shared" si="4"/>
        <v>133.50017840561199</v>
      </c>
      <c r="AR23">
        <f t="shared" si="5"/>
        <v>0.13350017840561199</v>
      </c>
      <c r="AS23">
        <f t="shared" si="6"/>
        <v>0.375</v>
      </c>
      <c r="AT23">
        <f>VLOOKUP(P23,spp!A:H,8,FALSE)</f>
        <v>3</v>
      </c>
      <c r="AU23" s="79" t="str">
        <f>VLOOKUP(Q23,gfQuimbayo!B:C,2,FALSE)</f>
        <v>PK</v>
      </c>
      <c r="AV23" s="79" t="str">
        <f>VLOOKUP(AU23,gfQuimbayo!E:F,2,FALSE)</f>
        <v>Planktivores</v>
      </c>
      <c r="AW23" s="79" t="str">
        <f>VLOOKUP(Q23,taxo!A:D,4,FALSE)</f>
        <v>Perciformes</v>
      </c>
      <c r="AX23" s="79" t="str">
        <f>VLOOKUP(Q23,taxo!A:C,3,FALSE)</f>
        <v>Pomacentridae</v>
      </c>
      <c r="AY23" t="str">
        <f>VLOOKUP(P23,spp!A:L,12,FALSE)</f>
        <v>LC</v>
      </c>
    </row>
    <row r="24" spans="1:51" hidden="1" x14ac:dyDescent="0.25">
      <c r="A24" s="2" t="s">
        <v>1094</v>
      </c>
      <c r="B24" s="2" t="s">
        <v>1095</v>
      </c>
      <c r="C24" s="2" t="s">
        <v>1096</v>
      </c>
      <c r="D24" t="s">
        <v>1143</v>
      </c>
      <c r="E24" t="s">
        <v>1144</v>
      </c>
      <c r="F24" s="2" t="s">
        <v>955</v>
      </c>
      <c r="G24" s="2"/>
      <c r="H24">
        <v>2</v>
      </c>
      <c r="I24">
        <v>40</v>
      </c>
      <c r="J24" s="1">
        <v>41808</v>
      </c>
      <c r="K24" s="34">
        <v>2014</v>
      </c>
      <c r="L24" s="5" t="s">
        <v>956</v>
      </c>
      <c r="N24" s="35">
        <v>4</v>
      </c>
      <c r="O24" t="str">
        <f t="shared" si="0"/>
        <v>Somero</v>
      </c>
      <c r="P24" s="2" t="s">
        <v>978</v>
      </c>
      <c r="Q24" t="str">
        <f>VLOOKUP(P24,spp!A:B,2,FALSE)</f>
        <v>Bodianus diplotaenia</v>
      </c>
      <c r="R24">
        <f t="shared" si="1"/>
        <v>2</v>
      </c>
      <c r="S24" s="85">
        <v>2</v>
      </c>
      <c r="AM24">
        <f>VLOOKUP(P24,spp!A:C,3,FALSE)</f>
        <v>2.01E-2</v>
      </c>
      <c r="AN24">
        <f>VLOOKUP(P24,spp!A:D,4,FALSE)</f>
        <v>2.9992000000000001</v>
      </c>
      <c r="AO24">
        <f t="shared" si="2"/>
        <v>0.62766473262333589</v>
      </c>
      <c r="AP24">
        <f t="shared" si="3"/>
        <v>1.5691618315583397E-2</v>
      </c>
      <c r="AQ24">
        <f t="shared" si="4"/>
        <v>0.15691618315583397</v>
      </c>
      <c r="AR24">
        <f t="shared" si="5"/>
        <v>1.5691618315583398E-4</v>
      </c>
      <c r="AS24">
        <f t="shared" si="6"/>
        <v>0.05</v>
      </c>
      <c r="AT24">
        <f>VLOOKUP(P24,spp!A:H,8,FALSE)</f>
        <v>3.4</v>
      </c>
      <c r="AU24" s="79" t="str">
        <f>VLOOKUP(Q24,gfQuimbayo!B:C,2,FALSE)</f>
        <v>IN</v>
      </c>
      <c r="AV24" s="79" t="str">
        <f>VLOOKUP(AU24,gfQuimbayo!E:F,2,FALSE)</f>
        <v>Invertebrivores</v>
      </c>
      <c r="AW24" s="79" t="str">
        <f>VLOOKUP(Q24,taxo!A:D,4,FALSE)</f>
        <v>Perciformes</v>
      </c>
      <c r="AX24" s="79" t="str">
        <f>VLOOKUP(Q24,taxo!A:C,3,FALSE)</f>
        <v>Labridae</v>
      </c>
      <c r="AY24" t="str">
        <f>VLOOKUP(P24,spp!A:L,12,FALSE)</f>
        <v>LC</v>
      </c>
    </row>
    <row r="25" spans="1:51" hidden="1" x14ac:dyDescent="0.25">
      <c r="A25" s="2" t="s">
        <v>1094</v>
      </c>
      <c r="B25" s="2" t="s">
        <v>1095</v>
      </c>
      <c r="C25" s="2" t="s">
        <v>1096</v>
      </c>
      <c r="D25" t="s">
        <v>1143</v>
      </c>
      <c r="E25" t="s">
        <v>1144</v>
      </c>
      <c r="F25" s="2" t="s">
        <v>955</v>
      </c>
      <c r="G25" s="2"/>
      <c r="H25">
        <v>2</v>
      </c>
      <c r="I25">
        <v>40</v>
      </c>
      <c r="J25" s="1">
        <v>41808</v>
      </c>
      <c r="K25" s="34">
        <v>2014</v>
      </c>
      <c r="L25" s="5" t="s">
        <v>956</v>
      </c>
      <c r="N25" s="35">
        <v>4</v>
      </c>
      <c r="O25" t="str">
        <f t="shared" si="0"/>
        <v>Somero</v>
      </c>
      <c r="P25" s="2" t="s">
        <v>991</v>
      </c>
      <c r="Q25" t="str">
        <f>VLOOKUP(P25,spp!A:B,2,FALSE)</f>
        <v>Canthigaster punctatissima</v>
      </c>
      <c r="R25">
        <f t="shared" si="1"/>
        <v>2</v>
      </c>
      <c r="S25" s="85">
        <v>2</v>
      </c>
      <c r="AM25">
        <f>VLOOKUP(P25,spp!A:C,3,FALSE)</f>
        <v>1.9699999999999999E-2</v>
      </c>
      <c r="AN25">
        <f>VLOOKUP(P25,spp!A:D,4,FALSE)</f>
        <v>2.9174000000000002</v>
      </c>
      <c r="AO25">
        <f t="shared" si="2"/>
        <v>0.57075063471067744</v>
      </c>
      <c r="AP25">
        <f t="shared" si="3"/>
        <v>1.4268765867766936E-2</v>
      </c>
      <c r="AQ25">
        <f t="shared" si="4"/>
        <v>0.14268765867766936</v>
      </c>
      <c r="AR25">
        <f t="shared" si="5"/>
        <v>1.4268765867766936E-4</v>
      </c>
      <c r="AS25">
        <f t="shared" si="6"/>
        <v>0.05</v>
      </c>
      <c r="AT25">
        <f>VLOOKUP(P25,spp!A:H,8,FALSE)</f>
        <v>3</v>
      </c>
      <c r="AU25" s="79" t="str">
        <f>VLOOKUP(Q25,gfQuimbayo!B:C,2,FALSE)</f>
        <v>IN</v>
      </c>
      <c r="AV25" s="79" t="str">
        <f>VLOOKUP(AU25,gfQuimbayo!E:F,2,FALSE)</f>
        <v>Invertebrivores</v>
      </c>
      <c r="AW25" s="79" t="str">
        <f>VLOOKUP(Q25,taxo!A:D,4,FALSE)</f>
        <v>Tetraodontiformes</v>
      </c>
      <c r="AX25" s="79" t="str">
        <f>VLOOKUP(Q25,taxo!A:C,3,FALSE)</f>
        <v>Tetraodontidae</v>
      </c>
      <c r="AY25" t="str">
        <f>VLOOKUP(P25,spp!A:L,12,FALSE)</f>
        <v>LC</v>
      </c>
    </row>
    <row r="26" spans="1:51" hidden="1" x14ac:dyDescent="0.25">
      <c r="A26" s="2" t="s">
        <v>1094</v>
      </c>
      <c r="B26" s="2" t="s">
        <v>1095</v>
      </c>
      <c r="C26" s="2" t="s">
        <v>1096</v>
      </c>
      <c r="D26" t="s">
        <v>1143</v>
      </c>
      <c r="E26" t="s">
        <v>1144</v>
      </c>
      <c r="F26" s="2" t="s">
        <v>955</v>
      </c>
      <c r="G26" s="2"/>
      <c r="H26">
        <v>2</v>
      </c>
      <c r="I26">
        <v>40</v>
      </c>
      <c r="J26" s="1">
        <v>41808</v>
      </c>
      <c r="K26" s="34">
        <v>2014</v>
      </c>
      <c r="L26" s="5" t="s">
        <v>956</v>
      </c>
      <c r="N26" s="35">
        <v>4</v>
      </c>
      <c r="O26" t="str">
        <f t="shared" si="0"/>
        <v>Somero</v>
      </c>
      <c r="P26" s="2" t="s">
        <v>970</v>
      </c>
      <c r="Q26" t="str">
        <f>VLOOKUP(P26,spp!A:B,2,FALSE)</f>
        <v>Ophioblennius steindachneri</v>
      </c>
      <c r="R26">
        <f t="shared" si="1"/>
        <v>1</v>
      </c>
      <c r="V26" s="85">
        <v>1</v>
      </c>
      <c r="AM26">
        <f>VLOOKUP(P26,spp!A:C,3,FALSE)</f>
        <v>3.2399999999999998E-2</v>
      </c>
      <c r="AN26">
        <f>VLOOKUP(P26,spp!A:D,4,FALSE)</f>
        <v>2.379</v>
      </c>
      <c r="AO26">
        <f t="shared" si="2"/>
        <v>29.358409782185277</v>
      </c>
      <c r="AP26">
        <f t="shared" si="3"/>
        <v>0.73396024455463194</v>
      </c>
      <c r="AQ26">
        <f t="shared" si="4"/>
        <v>7.3396024455463191</v>
      </c>
      <c r="AR26">
        <f t="shared" si="5"/>
        <v>7.3396024455463192E-3</v>
      </c>
      <c r="AS26">
        <f t="shared" si="6"/>
        <v>2.5000000000000001E-2</v>
      </c>
      <c r="AT26">
        <f>VLOOKUP(P26,spp!A:H,8,FALSE)</f>
        <v>2.7</v>
      </c>
      <c r="AU26" s="79" t="str">
        <f>VLOOKUP(Q26,gfQuimbayo!B:C,2,FALSE)</f>
        <v>HD</v>
      </c>
      <c r="AV26" s="79" t="str">
        <f>VLOOKUP(AU26,gfQuimbayo!E:F,2,FALSE)</f>
        <v>Detritivores</v>
      </c>
      <c r="AW26" s="79" t="str">
        <f>VLOOKUP(Q26,taxo!A:D,4,FALSE)</f>
        <v>Perciformes</v>
      </c>
      <c r="AX26" s="79" t="str">
        <f>VLOOKUP(Q26,taxo!A:C,3,FALSE)</f>
        <v>Blenniidae</v>
      </c>
      <c r="AY26" t="str">
        <f>VLOOKUP(P26,spp!A:L,12,FALSE)</f>
        <v>LC</v>
      </c>
    </row>
    <row r="27" spans="1:51" hidden="1" x14ac:dyDescent="0.25">
      <c r="A27" s="2" t="s">
        <v>1094</v>
      </c>
      <c r="B27" s="2" t="s">
        <v>1095</v>
      </c>
      <c r="C27" s="2" t="s">
        <v>1096</v>
      </c>
      <c r="D27" t="s">
        <v>1143</v>
      </c>
      <c r="E27" t="s">
        <v>1144</v>
      </c>
      <c r="F27" s="2" t="s">
        <v>955</v>
      </c>
      <c r="G27" s="2"/>
      <c r="H27">
        <v>3</v>
      </c>
      <c r="I27">
        <v>40</v>
      </c>
      <c r="J27" s="1">
        <v>41808</v>
      </c>
      <c r="K27" s="34">
        <v>2014</v>
      </c>
      <c r="L27" s="5" t="s">
        <v>956</v>
      </c>
      <c r="N27" s="35">
        <v>4</v>
      </c>
      <c r="O27" t="str">
        <f t="shared" si="0"/>
        <v>Somero</v>
      </c>
      <c r="P27" s="2" t="s">
        <v>967</v>
      </c>
      <c r="Q27" t="str">
        <f>VLOOKUP(P27,spp!A:B,2,FALSE)</f>
        <v>Thalassoma lucasanum</v>
      </c>
      <c r="R27">
        <f t="shared" si="1"/>
        <v>40</v>
      </c>
      <c r="T27" s="85">
        <v>20</v>
      </c>
      <c r="U27" s="85">
        <v>20</v>
      </c>
      <c r="AM27">
        <f>VLOOKUP(P27,spp!A:C,3,FALSE)</f>
        <v>1.261E-2</v>
      </c>
      <c r="AN27">
        <f>VLOOKUP(P27,spp!A:D,4,FALSE)</f>
        <v>2.8782999999999999</v>
      </c>
      <c r="AO27">
        <f t="shared" si="2"/>
        <v>445.48681763174557</v>
      </c>
      <c r="AP27">
        <f t="shared" si="3"/>
        <v>11.137170440793639</v>
      </c>
      <c r="AQ27">
        <f t="shared" si="4"/>
        <v>111.37170440793639</v>
      </c>
      <c r="AR27">
        <f t="shared" si="5"/>
        <v>0.11137170440793639</v>
      </c>
      <c r="AS27">
        <f t="shared" si="6"/>
        <v>1</v>
      </c>
      <c r="AT27">
        <f>VLOOKUP(P27,spp!A:H,8,FALSE)</f>
        <v>3.5</v>
      </c>
      <c r="AU27" s="79" t="str">
        <f>VLOOKUP(Q27,gfQuimbayo!B:C,2,FALSE)</f>
        <v>IN</v>
      </c>
      <c r="AV27" s="79" t="str">
        <f>VLOOKUP(AU27,gfQuimbayo!E:F,2,FALSE)</f>
        <v>Invertebrivores</v>
      </c>
      <c r="AW27" s="79" t="str">
        <f>VLOOKUP(Q27,taxo!A:D,4,FALSE)</f>
        <v>Perciformes</v>
      </c>
      <c r="AX27" s="79" t="str">
        <f>VLOOKUP(Q27,taxo!A:C,3,FALSE)</f>
        <v>Labridae</v>
      </c>
      <c r="AY27" t="str">
        <f>VLOOKUP(P27,spp!A:L,12,FALSE)</f>
        <v>LC</v>
      </c>
    </row>
    <row r="28" spans="1:51" hidden="1" x14ac:dyDescent="0.25">
      <c r="A28" s="2" t="s">
        <v>1094</v>
      </c>
      <c r="B28" s="2" t="s">
        <v>1095</v>
      </c>
      <c r="C28" s="2" t="s">
        <v>1096</v>
      </c>
      <c r="D28" t="s">
        <v>1143</v>
      </c>
      <c r="E28" t="s">
        <v>1144</v>
      </c>
      <c r="F28" s="2" t="s">
        <v>955</v>
      </c>
      <c r="G28" s="2"/>
      <c r="H28">
        <v>3</v>
      </c>
      <c r="I28">
        <v>40</v>
      </c>
      <c r="J28" s="1">
        <v>41808</v>
      </c>
      <c r="K28" s="34">
        <v>2014</v>
      </c>
      <c r="L28" s="5" t="s">
        <v>956</v>
      </c>
      <c r="N28" s="35">
        <v>4</v>
      </c>
      <c r="O28" t="str">
        <f t="shared" si="0"/>
        <v>Somero</v>
      </c>
      <c r="P28" s="2" t="s">
        <v>984</v>
      </c>
      <c r="Q28" t="str">
        <f>VLOOKUP(P28,spp!A:B,2,FALSE)</f>
        <v>Scarus ghobban</v>
      </c>
      <c r="R28">
        <f t="shared" si="1"/>
        <v>3</v>
      </c>
      <c r="U28" s="85">
        <v>2</v>
      </c>
      <c r="W28" s="85">
        <v>1</v>
      </c>
      <c r="AM28">
        <f>VLOOKUP(P28,spp!A:C,3,FALSE)</f>
        <v>2.3300000000000001E-2</v>
      </c>
      <c r="AN28">
        <f>VLOOKUP(P28,spp!A:D,4,FALSE)</f>
        <v>2.919</v>
      </c>
      <c r="AO28">
        <f t="shared" si="2"/>
        <v>354.68290471575415</v>
      </c>
      <c r="AP28">
        <f t="shared" si="3"/>
        <v>8.8670726178938537</v>
      </c>
      <c r="AQ28">
        <f t="shared" si="4"/>
        <v>88.670726178938537</v>
      </c>
      <c r="AR28">
        <f t="shared" si="5"/>
        <v>8.8670726178938536E-2</v>
      </c>
      <c r="AS28">
        <f t="shared" si="6"/>
        <v>7.4999999999999997E-2</v>
      </c>
      <c r="AT28">
        <f>VLOOKUP(P28,spp!A:H,8,FALSE)</f>
        <v>2</v>
      </c>
      <c r="AU28" s="79" t="str">
        <f>VLOOKUP(Q28,gfQuimbayo!B:C,2,FALSE)</f>
        <v>HM</v>
      </c>
      <c r="AV28" s="79" t="str">
        <f>VLOOKUP(AU28,gfQuimbayo!E:F,2,FALSE)</f>
        <v>Macroalgae feeders</v>
      </c>
      <c r="AW28" s="79" t="str">
        <f>VLOOKUP(Q28,taxo!A:D,4,FALSE)</f>
        <v>Perciformes</v>
      </c>
      <c r="AX28" s="79" t="str">
        <f>VLOOKUP(Q28,taxo!A:C,3,FALSE)</f>
        <v>Scaridae</v>
      </c>
      <c r="AY28" t="str">
        <f>VLOOKUP(P28,spp!A:L,12,FALSE)</f>
        <v>LC</v>
      </c>
    </row>
    <row r="29" spans="1:51" hidden="1" x14ac:dyDescent="0.25">
      <c r="A29" s="2" t="s">
        <v>1094</v>
      </c>
      <c r="B29" s="2" t="s">
        <v>1095</v>
      </c>
      <c r="C29" s="2" t="s">
        <v>1096</v>
      </c>
      <c r="D29" t="s">
        <v>1143</v>
      </c>
      <c r="E29" t="s">
        <v>1144</v>
      </c>
      <c r="F29" s="2" t="s">
        <v>955</v>
      </c>
      <c r="G29" s="2"/>
      <c r="H29">
        <v>3</v>
      </c>
      <c r="I29">
        <v>40</v>
      </c>
      <c r="J29" s="1">
        <v>41808</v>
      </c>
      <c r="K29" s="34">
        <v>2014</v>
      </c>
      <c r="L29" s="5" t="s">
        <v>956</v>
      </c>
      <c r="N29" s="35">
        <v>4</v>
      </c>
      <c r="O29" t="str">
        <f t="shared" si="0"/>
        <v>Somero</v>
      </c>
      <c r="P29" s="2" t="s">
        <v>964</v>
      </c>
      <c r="Q29" t="str">
        <f>VLOOKUP(P29,spp!A:B,2,FALSE)</f>
        <v>Abudefduf troschelii</v>
      </c>
      <c r="R29">
        <f t="shared" si="1"/>
        <v>5</v>
      </c>
      <c r="T29" s="85">
        <v>3</v>
      </c>
      <c r="U29" s="85">
        <v>2</v>
      </c>
      <c r="AM29">
        <f>VLOOKUP(P29,spp!A:C,3,FALSE)</f>
        <v>1.6E-2</v>
      </c>
      <c r="AN29">
        <f>VLOOKUP(P29,spp!A:D,4,FALSE)</f>
        <v>3.0516000000000001</v>
      </c>
      <c r="AO29">
        <f t="shared" si="2"/>
        <v>93.668807727790238</v>
      </c>
      <c r="AP29">
        <f t="shared" si="3"/>
        <v>2.3417201931947558</v>
      </c>
      <c r="AQ29">
        <f t="shared" si="4"/>
        <v>23.41720193194756</v>
      </c>
      <c r="AR29">
        <f t="shared" si="5"/>
        <v>2.3417201931947559E-2</v>
      </c>
      <c r="AS29">
        <f t="shared" si="6"/>
        <v>0.125</v>
      </c>
      <c r="AT29">
        <f>VLOOKUP(P29,spp!A:H,8,FALSE)</f>
        <v>3</v>
      </c>
      <c r="AU29" s="79" t="str">
        <f>VLOOKUP(Q29,gfQuimbayo!B:C,2,FALSE)</f>
        <v>PK</v>
      </c>
      <c r="AV29" s="79" t="str">
        <f>VLOOKUP(AU29,gfQuimbayo!E:F,2,FALSE)</f>
        <v>Planktivores</v>
      </c>
      <c r="AW29" s="79" t="str">
        <f>VLOOKUP(Q29,taxo!A:D,4,FALSE)</f>
        <v>Perciformes</v>
      </c>
      <c r="AX29" s="79" t="str">
        <f>VLOOKUP(Q29,taxo!A:C,3,FALSE)</f>
        <v>Pomacentridae</v>
      </c>
      <c r="AY29" t="str">
        <f>VLOOKUP(P29,spp!A:L,12,FALSE)</f>
        <v>LC</v>
      </c>
    </row>
    <row r="30" spans="1:51" hidden="1" x14ac:dyDescent="0.25">
      <c r="A30" s="2" t="s">
        <v>1094</v>
      </c>
      <c r="B30" s="2" t="s">
        <v>1095</v>
      </c>
      <c r="C30" s="2" t="s">
        <v>1096</v>
      </c>
      <c r="D30" t="s">
        <v>1143</v>
      </c>
      <c r="E30" t="s">
        <v>1144</v>
      </c>
      <c r="F30" s="2" t="s">
        <v>955</v>
      </c>
      <c r="G30" s="2"/>
      <c r="H30">
        <v>3</v>
      </c>
      <c r="I30">
        <v>40</v>
      </c>
      <c r="J30" s="1">
        <v>41808</v>
      </c>
      <c r="K30" s="34">
        <v>2014</v>
      </c>
      <c r="L30" s="5" t="s">
        <v>956</v>
      </c>
      <c r="N30" s="35">
        <v>4</v>
      </c>
      <c r="O30" t="str">
        <f t="shared" si="0"/>
        <v>Somero</v>
      </c>
      <c r="P30" s="2" t="s">
        <v>958</v>
      </c>
      <c r="Q30" t="str">
        <f>VLOOKUP(P30,spp!A:B,2,FALSE)</f>
        <v>Pseudobalistes naufragium</v>
      </c>
      <c r="R30">
        <f t="shared" si="1"/>
        <v>2</v>
      </c>
      <c r="W30" s="85">
        <v>2</v>
      </c>
      <c r="AM30">
        <f>VLOOKUP(P30,spp!A:C,3,FALSE)</f>
        <v>0.12970000000000001</v>
      </c>
      <c r="AN30">
        <f>VLOOKUP(P30,spp!A:D,4,FALSE)</f>
        <v>2.6061000000000001</v>
      </c>
      <c r="AO30">
        <f t="shared" si="2"/>
        <v>1140.6211712914389</v>
      </c>
      <c r="AP30">
        <f t="shared" si="3"/>
        <v>28.515529282285975</v>
      </c>
      <c r="AQ30">
        <f t="shared" si="4"/>
        <v>285.15529282285974</v>
      </c>
      <c r="AR30">
        <f t="shared" si="5"/>
        <v>0.28515529282285973</v>
      </c>
      <c r="AS30">
        <f t="shared" si="6"/>
        <v>0.05</v>
      </c>
      <c r="AT30">
        <f>VLOOKUP(P30,spp!A:H,8,FALSE)</f>
        <v>3.8</v>
      </c>
      <c r="AU30" s="79" t="str">
        <f>VLOOKUP(Q30,gfQuimbayo!B:C,2,FALSE)</f>
        <v>IN</v>
      </c>
      <c r="AV30" s="79" t="str">
        <f>VLOOKUP(AU30,gfQuimbayo!E:F,2,FALSE)</f>
        <v>Invertebrivores</v>
      </c>
      <c r="AW30" s="79" t="str">
        <f>VLOOKUP(Q30,taxo!A:D,4,FALSE)</f>
        <v>Tetraodontiformes</v>
      </c>
      <c r="AX30" s="79" t="str">
        <f>VLOOKUP(Q30,taxo!A:C,3,FALSE)</f>
        <v>Balistidae</v>
      </c>
      <c r="AY30" t="str">
        <f>VLOOKUP(P30,spp!A:L,12,FALSE)</f>
        <v>LC</v>
      </c>
    </row>
    <row r="31" spans="1:51" hidden="1" x14ac:dyDescent="0.25">
      <c r="A31" s="2" t="s">
        <v>1094</v>
      </c>
      <c r="B31" s="2" t="s">
        <v>1095</v>
      </c>
      <c r="C31" s="2" t="s">
        <v>1096</v>
      </c>
      <c r="D31" t="s">
        <v>1143</v>
      </c>
      <c r="E31" t="s">
        <v>1144</v>
      </c>
      <c r="F31" s="2" t="s">
        <v>955</v>
      </c>
      <c r="G31" s="2"/>
      <c r="H31">
        <v>3</v>
      </c>
      <c r="I31">
        <v>40</v>
      </c>
      <c r="J31" s="1">
        <v>41808</v>
      </c>
      <c r="K31" s="34">
        <v>2014</v>
      </c>
      <c r="L31" s="5" t="s">
        <v>956</v>
      </c>
      <c r="N31" s="35">
        <v>4</v>
      </c>
      <c r="O31" t="str">
        <f t="shared" si="0"/>
        <v>Somero</v>
      </c>
      <c r="P31" s="2" t="s">
        <v>959</v>
      </c>
      <c r="Q31" t="str">
        <f>VLOOKUP(P31,spp!A:B,2,FALSE)</f>
        <v>Stegastes acapulcoensis</v>
      </c>
      <c r="R31">
        <f t="shared" si="1"/>
        <v>25</v>
      </c>
      <c r="T31" s="85">
        <v>15</v>
      </c>
      <c r="U31" s="85">
        <v>10</v>
      </c>
      <c r="AM31">
        <f>VLOOKUP(P31,spp!A:C,3,FALSE)</f>
        <v>3.49E-2</v>
      </c>
      <c r="AN31">
        <f>VLOOKUP(P31,spp!A:D,4,FALSE)</f>
        <v>2.9108999999999998</v>
      </c>
      <c r="AO31">
        <f t="shared" si="2"/>
        <v>728.83585249883549</v>
      </c>
      <c r="AP31">
        <f t="shared" si="3"/>
        <v>18.220896312470888</v>
      </c>
      <c r="AQ31">
        <f t="shared" si="4"/>
        <v>182.20896312470887</v>
      </c>
      <c r="AR31">
        <f t="shared" si="5"/>
        <v>0.18220896312470888</v>
      </c>
      <c r="AS31">
        <f t="shared" si="6"/>
        <v>0.625</v>
      </c>
      <c r="AT31">
        <f>VLOOKUP(P31,spp!A:H,8,FALSE)</f>
        <v>2</v>
      </c>
      <c r="AU31" s="79" t="str">
        <f>VLOOKUP(Q31,gfQuimbayo!B:C,2,FALSE)</f>
        <v>HD</v>
      </c>
      <c r="AV31" s="79" t="str">
        <f>VLOOKUP(AU31,gfQuimbayo!E:F,2,FALSE)</f>
        <v>Detritivores</v>
      </c>
      <c r="AW31" s="79" t="str">
        <f>VLOOKUP(Q31,taxo!A:D,4,FALSE)</f>
        <v>Perciformes</v>
      </c>
      <c r="AX31" s="79" t="str">
        <f>VLOOKUP(Q31,taxo!A:C,3,FALSE)</f>
        <v>Pomacentridae</v>
      </c>
      <c r="AY31" t="str">
        <f>VLOOKUP(P31,spp!A:L,12,FALSE)</f>
        <v>LC</v>
      </c>
    </row>
    <row r="32" spans="1:51" hidden="1" x14ac:dyDescent="0.25">
      <c r="A32" s="2" t="s">
        <v>1094</v>
      </c>
      <c r="B32" s="2" t="s">
        <v>1095</v>
      </c>
      <c r="C32" s="2" t="s">
        <v>1096</v>
      </c>
      <c r="D32" t="s">
        <v>1143</v>
      </c>
      <c r="E32" t="s">
        <v>1144</v>
      </c>
      <c r="F32" s="2" t="s">
        <v>955</v>
      </c>
      <c r="G32" s="2"/>
      <c r="H32">
        <v>3</v>
      </c>
      <c r="I32">
        <v>40</v>
      </c>
      <c r="J32" s="1">
        <v>41808</v>
      </c>
      <c r="K32" s="34">
        <v>2014</v>
      </c>
      <c r="L32" s="5" t="s">
        <v>956</v>
      </c>
      <c r="N32" s="35">
        <v>4</v>
      </c>
      <c r="O32" t="str">
        <f t="shared" si="0"/>
        <v>Somero</v>
      </c>
      <c r="P32" s="2" t="s">
        <v>976</v>
      </c>
      <c r="Q32" t="str">
        <f>VLOOKUP(P32,spp!A:B,2,FALSE)</f>
        <v>Sufflamen verres</v>
      </c>
      <c r="R32">
        <f t="shared" si="1"/>
        <v>5</v>
      </c>
      <c r="T32" s="85">
        <v>5</v>
      </c>
      <c r="AM32">
        <f>VLOOKUP(P32,spp!A:C,3,FALSE)</f>
        <v>2.4899999999999999E-2</v>
      </c>
      <c r="AN32">
        <f>VLOOKUP(P32,spp!A:D,4,FALSE)</f>
        <v>3.0129999999999999</v>
      </c>
      <c r="AO32">
        <f t="shared" si="2"/>
        <v>53.917399566481883</v>
      </c>
      <c r="AP32">
        <f t="shared" si="3"/>
        <v>1.3479349891620471</v>
      </c>
      <c r="AQ32">
        <f t="shared" si="4"/>
        <v>13.479349891620471</v>
      </c>
      <c r="AR32">
        <f t="shared" si="5"/>
        <v>1.347934989162047E-2</v>
      </c>
      <c r="AS32">
        <f t="shared" si="6"/>
        <v>0.125</v>
      </c>
      <c r="AT32">
        <f>VLOOKUP(P32,spp!A:H,8,FALSE)</f>
        <v>3.3</v>
      </c>
      <c r="AU32" s="79" t="str">
        <f>VLOOKUP(Q32,gfQuimbayo!B:C,2,FALSE)</f>
        <v>IN</v>
      </c>
      <c r="AV32" s="79" t="str">
        <f>VLOOKUP(AU32,gfQuimbayo!E:F,2,FALSE)</f>
        <v>Invertebrivores</v>
      </c>
      <c r="AW32" s="79" t="str">
        <f>VLOOKUP(Q32,taxo!A:D,4,FALSE)</f>
        <v>Tetraodontiformes</v>
      </c>
      <c r="AX32" s="79" t="str">
        <f>VLOOKUP(Q32,taxo!A:C,3,FALSE)</f>
        <v>Balistidae</v>
      </c>
      <c r="AY32" t="str">
        <f>VLOOKUP(P32,spp!A:L,12,FALSE)</f>
        <v>LC</v>
      </c>
    </row>
    <row r="33" spans="1:51" hidden="1" x14ac:dyDescent="0.25">
      <c r="A33" s="2" t="s">
        <v>1094</v>
      </c>
      <c r="B33" s="2" t="s">
        <v>1095</v>
      </c>
      <c r="C33" s="2" t="s">
        <v>1096</v>
      </c>
      <c r="D33" t="s">
        <v>1143</v>
      </c>
      <c r="E33" t="s">
        <v>1144</v>
      </c>
      <c r="F33" s="2" t="s">
        <v>955</v>
      </c>
      <c r="G33" s="2"/>
      <c r="H33">
        <v>3</v>
      </c>
      <c r="I33">
        <v>40</v>
      </c>
      <c r="J33" s="1">
        <v>41808</v>
      </c>
      <c r="K33" s="34">
        <v>2014</v>
      </c>
      <c r="L33" s="5" t="s">
        <v>956</v>
      </c>
      <c r="N33" s="35">
        <v>4</v>
      </c>
      <c r="O33" t="str">
        <f t="shared" si="0"/>
        <v>Somero</v>
      </c>
      <c r="P33" s="2" t="s">
        <v>961</v>
      </c>
      <c r="Q33" t="str">
        <f>VLOOKUP(P33,spp!A:B,2,FALSE)</f>
        <v>Johnrandallia nigrirostris</v>
      </c>
      <c r="R33">
        <f t="shared" si="1"/>
        <v>1</v>
      </c>
      <c r="T33" s="85">
        <v>1</v>
      </c>
      <c r="AM33">
        <f>VLOOKUP(P33,spp!A:C,3,FALSE)</f>
        <v>2.5600000000000001E-2</v>
      </c>
      <c r="AN33">
        <f>VLOOKUP(P33,spp!A:D,4,FALSE)</f>
        <v>3.0005999999999999</v>
      </c>
      <c r="AO33">
        <f t="shared" si="2"/>
        <v>10.813064467072175</v>
      </c>
      <c r="AP33">
        <f t="shared" si="3"/>
        <v>0.27032661167680438</v>
      </c>
      <c r="AQ33">
        <f t="shared" si="4"/>
        <v>2.7032661167680438</v>
      </c>
      <c r="AR33">
        <f t="shared" si="5"/>
        <v>2.7032661167680438E-3</v>
      </c>
      <c r="AS33">
        <f t="shared" si="6"/>
        <v>2.5000000000000001E-2</v>
      </c>
      <c r="AT33">
        <f>VLOOKUP(P33,spp!A:H,8,FALSE)</f>
        <v>3</v>
      </c>
      <c r="AU33" s="79" t="str">
        <f>VLOOKUP(Q33,gfQuimbayo!B:C,2,FALSE)</f>
        <v>IN</v>
      </c>
      <c r="AV33" s="79" t="str">
        <f>VLOOKUP(AU33,gfQuimbayo!E:F,2,FALSE)</f>
        <v>Invertebrivores</v>
      </c>
      <c r="AW33" s="79" t="str">
        <f>VLOOKUP(Q33,taxo!A:D,4,FALSE)</f>
        <v>Perciformes</v>
      </c>
      <c r="AX33" s="79" t="str">
        <f>VLOOKUP(Q33,taxo!A:C,3,FALSE)</f>
        <v>Chaetodontidae</v>
      </c>
      <c r="AY33" t="str">
        <f>VLOOKUP(P33,spp!A:L,12,FALSE)</f>
        <v>LC</v>
      </c>
    </row>
    <row r="34" spans="1:51" hidden="1" x14ac:dyDescent="0.25">
      <c r="A34" s="2" t="s">
        <v>1094</v>
      </c>
      <c r="B34" s="2" t="s">
        <v>1095</v>
      </c>
      <c r="C34" s="2" t="s">
        <v>1096</v>
      </c>
      <c r="D34" t="s">
        <v>1143</v>
      </c>
      <c r="E34" t="s">
        <v>1144</v>
      </c>
      <c r="F34" s="2" t="s">
        <v>955</v>
      </c>
      <c r="G34" s="2"/>
      <c r="H34">
        <v>3</v>
      </c>
      <c r="I34">
        <v>40</v>
      </c>
      <c r="J34" s="1">
        <v>41808</v>
      </c>
      <c r="K34" s="34">
        <v>2014</v>
      </c>
      <c r="L34" s="5" t="s">
        <v>956</v>
      </c>
      <c r="N34" s="35">
        <v>4</v>
      </c>
      <c r="O34" t="str">
        <f t="shared" si="0"/>
        <v>Somero</v>
      </c>
      <c r="P34" s="2" t="s">
        <v>977</v>
      </c>
      <c r="Q34" t="str">
        <f>VLOOKUP(P34,spp!A:B,2,FALSE)</f>
        <v>Chromis atrilobata</v>
      </c>
      <c r="R34">
        <f t="shared" si="1"/>
        <v>20</v>
      </c>
      <c r="S34" s="85">
        <v>20</v>
      </c>
      <c r="AM34">
        <f>VLOOKUP(P34,spp!A:C,3,FALSE)</f>
        <v>5.2300000000000003E-3</v>
      </c>
      <c r="AN34">
        <f>VLOOKUP(P34,spp!A:D,4,FALSE)</f>
        <v>3.41655</v>
      </c>
      <c r="AO34">
        <f t="shared" si="2"/>
        <v>2.3939419833041371</v>
      </c>
      <c r="AP34">
        <f t="shared" si="3"/>
        <v>5.9848549582603425E-2</v>
      </c>
      <c r="AQ34">
        <f t="shared" si="4"/>
        <v>0.59848549582603427</v>
      </c>
      <c r="AR34">
        <f t="shared" si="5"/>
        <v>5.9848549582603426E-4</v>
      </c>
      <c r="AS34">
        <f t="shared" si="6"/>
        <v>0.5</v>
      </c>
      <c r="AT34">
        <f>VLOOKUP(P34,spp!A:H,8,FALSE)</f>
        <v>3.4</v>
      </c>
      <c r="AU34" s="79" t="str">
        <f>VLOOKUP(Q34,gfQuimbayo!B:C,2,FALSE)</f>
        <v>PK</v>
      </c>
      <c r="AV34" s="79" t="str">
        <f>VLOOKUP(AU34,gfQuimbayo!E:F,2,FALSE)</f>
        <v>Planktivores</v>
      </c>
      <c r="AW34" s="79" t="str">
        <f>VLOOKUP(Q34,taxo!A:D,4,FALSE)</f>
        <v>Perciformes</v>
      </c>
      <c r="AX34" s="79" t="str">
        <f>VLOOKUP(Q34,taxo!A:C,3,FALSE)</f>
        <v>Pomacentridae</v>
      </c>
      <c r="AY34" t="str">
        <f>VLOOKUP(P34,spp!A:L,12,FALSE)</f>
        <v>LC</v>
      </c>
    </row>
    <row r="35" spans="1:51" hidden="1" x14ac:dyDescent="0.25">
      <c r="A35" s="2" t="s">
        <v>1094</v>
      </c>
      <c r="B35" s="2" t="s">
        <v>1095</v>
      </c>
      <c r="C35" s="2" t="s">
        <v>1097</v>
      </c>
      <c r="D35" s="2"/>
      <c r="E35" s="2"/>
      <c r="F35" s="2" t="s">
        <v>955</v>
      </c>
      <c r="G35" s="2"/>
      <c r="H35">
        <v>1</v>
      </c>
      <c r="I35">
        <v>40</v>
      </c>
      <c r="J35" s="1">
        <v>41808</v>
      </c>
      <c r="K35" s="34">
        <v>2014</v>
      </c>
      <c r="L35" s="5" t="s">
        <v>956</v>
      </c>
      <c r="N35" s="35">
        <v>4.8</v>
      </c>
      <c r="O35" t="str">
        <f t="shared" si="0"/>
        <v>Somero</v>
      </c>
      <c r="P35" s="2" t="s">
        <v>957</v>
      </c>
      <c r="Q35" t="str">
        <f>VLOOKUP(P35,spp!A:B,2,FALSE)</f>
        <v>Halichoeres dispilus</v>
      </c>
      <c r="R35">
        <f t="shared" si="1"/>
        <v>14</v>
      </c>
      <c r="U35" s="85">
        <v>14</v>
      </c>
      <c r="AM35">
        <f>VLOOKUP(P35,spp!A:C,3,FALSE)</f>
        <v>1.26E-2</v>
      </c>
      <c r="AN35">
        <f>VLOOKUP(P35,spp!A:D,4,FALSE)</f>
        <v>3.0672999999999999</v>
      </c>
      <c r="AO35">
        <f t="shared" si="2"/>
        <v>408.36702261768733</v>
      </c>
      <c r="AP35">
        <f t="shared" si="3"/>
        <v>10.209175565442184</v>
      </c>
      <c r="AQ35">
        <f t="shared" si="4"/>
        <v>102.09175565442183</v>
      </c>
      <c r="AR35">
        <f t="shared" si="5"/>
        <v>0.10209175565442183</v>
      </c>
      <c r="AS35">
        <f t="shared" si="6"/>
        <v>0.35</v>
      </c>
      <c r="AT35">
        <f>VLOOKUP(P35,spp!A:H,8,FALSE)</f>
        <v>3.9</v>
      </c>
      <c r="AU35" s="79" t="str">
        <f>VLOOKUP(Q35,gfQuimbayo!B:C,2,FALSE)</f>
        <v>IN</v>
      </c>
      <c r="AV35" s="79" t="str">
        <f>VLOOKUP(AU35,gfQuimbayo!E:F,2,FALSE)</f>
        <v>Invertebrivores</v>
      </c>
      <c r="AW35" s="79" t="str">
        <f>VLOOKUP(Q35,taxo!A:D,4,FALSE)</f>
        <v>Perciformes</v>
      </c>
      <c r="AX35" s="79" t="str">
        <f>VLOOKUP(Q35,taxo!A:C,3,FALSE)</f>
        <v>Labridae</v>
      </c>
      <c r="AY35" t="str">
        <f>VLOOKUP(P35,spp!A:L,12,FALSE)</f>
        <v>LC</v>
      </c>
    </row>
    <row r="36" spans="1:51" hidden="1" x14ac:dyDescent="0.25">
      <c r="A36" s="2" t="s">
        <v>1094</v>
      </c>
      <c r="B36" s="2" t="s">
        <v>1095</v>
      </c>
      <c r="C36" s="2" t="s">
        <v>1097</v>
      </c>
      <c r="D36" s="2"/>
      <c r="E36" s="2"/>
      <c r="F36" s="2" t="s">
        <v>955</v>
      </c>
      <c r="G36" s="2"/>
      <c r="H36">
        <v>1</v>
      </c>
      <c r="I36">
        <v>40</v>
      </c>
      <c r="J36" s="1">
        <v>41808</v>
      </c>
      <c r="K36" s="34">
        <v>2014</v>
      </c>
      <c r="L36" s="5" t="s">
        <v>956</v>
      </c>
      <c r="N36" s="35">
        <v>4.8</v>
      </c>
      <c r="O36" t="str">
        <f t="shared" si="0"/>
        <v>Somero</v>
      </c>
      <c r="P36" s="2" t="s">
        <v>985</v>
      </c>
      <c r="Q36" t="str">
        <f>VLOOKUP(P36,spp!A:B,2,FALSE)</f>
        <v>Mulloidichthys dentatus</v>
      </c>
      <c r="R36">
        <f t="shared" si="1"/>
        <v>2</v>
      </c>
      <c r="U36" s="85">
        <v>2</v>
      </c>
      <c r="AM36">
        <f>VLOOKUP(P36,spp!A:C,3,FALSE)</f>
        <v>1.26E-2</v>
      </c>
      <c r="AN36">
        <f>VLOOKUP(P36,spp!A:D,4,FALSE)</f>
        <v>3.0493999999999999</v>
      </c>
      <c r="AO36">
        <f t="shared" si="2"/>
        <v>55.759379787008235</v>
      </c>
      <c r="AP36">
        <f t="shared" si="3"/>
        <v>1.3939844946752058</v>
      </c>
      <c r="AQ36">
        <f t="shared" si="4"/>
        <v>13.939844946752057</v>
      </c>
      <c r="AR36">
        <f t="shared" si="5"/>
        <v>1.3939844946752057E-2</v>
      </c>
      <c r="AS36">
        <f t="shared" si="6"/>
        <v>0.05</v>
      </c>
      <c r="AT36">
        <f>VLOOKUP(P36,spp!A:H,8,FALSE)</f>
        <v>3.7</v>
      </c>
      <c r="AU36" s="79" t="str">
        <f>VLOOKUP(Q36,gfQuimbayo!B:C,2,FALSE)</f>
        <v>IN</v>
      </c>
      <c r="AV36" s="79" t="str">
        <f>VLOOKUP(AU36,gfQuimbayo!E:F,2,FALSE)</f>
        <v>Invertebrivores</v>
      </c>
      <c r="AW36" s="79" t="str">
        <f>VLOOKUP(Q36,taxo!A:D,4,FALSE)</f>
        <v>Perciformes</v>
      </c>
      <c r="AX36" s="79" t="str">
        <f>VLOOKUP(Q36,taxo!A:C,3,FALSE)</f>
        <v>Mullidae</v>
      </c>
      <c r="AY36" t="str">
        <f>VLOOKUP(P36,spp!A:L,12,FALSE)</f>
        <v>LC</v>
      </c>
    </row>
    <row r="37" spans="1:51" hidden="1" x14ac:dyDescent="0.25">
      <c r="A37" s="2" t="s">
        <v>1094</v>
      </c>
      <c r="B37" s="2" t="s">
        <v>1095</v>
      </c>
      <c r="C37" s="2" t="s">
        <v>1097</v>
      </c>
      <c r="D37" s="2"/>
      <c r="E37" s="2"/>
      <c r="F37" s="2" t="s">
        <v>955</v>
      </c>
      <c r="G37" s="2"/>
      <c r="H37">
        <v>1</v>
      </c>
      <c r="I37">
        <v>40</v>
      </c>
      <c r="J37" s="1">
        <v>41808</v>
      </c>
      <c r="K37" s="34">
        <v>2014</v>
      </c>
      <c r="L37" s="5" t="s">
        <v>956</v>
      </c>
      <c r="N37" s="35">
        <v>4.8</v>
      </c>
      <c r="O37" t="str">
        <f t="shared" si="0"/>
        <v>Somero</v>
      </c>
      <c r="P37" s="2" t="s">
        <v>960</v>
      </c>
      <c r="Q37" t="str">
        <f>VLOOKUP(P37,spp!A:B,2,FALSE)</f>
        <v>Plagiotremus azaleus</v>
      </c>
      <c r="R37">
        <f t="shared" si="1"/>
        <v>1</v>
      </c>
      <c r="U37" s="85">
        <v>1</v>
      </c>
      <c r="AM37">
        <f>VLOOKUP(P37,spp!A:C,3,FALSE)</f>
        <v>4.5999999999999999E-3</v>
      </c>
      <c r="AN37">
        <f>VLOOKUP(P37,spp!A:D,4,FALSE)</f>
        <v>3.1387999999999998</v>
      </c>
      <c r="AO37">
        <f t="shared" si="2"/>
        <v>12.756718745841205</v>
      </c>
      <c r="AP37">
        <f t="shared" si="3"/>
        <v>0.31891796864603011</v>
      </c>
      <c r="AQ37">
        <f t="shared" si="4"/>
        <v>3.1891796864603013</v>
      </c>
      <c r="AR37">
        <f t="shared" si="5"/>
        <v>3.1891796864603012E-3</v>
      </c>
      <c r="AS37">
        <f t="shared" si="6"/>
        <v>2.5000000000000001E-2</v>
      </c>
      <c r="AT37">
        <f>VLOOKUP(P37,spp!A:H,8,FALSE)</f>
        <v>4</v>
      </c>
      <c r="AU37" s="79" t="str">
        <f>VLOOKUP(Q37,gfQuimbayo!B:C,2,FALSE)</f>
        <v>PS</v>
      </c>
      <c r="AV37" s="79" t="str">
        <f>VLOOKUP(AU37,gfQuimbayo!E:F,2,FALSE)</f>
        <v>Piscivores</v>
      </c>
      <c r="AW37" s="79" t="str">
        <f>VLOOKUP(Q37,taxo!A:D,4,FALSE)</f>
        <v>Perciformes</v>
      </c>
      <c r="AX37" s="79" t="str">
        <f>VLOOKUP(Q37,taxo!A:C,3,FALSE)</f>
        <v>Blenniidae</v>
      </c>
      <c r="AY37" t="str">
        <f>VLOOKUP(P37,spp!A:L,12,FALSE)</f>
        <v>LC</v>
      </c>
    </row>
    <row r="38" spans="1:51" hidden="1" x14ac:dyDescent="0.25">
      <c r="A38" s="2" t="s">
        <v>1094</v>
      </c>
      <c r="B38" s="2" t="s">
        <v>1095</v>
      </c>
      <c r="C38" s="2" t="s">
        <v>1097</v>
      </c>
      <c r="D38" s="2"/>
      <c r="E38" s="2"/>
      <c r="F38" s="2" t="s">
        <v>955</v>
      </c>
      <c r="G38" s="2"/>
      <c r="H38">
        <v>1</v>
      </c>
      <c r="I38">
        <v>40</v>
      </c>
      <c r="J38" s="1">
        <v>41808</v>
      </c>
      <c r="K38" s="34">
        <v>2014</v>
      </c>
      <c r="L38" s="5" t="s">
        <v>956</v>
      </c>
      <c r="N38" s="35">
        <v>4.8</v>
      </c>
      <c r="O38" t="str">
        <f t="shared" si="0"/>
        <v>Somero</v>
      </c>
      <c r="P38" s="2" t="s">
        <v>967</v>
      </c>
      <c r="Q38" t="str">
        <f>VLOOKUP(P38,spp!A:B,2,FALSE)</f>
        <v>Thalassoma lucasanum</v>
      </c>
      <c r="R38">
        <f t="shared" si="1"/>
        <v>50</v>
      </c>
      <c r="S38" s="85">
        <v>10</v>
      </c>
      <c r="T38" s="85">
        <v>20</v>
      </c>
      <c r="U38" s="85">
        <v>20</v>
      </c>
      <c r="AM38">
        <f>VLOOKUP(P38,spp!A:C,3,FALSE)</f>
        <v>1.261E-2</v>
      </c>
      <c r="AN38">
        <f>VLOOKUP(P38,spp!A:D,4,FALSE)</f>
        <v>2.8782999999999999</v>
      </c>
      <c r="AO38">
        <f t="shared" si="2"/>
        <v>447.24922302652391</v>
      </c>
      <c r="AP38">
        <f t="shared" si="3"/>
        <v>11.181230575663097</v>
      </c>
      <c r="AQ38">
        <f t="shared" si="4"/>
        <v>111.81230575663096</v>
      </c>
      <c r="AR38">
        <f t="shared" si="5"/>
        <v>0.11181230575663097</v>
      </c>
      <c r="AS38">
        <f t="shared" si="6"/>
        <v>1.25</v>
      </c>
      <c r="AT38">
        <f>VLOOKUP(P38,spp!A:H,8,FALSE)</f>
        <v>3.5</v>
      </c>
      <c r="AU38" s="79" t="str">
        <f>VLOOKUP(Q38,gfQuimbayo!B:C,2,FALSE)</f>
        <v>IN</v>
      </c>
      <c r="AV38" s="79" t="str">
        <f>VLOOKUP(AU38,gfQuimbayo!E:F,2,FALSE)</f>
        <v>Invertebrivores</v>
      </c>
      <c r="AW38" s="79" t="str">
        <f>VLOOKUP(Q38,taxo!A:D,4,FALSE)</f>
        <v>Perciformes</v>
      </c>
      <c r="AX38" s="79" t="str">
        <f>VLOOKUP(Q38,taxo!A:C,3,FALSE)</f>
        <v>Labridae</v>
      </c>
      <c r="AY38" t="str">
        <f>VLOOKUP(P38,spp!A:L,12,FALSE)</f>
        <v>LC</v>
      </c>
    </row>
    <row r="39" spans="1:51" hidden="1" x14ac:dyDescent="0.25">
      <c r="A39" s="2" t="s">
        <v>1094</v>
      </c>
      <c r="B39" s="2" t="s">
        <v>1095</v>
      </c>
      <c r="C39" s="2" t="s">
        <v>1097</v>
      </c>
      <c r="D39" s="2"/>
      <c r="E39" s="2"/>
      <c r="F39" s="2" t="s">
        <v>955</v>
      </c>
      <c r="G39" s="2"/>
      <c r="H39">
        <v>1</v>
      </c>
      <c r="I39">
        <v>40</v>
      </c>
      <c r="J39" s="1">
        <v>41808</v>
      </c>
      <c r="K39" s="34">
        <v>2014</v>
      </c>
      <c r="L39" s="5" t="s">
        <v>956</v>
      </c>
      <c r="N39" s="35">
        <v>4.8</v>
      </c>
      <c r="O39" t="str">
        <f t="shared" si="0"/>
        <v>Somero</v>
      </c>
      <c r="P39" s="2" t="s">
        <v>990</v>
      </c>
      <c r="Q39" t="str">
        <f>VLOOKUP(P39,spp!A:B,2,FALSE)</f>
        <v>Pomacanthus zonipectus</v>
      </c>
      <c r="R39">
        <f t="shared" si="1"/>
        <v>5</v>
      </c>
      <c r="T39" s="85">
        <v>5</v>
      </c>
      <c r="AM39">
        <f>VLOOKUP(P39,spp!A:C,3,FALSE)</f>
        <v>1.9300000000000001E-2</v>
      </c>
      <c r="AN39">
        <f>VLOOKUP(P39,spp!A:D,4,FALSE)</f>
        <v>2.9695999999999998</v>
      </c>
      <c r="AO39">
        <f t="shared" si="2"/>
        <v>38.29210499990981</v>
      </c>
      <c r="AP39">
        <f t="shared" si="3"/>
        <v>0.95730262499774521</v>
      </c>
      <c r="AQ39">
        <f t="shared" si="4"/>
        <v>9.5730262499774526</v>
      </c>
      <c r="AR39">
        <f t="shared" si="5"/>
        <v>9.573026249977452E-3</v>
      </c>
      <c r="AS39">
        <f t="shared" si="6"/>
        <v>0.125</v>
      </c>
      <c r="AT39">
        <f>VLOOKUP(P39,spp!A:H,8,FALSE)</f>
        <v>3.1</v>
      </c>
      <c r="AU39" s="79" t="str">
        <f>VLOOKUP(Q39,gfQuimbayo!B:C,2,FALSE)</f>
        <v>IN</v>
      </c>
      <c r="AV39" s="79" t="str">
        <f>VLOOKUP(AU39,gfQuimbayo!E:F,2,FALSE)</f>
        <v>Invertebrivores</v>
      </c>
      <c r="AW39" s="79" t="str">
        <f>VLOOKUP(Q39,taxo!A:D,4,FALSE)</f>
        <v>Perciformes</v>
      </c>
      <c r="AX39" s="79" t="str">
        <f>VLOOKUP(Q39,taxo!A:C,3,FALSE)</f>
        <v>Pomacanthidae</v>
      </c>
      <c r="AY39" t="str">
        <f>VLOOKUP(P39,spp!A:L,12,FALSE)</f>
        <v>LC</v>
      </c>
    </row>
    <row r="40" spans="1:51" hidden="1" x14ac:dyDescent="0.25">
      <c r="A40" s="2" t="s">
        <v>1094</v>
      </c>
      <c r="B40" s="2" t="s">
        <v>1095</v>
      </c>
      <c r="C40" s="2" t="s">
        <v>1097</v>
      </c>
      <c r="D40" s="2"/>
      <c r="E40" s="2"/>
      <c r="F40" s="2" t="s">
        <v>955</v>
      </c>
      <c r="G40" s="2"/>
      <c r="H40">
        <v>1</v>
      </c>
      <c r="I40">
        <v>40</v>
      </c>
      <c r="J40" s="1">
        <v>41808</v>
      </c>
      <c r="K40" s="34">
        <v>2014</v>
      </c>
      <c r="L40" s="5" t="s">
        <v>956</v>
      </c>
      <c r="N40" s="35">
        <v>4.8</v>
      </c>
      <c r="O40" t="str">
        <f t="shared" si="0"/>
        <v>Somero</v>
      </c>
      <c r="P40" s="2" t="s">
        <v>1001</v>
      </c>
      <c r="Q40" t="str">
        <f>VLOOKUP(P40,spp!A:B,2,FALSE)</f>
        <v>Apogon dovii</v>
      </c>
      <c r="R40">
        <f t="shared" si="1"/>
        <v>27</v>
      </c>
      <c r="S40" s="85">
        <v>7</v>
      </c>
      <c r="T40" s="85">
        <v>20</v>
      </c>
      <c r="AM40">
        <f>VLOOKUP(P40,spp!A:C,3,FALSE)</f>
        <v>1.41E-2</v>
      </c>
      <c r="AN40">
        <f>VLOOKUP(P40,spp!A:D,4,FALSE)</f>
        <v>3.1286</v>
      </c>
      <c r="AO40">
        <f t="shared" si="2"/>
        <v>155.8929480263794</v>
      </c>
      <c r="AP40">
        <f t="shared" si="3"/>
        <v>3.8973237006594852</v>
      </c>
      <c r="AQ40">
        <f t="shared" si="4"/>
        <v>38.97323700659485</v>
      </c>
      <c r="AR40">
        <f t="shared" si="5"/>
        <v>3.8973237006594851E-2</v>
      </c>
      <c r="AS40">
        <f t="shared" si="6"/>
        <v>0.67500000000000004</v>
      </c>
      <c r="AT40">
        <f>VLOOKUP(P40,spp!A:H,8,FALSE)</f>
        <v>3.4</v>
      </c>
      <c r="AU40" s="79" t="str">
        <f>VLOOKUP(Q40,gfQuimbayo!B:C,2,FALSE)</f>
        <v>PK</v>
      </c>
      <c r="AV40" s="79" t="str">
        <f>VLOOKUP(AU40,gfQuimbayo!E:F,2,FALSE)</f>
        <v>Planktivores</v>
      </c>
      <c r="AW40" s="79" t="str">
        <f>VLOOKUP(Q40,taxo!A:D,4,FALSE)</f>
        <v>Perciformes</v>
      </c>
      <c r="AX40" s="79" t="str">
        <f>VLOOKUP(Q40,taxo!A:C,3,FALSE)</f>
        <v>Apogonidae</v>
      </c>
      <c r="AY40" t="str">
        <f>VLOOKUP(P40,spp!A:L,12,FALSE)</f>
        <v>LC</v>
      </c>
    </row>
    <row r="41" spans="1:51" hidden="1" x14ac:dyDescent="0.25">
      <c r="A41" s="2" t="s">
        <v>1094</v>
      </c>
      <c r="B41" s="2" t="s">
        <v>1095</v>
      </c>
      <c r="C41" s="2" t="s">
        <v>1097</v>
      </c>
      <c r="D41" s="2"/>
      <c r="E41" s="2"/>
      <c r="F41" s="2" t="s">
        <v>955</v>
      </c>
      <c r="G41" s="2"/>
      <c r="H41">
        <v>1</v>
      </c>
      <c r="I41">
        <v>40</v>
      </c>
      <c r="J41" s="1">
        <v>41808</v>
      </c>
      <c r="K41" s="34">
        <v>2014</v>
      </c>
      <c r="L41" s="5" t="s">
        <v>956</v>
      </c>
      <c r="N41" s="35">
        <v>4.8</v>
      </c>
      <c r="O41" t="str">
        <f t="shared" si="0"/>
        <v>Somero</v>
      </c>
      <c r="P41" s="2" t="s">
        <v>959</v>
      </c>
      <c r="Q41" t="str">
        <f>VLOOKUP(P41,spp!A:B,2,FALSE)</f>
        <v>Stegastes acapulcoensis</v>
      </c>
      <c r="R41">
        <f t="shared" si="1"/>
        <v>25</v>
      </c>
      <c r="T41" s="85">
        <v>10</v>
      </c>
      <c r="U41" s="85">
        <v>15</v>
      </c>
      <c r="AM41">
        <f>VLOOKUP(P41,spp!A:C,3,FALSE)</f>
        <v>3.49E-2</v>
      </c>
      <c r="AN41">
        <f>VLOOKUP(P41,spp!A:D,4,FALSE)</f>
        <v>2.9108999999999998</v>
      </c>
      <c r="AO41">
        <f t="shared" si="2"/>
        <v>939.45557205203716</v>
      </c>
      <c r="AP41">
        <f t="shared" si="3"/>
        <v>23.486389301300928</v>
      </c>
      <c r="AQ41">
        <f t="shared" si="4"/>
        <v>234.86389301300929</v>
      </c>
      <c r="AR41">
        <f t="shared" si="5"/>
        <v>0.23486389301300928</v>
      </c>
      <c r="AS41">
        <f t="shared" si="6"/>
        <v>0.625</v>
      </c>
      <c r="AT41">
        <f>VLOOKUP(P41,spp!A:H,8,FALSE)</f>
        <v>2</v>
      </c>
      <c r="AU41" s="79" t="str">
        <f>VLOOKUP(Q41,gfQuimbayo!B:C,2,FALSE)</f>
        <v>HD</v>
      </c>
      <c r="AV41" s="79" t="str">
        <f>VLOOKUP(AU41,gfQuimbayo!E:F,2,FALSE)</f>
        <v>Detritivores</v>
      </c>
      <c r="AW41" s="79" t="str">
        <f>VLOOKUP(Q41,taxo!A:D,4,FALSE)</f>
        <v>Perciformes</v>
      </c>
      <c r="AX41" s="79" t="str">
        <f>VLOOKUP(Q41,taxo!A:C,3,FALSE)</f>
        <v>Pomacentridae</v>
      </c>
      <c r="AY41" t="str">
        <f>VLOOKUP(P41,spp!A:L,12,FALSE)</f>
        <v>LC</v>
      </c>
    </row>
    <row r="42" spans="1:51" hidden="1" x14ac:dyDescent="0.25">
      <c r="A42" s="2" t="s">
        <v>1094</v>
      </c>
      <c r="B42" s="2" t="s">
        <v>1095</v>
      </c>
      <c r="C42" s="2" t="s">
        <v>1097</v>
      </c>
      <c r="D42" s="2"/>
      <c r="E42" s="2"/>
      <c r="F42" s="2" t="s">
        <v>955</v>
      </c>
      <c r="G42" s="2"/>
      <c r="H42">
        <v>1</v>
      </c>
      <c r="I42">
        <v>40</v>
      </c>
      <c r="J42" s="1">
        <v>41808</v>
      </c>
      <c r="K42" s="34">
        <v>2014</v>
      </c>
      <c r="L42" s="5" t="s">
        <v>956</v>
      </c>
      <c r="N42" s="35">
        <v>4.8</v>
      </c>
      <c r="O42" t="str">
        <f t="shared" si="0"/>
        <v>Somero</v>
      </c>
      <c r="P42" s="2" t="s">
        <v>984</v>
      </c>
      <c r="Q42" t="str">
        <f>VLOOKUP(P42,spp!A:B,2,FALSE)</f>
        <v>Scarus ghobban</v>
      </c>
      <c r="R42">
        <f t="shared" si="1"/>
        <v>15</v>
      </c>
      <c r="U42" s="85">
        <v>10</v>
      </c>
      <c r="W42" s="85">
        <v>5</v>
      </c>
      <c r="AM42">
        <f>VLOOKUP(P42,spp!A:C,3,FALSE)</f>
        <v>2.3300000000000001E-2</v>
      </c>
      <c r="AN42">
        <f>VLOOKUP(P42,spp!A:D,4,FALSE)</f>
        <v>2.919</v>
      </c>
      <c r="AO42">
        <f t="shared" si="2"/>
        <v>1773.414523578771</v>
      </c>
      <c r="AP42">
        <f t="shared" si="3"/>
        <v>44.335363089469276</v>
      </c>
      <c r="AQ42">
        <f t="shared" si="4"/>
        <v>443.35363089469274</v>
      </c>
      <c r="AR42">
        <f t="shared" si="5"/>
        <v>0.44335363089469276</v>
      </c>
      <c r="AS42">
        <f t="shared" si="6"/>
        <v>0.375</v>
      </c>
      <c r="AT42">
        <f>VLOOKUP(P42,spp!A:H,8,FALSE)</f>
        <v>2</v>
      </c>
      <c r="AU42" s="79" t="str">
        <f>VLOOKUP(Q42,gfQuimbayo!B:C,2,FALSE)</f>
        <v>HM</v>
      </c>
      <c r="AV42" s="79" t="str">
        <f>VLOOKUP(AU42,gfQuimbayo!E:F,2,FALSE)</f>
        <v>Macroalgae feeders</v>
      </c>
      <c r="AW42" s="79" t="str">
        <f>VLOOKUP(Q42,taxo!A:D,4,FALSE)</f>
        <v>Perciformes</v>
      </c>
      <c r="AX42" s="79" t="str">
        <f>VLOOKUP(Q42,taxo!A:C,3,FALSE)</f>
        <v>Scaridae</v>
      </c>
      <c r="AY42" t="str">
        <f>VLOOKUP(P42,spp!A:L,12,FALSE)</f>
        <v>LC</v>
      </c>
    </row>
    <row r="43" spans="1:51" hidden="1" x14ac:dyDescent="0.25">
      <c r="A43" s="2" t="s">
        <v>1094</v>
      </c>
      <c r="B43" s="2" t="s">
        <v>1095</v>
      </c>
      <c r="C43" s="2" t="s">
        <v>1097</v>
      </c>
      <c r="D43" s="2"/>
      <c r="E43" s="2"/>
      <c r="F43" s="2" t="s">
        <v>955</v>
      </c>
      <c r="G43" s="2"/>
      <c r="H43">
        <v>1</v>
      </c>
      <c r="I43">
        <v>40</v>
      </c>
      <c r="J43" s="1">
        <v>41808</v>
      </c>
      <c r="K43" s="34">
        <v>2014</v>
      </c>
      <c r="L43" s="5" t="s">
        <v>956</v>
      </c>
      <c r="N43" s="35">
        <v>4.8</v>
      </c>
      <c r="O43" t="str">
        <f t="shared" si="0"/>
        <v>Somero</v>
      </c>
      <c r="P43" s="2" t="s">
        <v>961</v>
      </c>
      <c r="Q43" t="str">
        <f>VLOOKUP(P43,spp!A:B,2,FALSE)</f>
        <v>Johnrandallia nigrirostris</v>
      </c>
      <c r="R43">
        <f t="shared" si="1"/>
        <v>4</v>
      </c>
      <c r="T43" s="85">
        <v>2</v>
      </c>
      <c r="U43" s="85">
        <v>2</v>
      </c>
      <c r="AM43">
        <f>VLOOKUP(P43,spp!A:C,3,FALSE)</f>
        <v>2.5600000000000001E-2</v>
      </c>
      <c r="AN43">
        <f>VLOOKUP(P43,spp!A:D,4,FALSE)</f>
        <v>3.0005999999999999</v>
      </c>
      <c r="AO43">
        <f t="shared" si="2"/>
        <v>121.77778753832284</v>
      </c>
      <c r="AP43">
        <f t="shared" si="3"/>
        <v>3.0444446884580709</v>
      </c>
      <c r="AQ43">
        <f t="shared" si="4"/>
        <v>30.44444688458071</v>
      </c>
      <c r="AR43">
        <f t="shared" si="5"/>
        <v>3.0444446884580711E-2</v>
      </c>
      <c r="AS43">
        <f t="shared" si="6"/>
        <v>0.1</v>
      </c>
      <c r="AT43">
        <f>VLOOKUP(P43,spp!A:H,8,FALSE)</f>
        <v>3</v>
      </c>
      <c r="AU43" s="79" t="str">
        <f>VLOOKUP(Q43,gfQuimbayo!B:C,2,FALSE)</f>
        <v>IN</v>
      </c>
      <c r="AV43" s="79" t="str">
        <f>VLOOKUP(AU43,gfQuimbayo!E:F,2,FALSE)</f>
        <v>Invertebrivores</v>
      </c>
      <c r="AW43" s="79" t="str">
        <f>VLOOKUP(Q43,taxo!A:D,4,FALSE)</f>
        <v>Perciformes</v>
      </c>
      <c r="AX43" s="79" t="str">
        <f>VLOOKUP(Q43,taxo!A:C,3,FALSE)</f>
        <v>Chaetodontidae</v>
      </c>
      <c r="AY43" t="str">
        <f>VLOOKUP(P43,spp!A:L,12,FALSE)</f>
        <v>LC</v>
      </c>
    </row>
    <row r="44" spans="1:51" hidden="1" x14ac:dyDescent="0.25">
      <c r="A44" s="2" t="s">
        <v>1094</v>
      </c>
      <c r="B44" s="2" t="s">
        <v>1095</v>
      </c>
      <c r="C44" s="2" t="s">
        <v>1097</v>
      </c>
      <c r="D44" s="2"/>
      <c r="E44" s="2"/>
      <c r="F44" s="2" t="s">
        <v>955</v>
      </c>
      <c r="G44" s="2"/>
      <c r="H44">
        <v>1</v>
      </c>
      <c r="I44">
        <v>40</v>
      </c>
      <c r="J44" s="1">
        <v>41808</v>
      </c>
      <c r="K44" s="34">
        <v>2014</v>
      </c>
      <c r="L44" s="5" t="s">
        <v>956</v>
      </c>
      <c r="N44" s="35">
        <v>4.8</v>
      </c>
      <c r="O44" t="str">
        <f t="shared" si="0"/>
        <v>Somero</v>
      </c>
      <c r="P44" s="2" t="s">
        <v>976</v>
      </c>
      <c r="Q44" t="str">
        <f>VLOOKUP(P44,spp!A:B,2,FALSE)</f>
        <v>Sufflamen verres</v>
      </c>
      <c r="R44">
        <f t="shared" si="1"/>
        <v>10</v>
      </c>
      <c r="T44" s="85">
        <v>5</v>
      </c>
      <c r="W44" s="85">
        <v>5</v>
      </c>
      <c r="AM44">
        <f>VLOOKUP(P44,spp!A:C,3,FALSE)</f>
        <v>2.4899999999999999E-2</v>
      </c>
      <c r="AN44">
        <f>VLOOKUP(P44,spp!A:D,4,FALSE)</f>
        <v>3.0129999999999999</v>
      </c>
      <c r="AO44">
        <f t="shared" si="2"/>
        <v>2082.3594149194796</v>
      </c>
      <c r="AP44">
        <f t="shared" si="3"/>
        <v>52.058985372986989</v>
      </c>
      <c r="AQ44">
        <f t="shared" si="4"/>
        <v>520.5898537298699</v>
      </c>
      <c r="AR44">
        <f t="shared" si="5"/>
        <v>0.52058985372986988</v>
      </c>
      <c r="AS44">
        <f t="shared" si="6"/>
        <v>0.25</v>
      </c>
      <c r="AT44">
        <f>VLOOKUP(P44,spp!A:H,8,FALSE)</f>
        <v>3.3</v>
      </c>
      <c r="AU44" s="79" t="str">
        <f>VLOOKUP(Q44,gfQuimbayo!B:C,2,FALSE)</f>
        <v>IN</v>
      </c>
      <c r="AV44" s="79" t="str">
        <f>VLOOKUP(AU44,gfQuimbayo!E:F,2,FALSE)</f>
        <v>Invertebrivores</v>
      </c>
      <c r="AW44" s="79" t="str">
        <f>VLOOKUP(Q44,taxo!A:D,4,FALSE)</f>
        <v>Tetraodontiformes</v>
      </c>
      <c r="AX44" s="79" t="str">
        <f>VLOOKUP(Q44,taxo!A:C,3,FALSE)</f>
        <v>Balistidae</v>
      </c>
      <c r="AY44" t="str">
        <f>VLOOKUP(P44,spp!A:L,12,FALSE)</f>
        <v>LC</v>
      </c>
    </row>
    <row r="45" spans="1:51" hidden="1" x14ac:dyDescent="0.25">
      <c r="A45" s="2" t="s">
        <v>1094</v>
      </c>
      <c r="B45" s="2" t="s">
        <v>1095</v>
      </c>
      <c r="C45" s="2" t="s">
        <v>1097</v>
      </c>
      <c r="D45" s="2"/>
      <c r="E45" s="2"/>
      <c r="F45" s="2" t="s">
        <v>955</v>
      </c>
      <c r="G45" s="2"/>
      <c r="H45">
        <v>1</v>
      </c>
      <c r="I45">
        <v>40</v>
      </c>
      <c r="J45" s="1">
        <v>41808</v>
      </c>
      <c r="K45" s="34">
        <v>2014</v>
      </c>
      <c r="L45" s="5" t="s">
        <v>956</v>
      </c>
      <c r="N45" s="35">
        <v>4.8</v>
      </c>
      <c r="O45" t="str">
        <f t="shared" si="0"/>
        <v>Somero</v>
      </c>
      <c r="P45" s="2" t="s">
        <v>977</v>
      </c>
      <c r="Q45" t="str">
        <f>VLOOKUP(P45,spp!A:B,2,FALSE)</f>
        <v>Chromis atrilobata</v>
      </c>
      <c r="R45">
        <f t="shared" si="1"/>
        <v>150</v>
      </c>
      <c r="S45" s="85">
        <v>150</v>
      </c>
      <c r="AM45">
        <f>VLOOKUP(P45,spp!A:C,3,FALSE)</f>
        <v>5.2300000000000003E-3</v>
      </c>
      <c r="AN45">
        <f>VLOOKUP(P45,spp!A:D,4,FALSE)</f>
        <v>3.41655</v>
      </c>
      <c r="AO45">
        <f t="shared" si="2"/>
        <v>17.954564874781031</v>
      </c>
      <c r="AP45">
        <f t="shared" si="3"/>
        <v>0.44886412186952579</v>
      </c>
      <c r="AQ45">
        <f t="shared" si="4"/>
        <v>4.4886412186952578</v>
      </c>
      <c r="AR45">
        <f t="shared" si="5"/>
        <v>4.4886412186952579E-3</v>
      </c>
      <c r="AS45">
        <f t="shared" si="6"/>
        <v>3.75</v>
      </c>
      <c r="AT45">
        <f>VLOOKUP(P45,spp!A:H,8,FALSE)</f>
        <v>3.4</v>
      </c>
      <c r="AU45" s="79" t="str">
        <f>VLOOKUP(Q45,gfQuimbayo!B:C,2,FALSE)</f>
        <v>PK</v>
      </c>
      <c r="AV45" s="79" t="str">
        <f>VLOOKUP(AU45,gfQuimbayo!E:F,2,FALSE)</f>
        <v>Planktivores</v>
      </c>
      <c r="AW45" s="79" t="str">
        <f>VLOOKUP(Q45,taxo!A:D,4,FALSE)</f>
        <v>Perciformes</v>
      </c>
      <c r="AX45" s="79" t="str">
        <f>VLOOKUP(Q45,taxo!A:C,3,FALSE)</f>
        <v>Pomacentridae</v>
      </c>
      <c r="AY45" t="str">
        <f>VLOOKUP(P45,spp!A:L,12,FALSE)</f>
        <v>LC</v>
      </c>
    </row>
    <row r="46" spans="1:51" hidden="1" x14ac:dyDescent="0.25">
      <c r="A46" s="2" t="s">
        <v>1094</v>
      </c>
      <c r="B46" s="2" t="s">
        <v>1095</v>
      </c>
      <c r="C46" s="2" t="s">
        <v>1097</v>
      </c>
      <c r="D46" s="2"/>
      <c r="E46" s="2"/>
      <c r="F46" s="2" t="s">
        <v>955</v>
      </c>
      <c r="G46" s="2"/>
      <c r="H46">
        <v>1</v>
      </c>
      <c r="I46">
        <v>40</v>
      </c>
      <c r="J46" s="1">
        <v>41808</v>
      </c>
      <c r="K46" s="34">
        <v>2014</v>
      </c>
      <c r="L46" s="5" t="s">
        <v>956</v>
      </c>
      <c r="N46" s="35">
        <v>4.8</v>
      </c>
      <c r="O46" t="str">
        <f t="shared" si="0"/>
        <v>Somero</v>
      </c>
      <c r="P46" s="2" t="s">
        <v>983</v>
      </c>
      <c r="Q46" t="str">
        <f>VLOOKUP(P46,spp!A:B,2,FALSE)</f>
        <v>Scarus rubroviolaceus</v>
      </c>
      <c r="R46">
        <f t="shared" si="1"/>
        <v>2</v>
      </c>
      <c r="X46" s="85">
        <v>2</v>
      </c>
      <c r="AM46">
        <f>VLOOKUP(P46,spp!A:C,3,FALSE)</f>
        <v>1.3599999999999999E-2</v>
      </c>
      <c r="AN46">
        <f>VLOOKUP(P46,spp!A:D,4,FALSE)</f>
        <v>3.109</v>
      </c>
      <c r="AO46">
        <f t="shared" si="2"/>
        <v>1718.2108372137477</v>
      </c>
      <c r="AP46">
        <f t="shared" si="3"/>
        <v>42.955270930343694</v>
      </c>
      <c r="AQ46">
        <f t="shared" si="4"/>
        <v>429.55270930343693</v>
      </c>
      <c r="AR46">
        <f t="shared" si="5"/>
        <v>0.42955270930343692</v>
      </c>
      <c r="AS46">
        <f t="shared" si="6"/>
        <v>0.05</v>
      </c>
      <c r="AT46">
        <f>VLOOKUP(P46,spp!A:H,8,FALSE)</f>
        <v>2</v>
      </c>
      <c r="AU46" s="79" t="str">
        <f>VLOOKUP(Q46,gfQuimbayo!B:C,2,FALSE)</f>
        <v>HM</v>
      </c>
      <c r="AV46" s="79" t="str">
        <f>VLOOKUP(AU46,gfQuimbayo!E:F,2,FALSE)</f>
        <v>Macroalgae feeders</v>
      </c>
      <c r="AW46" s="79" t="str">
        <f>VLOOKUP(Q46,taxo!A:D,4,FALSE)</f>
        <v>Perciformes</v>
      </c>
      <c r="AX46" s="79" t="str">
        <f>VLOOKUP(Q46,taxo!A:C,3,FALSE)</f>
        <v>Scaridae</v>
      </c>
      <c r="AY46" t="str">
        <f>VLOOKUP(P46,spp!A:L,12,FALSE)</f>
        <v>LC</v>
      </c>
    </row>
    <row r="47" spans="1:51" hidden="1" x14ac:dyDescent="0.25">
      <c r="A47" s="2" t="s">
        <v>1094</v>
      </c>
      <c r="B47" s="2" t="s">
        <v>1095</v>
      </c>
      <c r="C47" s="2" t="s">
        <v>1097</v>
      </c>
      <c r="D47" s="2"/>
      <c r="E47" s="2"/>
      <c r="F47" s="2" t="s">
        <v>955</v>
      </c>
      <c r="G47" s="2"/>
      <c r="H47">
        <v>1</v>
      </c>
      <c r="I47">
        <v>40</v>
      </c>
      <c r="J47" s="1">
        <v>41808</v>
      </c>
      <c r="K47" s="34">
        <v>2014</v>
      </c>
      <c r="L47" s="5" t="s">
        <v>956</v>
      </c>
      <c r="N47" s="35">
        <v>4.8</v>
      </c>
      <c r="O47" t="str">
        <f t="shared" si="0"/>
        <v>Somero</v>
      </c>
      <c r="P47" s="2" t="s">
        <v>963</v>
      </c>
      <c r="Q47" t="str">
        <f>VLOOKUP(P47,spp!A:B,2,FALSE)</f>
        <v>Sargocentron suborbitalis</v>
      </c>
      <c r="R47">
        <f t="shared" si="1"/>
        <v>1</v>
      </c>
      <c r="U47" s="85">
        <v>1</v>
      </c>
      <c r="AM47">
        <f>VLOOKUP(P47,spp!A:C,3,FALSE)</f>
        <v>2.3199999999999998E-2</v>
      </c>
      <c r="AN47">
        <f>VLOOKUP(P47,spp!A:D,4,FALSE)</f>
        <v>2.9554</v>
      </c>
      <c r="AO47">
        <f t="shared" si="2"/>
        <v>40.485157889405826</v>
      </c>
      <c r="AP47">
        <f t="shared" si="3"/>
        <v>1.0121289472351456</v>
      </c>
      <c r="AQ47">
        <f t="shared" si="4"/>
        <v>10.121289472351457</v>
      </c>
      <c r="AR47">
        <f t="shared" si="5"/>
        <v>1.0121289472351457E-2</v>
      </c>
      <c r="AS47">
        <f t="shared" si="6"/>
        <v>2.5000000000000001E-2</v>
      </c>
      <c r="AT47">
        <f>VLOOKUP(P47,spp!A:H,8,FALSE)</f>
        <v>3.5</v>
      </c>
      <c r="AU47" s="79" t="str">
        <f>VLOOKUP(Q47,gfQuimbayo!B:C,2,FALSE)</f>
        <v>IN</v>
      </c>
      <c r="AV47" s="79" t="str">
        <f>VLOOKUP(AU47,gfQuimbayo!E:F,2,FALSE)</f>
        <v>Invertebrivores</v>
      </c>
      <c r="AW47" s="79" t="str">
        <f>VLOOKUP(Q47,taxo!A:D,4,FALSE)</f>
        <v>Beryciformes</v>
      </c>
      <c r="AX47" s="79" t="str">
        <f>VLOOKUP(Q47,taxo!A:C,3,FALSE)</f>
        <v>Holocentridae</v>
      </c>
      <c r="AY47" t="str">
        <f>VLOOKUP(P47,spp!A:L,12,FALSE)</f>
        <v>LC</v>
      </c>
    </row>
    <row r="48" spans="1:51" hidden="1" x14ac:dyDescent="0.25">
      <c r="A48" s="2" t="s">
        <v>1094</v>
      </c>
      <c r="B48" s="2" t="s">
        <v>1095</v>
      </c>
      <c r="C48" s="2" t="s">
        <v>1097</v>
      </c>
      <c r="D48" s="2"/>
      <c r="E48" s="2"/>
      <c r="F48" s="2" t="s">
        <v>955</v>
      </c>
      <c r="G48" s="2"/>
      <c r="H48">
        <v>1</v>
      </c>
      <c r="I48">
        <v>40</v>
      </c>
      <c r="J48" s="1">
        <v>41808</v>
      </c>
      <c r="K48" s="34">
        <v>2014</v>
      </c>
      <c r="L48" s="5" t="s">
        <v>956</v>
      </c>
      <c r="N48" s="35">
        <v>4.8</v>
      </c>
      <c r="O48" t="str">
        <f t="shared" si="0"/>
        <v>Somero</v>
      </c>
      <c r="P48" s="2" t="s">
        <v>1098</v>
      </c>
      <c r="Q48" t="str">
        <f>VLOOKUP(P48,spp!A:B,2,FALSE)</f>
        <v>Synodus lacertinus</v>
      </c>
      <c r="R48">
        <f t="shared" si="1"/>
        <v>1</v>
      </c>
      <c r="W48" s="85">
        <v>1</v>
      </c>
      <c r="AM48">
        <f>VLOOKUP(P48,spp!A:C,3,FALSE)</f>
        <v>6.4999999999999997E-3</v>
      </c>
      <c r="AN48">
        <f>VLOOKUP(P48,spp!A:D,4,FALSE)</f>
        <v>2.99</v>
      </c>
      <c r="AO48">
        <f t="shared" si="2"/>
        <v>98.345384487759247</v>
      </c>
      <c r="AP48">
        <f t="shared" si="3"/>
        <v>2.4586346121939813</v>
      </c>
      <c r="AQ48">
        <f t="shared" si="4"/>
        <v>24.586346121939812</v>
      </c>
      <c r="AR48">
        <f t="shared" si="5"/>
        <v>2.4586346121939811E-2</v>
      </c>
      <c r="AS48">
        <f t="shared" si="6"/>
        <v>2.5000000000000001E-2</v>
      </c>
      <c r="AT48">
        <f>VLOOKUP(P48,spp!A:H,8,FALSE)</f>
        <v>4.2</v>
      </c>
      <c r="AU48" s="79" t="str">
        <f>VLOOKUP(Q48,gfQuimbayo!B:C,2,FALSE)</f>
        <v>PS</v>
      </c>
      <c r="AV48" s="79" t="str">
        <f>VLOOKUP(AU48,gfQuimbayo!E:F,2,FALSE)</f>
        <v>Piscivores</v>
      </c>
      <c r="AW48" s="79" t="str">
        <f>VLOOKUP(Q48,taxo!A:D,4,FALSE)</f>
        <v>Aulopiformes</v>
      </c>
      <c r="AX48" s="79" t="str">
        <f>VLOOKUP(Q48,taxo!A:C,3,FALSE)</f>
        <v>Synodontidae</v>
      </c>
      <c r="AY48" t="str">
        <f>VLOOKUP(P48,spp!A:L,12,FALSE)</f>
        <v>LC</v>
      </c>
    </row>
    <row r="49" spans="1:51" hidden="1" x14ac:dyDescent="0.25">
      <c r="A49" s="2" t="s">
        <v>1094</v>
      </c>
      <c r="B49" s="2" t="s">
        <v>1095</v>
      </c>
      <c r="C49" s="2" t="s">
        <v>1097</v>
      </c>
      <c r="D49" s="2"/>
      <c r="E49" s="2"/>
      <c r="F49" s="2" t="s">
        <v>955</v>
      </c>
      <c r="G49" s="2"/>
      <c r="H49">
        <v>1</v>
      </c>
      <c r="I49">
        <v>40</v>
      </c>
      <c r="J49" s="1">
        <v>41808</v>
      </c>
      <c r="K49" s="34">
        <v>2014</v>
      </c>
      <c r="L49" s="5" t="s">
        <v>956</v>
      </c>
      <c r="N49" s="35">
        <v>4.8</v>
      </c>
      <c r="O49" t="str">
        <f t="shared" si="0"/>
        <v>Somero</v>
      </c>
      <c r="P49" s="2" t="s">
        <v>965</v>
      </c>
      <c r="Q49" t="str">
        <f>VLOOKUP(P49,spp!A:B,2,FALSE)</f>
        <v>Microspathodon dorsalis</v>
      </c>
      <c r="R49">
        <f t="shared" si="1"/>
        <v>2</v>
      </c>
      <c r="T49" s="85">
        <v>2</v>
      </c>
      <c r="AM49">
        <f>VLOOKUP(P49,spp!A:C,3,FALSE)</f>
        <v>2.3900000000000001E-2</v>
      </c>
      <c r="AN49">
        <f>VLOOKUP(P49,spp!A:D,4,FALSE)</f>
        <v>3.0819999999999999</v>
      </c>
      <c r="AO49">
        <f t="shared" si="2"/>
        <v>23.788480950222137</v>
      </c>
      <c r="AP49">
        <f t="shared" si="3"/>
        <v>0.59471202375555343</v>
      </c>
      <c r="AQ49">
        <f t="shared" si="4"/>
        <v>5.9471202375555343</v>
      </c>
      <c r="AR49">
        <f t="shared" si="5"/>
        <v>5.9471202375555345E-3</v>
      </c>
      <c r="AS49">
        <f t="shared" si="6"/>
        <v>0.05</v>
      </c>
      <c r="AT49">
        <f>VLOOKUP(P49,spp!A:H,8,FALSE)</f>
        <v>2.1</v>
      </c>
      <c r="AU49" s="79" t="str">
        <f>VLOOKUP(Q49,gfQuimbayo!B:C,2,FALSE)</f>
        <v>HM</v>
      </c>
      <c r="AV49" s="79" t="str">
        <f>VLOOKUP(AU49,gfQuimbayo!E:F,2,FALSE)</f>
        <v>Macroalgae feeders</v>
      </c>
      <c r="AW49" s="79" t="str">
        <f>VLOOKUP(Q49,taxo!A:D,4,FALSE)</f>
        <v>Perciformes</v>
      </c>
      <c r="AX49" s="79" t="str">
        <f>VLOOKUP(Q49,taxo!A:C,3,FALSE)</f>
        <v>Pomacentridae</v>
      </c>
      <c r="AY49" t="str">
        <f>VLOOKUP(P49,spp!A:L,12,FALSE)</f>
        <v>LC</v>
      </c>
    </row>
    <row r="50" spans="1:51" hidden="1" x14ac:dyDescent="0.25">
      <c r="A50" s="2" t="s">
        <v>1094</v>
      </c>
      <c r="B50" s="2" t="s">
        <v>1095</v>
      </c>
      <c r="C50" s="2" t="s">
        <v>1097</v>
      </c>
      <c r="D50" s="2"/>
      <c r="E50" s="2"/>
      <c r="F50" s="2" t="s">
        <v>955</v>
      </c>
      <c r="G50" s="2"/>
      <c r="H50">
        <v>1</v>
      </c>
      <c r="I50">
        <v>40</v>
      </c>
      <c r="J50" s="1">
        <v>41808</v>
      </c>
      <c r="K50" s="34">
        <v>2014</v>
      </c>
      <c r="L50" s="5" t="s">
        <v>956</v>
      </c>
      <c r="N50" s="35">
        <v>4.8</v>
      </c>
      <c r="O50" t="str">
        <f t="shared" si="0"/>
        <v>Somero</v>
      </c>
      <c r="P50" s="2" t="s">
        <v>991</v>
      </c>
      <c r="Q50" t="str">
        <f>VLOOKUP(P50,spp!A:B,2,FALSE)</f>
        <v>Canthigaster punctatissima</v>
      </c>
      <c r="R50">
        <f t="shared" si="1"/>
        <v>2</v>
      </c>
      <c r="T50" s="85">
        <v>2</v>
      </c>
      <c r="AM50">
        <f>VLOOKUP(P50,spp!A:C,3,FALSE)</f>
        <v>1.9699999999999999E-2</v>
      </c>
      <c r="AN50">
        <f>VLOOKUP(P50,spp!A:D,4,FALSE)</f>
        <v>2.9174000000000002</v>
      </c>
      <c r="AO50">
        <f t="shared" si="2"/>
        <v>14.073429816211023</v>
      </c>
      <c r="AP50">
        <f t="shared" si="3"/>
        <v>0.35183574540527557</v>
      </c>
      <c r="AQ50">
        <f t="shared" si="4"/>
        <v>3.5183574540527558</v>
      </c>
      <c r="AR50">
        <f t="shared" si="5"/>
        <v>3.5183574540527556E-3</v>
      </c>
      <c r="AS50">
        <f t="shared" si="6"/>
        <v>0.05</v>
      </c>
      <c r="AT50">
        <f>VLOOKUP(P50,spp!A:H,8,FALSE)</f>
        <v>3</v>
      </c>
      <c r="AU50" s="79" t="str">
        <f>VLOOKUP(Q50,gfQuimbayo!B:C,2,FALSE)</f>
        <v>IN</v>
      </c>
      <c r="AV50" s="79" t="str">
        <f>VLOOKUP(AU50,gfQuimbayo!E:F,2,FALSE)</f>
        <v>Invertebrivores</v>
      </c>
      <c r="AW50" s="79" t="str">
        <f>VLOOKUP(Q50,taxo!A:D,4,FALSE)</f>
        <v>Tetraodontiformes</v>
      </c>
      <c r="AX50" s="79" t="str">
        <f>VLOOKUP(Q50,taxo!A:C,3,FALSE)</f>
        <v>Tetraodontidae</v>
      </c>
      <c r="AY50" t="str">
        <f>VLOOKUP(P50,spp!A:L,12,FALSE)</f>
        <v>LC</v>
      </c>
    </row>
    <row r="51" spans="1:51" hidden="1" x14ac:dyDescent="0.25">
      <c r="A51" s="2" t="s">
        <v>1094</v>
      </c>
      <c r="B51" s="2" t="s">
        <v>1095</v>
      </c>
      <c r="C51" s="2" t="s">
        <v>1097</v>
      </c>
      <c r="D51" s="2"/>
      <c r="E51" s="2"/>
      <c r="F51" s="2" t="s">
        <v>955</v>
      </c>
      <c r="G51" s="2"/>
      <c r="H51">
        <v>2</v>
      </c>
      <c r="I51">
        <v>40</v>
      </c>
      <c r="J51" s="1">
        <v>41808</v>
      </c>
      <c r="K51" s="34">
        <v>2014</v>
      </c>
      <c r="L51" s="5" t="s">
        <v>956</v>
      </c>
      <c r="N51" s="35">
        <v>5.5</v>
      </c>
      <c r="O51" t="str">
        <f t="shared" si="0"/>
        <v>Somero</v>
      </c>
      <c r="P51" s="2" t="s">
        <v>1030</v>
      </c>
      <c r="Q51" t="str">
        <f>VLOOKUP(P51,spp!A:B,2,FALSE)</f>
        <v>Diodon holocanthus</v>
      </c>
      <c r="R51">
        <f t="shared" si="1"/>
        <v>17</v>
      </c>
      <c r="U51" s="85">
        <v>8</v>
      </c>
      <c r="W51" s="85">
        <v>9</v>
      </c>
      <c r="AM51">
        <f>VLOOKUP(P51,spp!A:C,3,FALSE)</f>
        <v>2.1899999999999999E-2</v>
      </c>
      <c r="AN51">
        <f>VLOOKUP(P51,spp!A:D,4,FALSE)</f>
        <v>3</v>
      </c>
      <c r="AO51">
        <f t="shared" si="2"/>
        <v>3421.875</v>
      </c>
      <c r="AP51">
        <f t="shared" si="3"/>
        <v>85.546875</v>
      </c>
      <c r="AQ51">
        <f t="shared" si="4"/>
        <v>855.46875</v>
      </c>
      <c r="AR51">
        <f t="shared" si="5"/>
        <v>0.85546875</v>
      </c>
      <c r="AS51">
        <f t="shared" si="6"/>
        <v>0.42499999999999999</v>
      </c>
      <c r="AT51">
        <f>VLOOKUP(P51,spp!A:H,8,FALSE)</f>
        <v>3.3</v>
      </c>
      <c r="AU51" s="79" t="str">
        <f>VLOOKUP(Q51,gfQuimbayo!B:C,2,FALSE)</f>
        <v>IN</v>
      </c>
      <c r="AV51" s="79" t="str">
        <f>VLOOKUP(AU51,gfQuimbayo!E:F,2,FALSE)</f>
        <v>Invertebrivores</v>
      </c>
      <c r="AW51" s="79" t="str">
        <f>VLOOKUP(Q51,taxo!A:D,4,FALSE)</f>
        <v>Tetraodontiformes</v>
      </c>
      <c r="AX51" s="79" t="str">
        <f>VLOOKUP(Q51,taxo!A:C,3,FALSE)</f>
        <v>Diodontidae</v>
      </c>
      <c r="AY51" t="str">
        <f>VLOOKUP(P51,spp!A:L,12,FALSE)</f>
        <v>NE</v>
      </c>
    </row>
    <row r="52" spans="1:51" hidden="1" x14ac:dyDescent="0.25">
      <c r="A52" s="2" t="s">
        <v>1094</v>
      </c>
      <c r="B52" s="2" t="s">
        <v>1095</v>
      </c>
      <c r="C52" s="2" t="s">
        <v>1097</v>
      </c>
      <c r="D52" s="2"/>
      <c r="E52" s="2"/>
      <c r="F52" s="2" t="s">
        <v>955</v>
      </c>
      <c r="G52" s="2"/>
      <c r="H52">
        <v>2</v>
      </c>
      <c r="I52">
        <v>40</v>
      </c>
      <c r="J52" s="1">
        <v>41808</v>
      </c>
      <c r="K52" s="34">
        <v>2014</v>
      </c>
      <c r="L52" s="5" t="s">
        <v>956</v>
      </c>
      <c r="N52" s="35">
        <v>5.5</v>
      </c>
      <c r="O52" t="str">
        <f t="shared" si="0"/>
        <v>Somero</v>
      </c>
      <c r="P52" s="2" t="s">
        <v>967</v>
      </c>
      <c r="Q52" t="str">
        <f>VLOOKUP(P52,spp!A:B,2,FALSE)</f>
        <v>Thalassoma lucasanum</v>
      </c>
      <c r="R52">
        <f t="shared" si="1"/>
        <v>40</v>
      </c>
      <c r="T52" s="85">
        <v>30</v>
      </c>
      <c r="U52" s="85">
        <v>10</v>
      </c>
      <c r="AM52">
        <f>VLOOKUP(P52,spp!A:C,3,FALSE)</f>
        <v>1.261E-2</v>
      </c>
      <c r="AN52">
        <f>VLOOKUP(P52,spp!A:D,4,FALSE)</f>
        <v>2.8782999999999999</v>
      </c>
      <c r="AO52">
        <f t="shared" si="2"/>
        <v>306.0029314717296</v>
      </c>
      <c r="AP52">
        <f t="shared" si="3"/>
        <v>7.6500732867932397</v>
      </c>
      <c r="AQ52">
        <f t="shared" si="4"/>
        <v>76.500732867932399</v>
      </c>
      <c r="AR52">
        <f t="shared" si="5"/>
        <v>7.6500732867932394E-2</v>
      </c>
      <c r="AS52">
        <f t="shared" si="6"/>
        <v>1</v>
      </c>
      <c r="AT52">
        <f>VLOOKUP(P52,spp!A:H,8,FALSE)</f>
        <v>3.5</v>
      </c>
      <c r="AU52" s="79" t="str">
        <f>VLOOKUP(Q52,gfQuimbayo!B:C,2,FALSE)</f>
        <v>IN</v>
      </c>
      <c r="AV52" s="79" t="str">
        <f>VLOOKUP(AU52,gfQuimbayo!E:F,2,FALSE)</f>
        <v>Invertebrivores</v>
      </c>
      <c r="AW52" s="79" t="str">
        <f>VLOOKUP(Q52,taxo!A:D,4,FALSE)</f>
        <v>Perciformes</v>
      </c>
      <c r="AX52" s="79" t="str">
        <f>VLOOKUP(Q52,taxo!A:C,3,FALSE)</f>
        <v>Labridae</v>
      </c>
      <c r="AY52" t="str">
        <f>VLOOKUP(P52,spp!A:L,12,FALSE)</f>
        <v>LC</v>
      </c>
    </row>
    <row r="53" spans="1:51" hidden="1" x14ac:dyDescent="0.25">
      <c r="A53" s="2" t="s">
        <v>1094</v>
      </c>
      <c r="B53" s="2" t="s">
        <v>1095</v>
      </c>
      <c r="C53" s="2" t="s">
        <v>1097</v>
      </c>
      <c r="D53" s="2"/>
      <c r="E53" s="2"/>
      <c r="F53" s="2" t="s">
        <v>955</v>
      </c>
      <c r="G53" s="2"/>
      <c r="H53">
        <v>2</v>
      </c>
      <c r="I53">
        <v>40</v>
      </c>
      <c r="J53" s="1">
        <v>41808</v>
      </c>
      <c r="K53" s="34">
        <v>2014</v>
      </c>
      <c r="L53" s="5" t="s">
        <v>956</v>
      </c>
      <c r="N53" s="35">
        <v>5.5</v>
      </c>
      <c r="O53" t="str">
        <f t="shared" si="0"/>
        <v>Somero</v>
      </c>
      <c r="P53" s="2" t="s">
        <v>1076</v>
      </c>
      <c r="Q53" t="str">
        <f>VLOOKUP(P53,spp!A:B,2,FALSE)</f>
        <v>Chilomycterus reticulatus</v>
      </c>
      <c r="R53">
        <f t="shared" si="1"/>
        <v>1</v>
      </c>
      <c r="X53" s="85">
        <v>1</v>
      </c>
      <c r="AM53">
        <f>VLOOKUP(P53,spp!A:C,3,FALSE)</f>
        <v>0.28499999999999998</v>
      </c>
      <c r="AN53">
        <f>VLOOKUP(P53,spp!A:D,4,FALSE)</f>
        <v>2.3450000000000002</v>
      </c>
      <c r="AO53">
        <f t="shared" si="2"/>
        <v>1190.376717670676</v>
      </c>
      <c r="AP53">
        <f t="shared" si="3"/>
        <v>29.759417941766902</v>
      </c>
      <c r="AQ53">
        <f t="shared" si="4"/>
        <v>297.59417941766901</v>
      </c>
      <c r="AR53">
        <f t="shared" si="5"/>
        <v>0.29759417941766902</v>
      </c>
      <c r="AS53">
        <f t="shared" si="6"/>
        <v>2.5000000000000001E-2</v>
      </c>
      <c r="AT53">
        <f>VLOOKUP(P53,spp!A:H,8,FALSE)</f>
        <v>3.5</v>
      </c>
      <c r="AU53" s="79" t="str">
        <f>VLOOKUP(Q53,gfQuimbayo!B:C,2,FALSE)</f>
        <v>IN</v>
      </c>
      <c r="AV53" s="79" t="str">
        <f>VLOOKUP(AU53,gfQuimbayo!E:F,2,FALSE)</f>
        <v>Invertebrivores</v>
      </c>
      <c r="AW53" s="79" t="str">
        <f>VLOOKUP(Q53,taxo!A:D,4,FALSE)</f>
        <v>Tetraodontiformes</v>
      </c>
      <c r="AX53" s="79" t="str">
        <f>VLOOKUP(Q53,taxo!A:C,3,FALSE)</f>
        <v>Diodontidae</v>
      </c>
      <c r="AY53" t="str">
        <f>VLOOKUP(P53,spp!A:L,12,FALSE)</f>
        <v>NE</v>
      </c>
    </row>
    <row r="54" spans="1:51" hidden="1" x14ac:dyDescent="0.25">
      <c r="A54" s="2" t="s">
        <v>1094</v>
      </c>
      <c r="B54" s="2" t="s">
        <v>1095</v>
      </c>
      <c r="C54" s="2" t="s">
        <v>1097</v>
      </c>
      <c r="D54" s="2"/>
      <c r="E54" s="2"/>
      <c r="F54" s="2" t="s">
        <v>955</v>
      </c>
      <c r="G54" s="2"/>
      <c r="H54">
        <v>2</v>
      </c>
      <c r="I54">
        <v>40</v>
      </c>
      <c r="J54" s="1">
        <v>41808</v>
      </c>
      <c r="K54" s="34">
        <v>2014</v>
      </c>
      <c r="L54" s="5" t="s">
        <v>956</v>
      </c>
      <c r="N54" s="35">
        <v>5.5</v>
      </c>
      <c r="O54" t="str">
        <f t="shared" si="0"/>
        <v>Somero</v>
      </c>
      <c r="P54" s="2" t="s">
        <v>961</v>
      </c>
      <c r="Q54" t="str">
        <f>VLOOKUP(P54,spp!A:B,2,FALSE)</f>
        <v>Johnrandallia nigrirostris</v>
      </c>
      <c r="R54">
        <f t="shared" ref="R54:R117" si="7">+SUM(S54:AI54)</f>
        <v>4</v>
      </c>
      <c r="T54" s="85">
        <v>1</v>
      </c>
      <c r="U54" s="85">
        <v>3</v>
      </c>
      <c r="AM54">
        <f>VLOOKUP(P54,spp!A:C,3,FALSE)</f>
        <v>2.5600000000000001E-2</v>
      </c>
      <c r="AN54">
        <f>VLOOKUP(P54,spp!A:D,4,FALSE)</f>
        <v>3.0005999999999999</v>
      </c>
      <c r="AO54">
        <f t="shared" si="2"/>
        <v>161.04055237333992</v>
      </c>
      <c r="AP54">
        <f t="shared" si="3"/>
        <v>4.0260138093334978</v>
      </c>
      <c r="AQ54">
        <f t="shared" si="4"/>
        <v>40.26013809333498</v>
      </c>
      <c r="AR54">
        <f t="shared" si="5"/>
        <v>4.026013809333498E-2</v>
      </c>
      <c r="AS54">
        <f t="shared" si="6"/>
        <v>0.1</v>
      </c>
      <c r="AT54">
        <f>VLOOKUP(P54,spp!A:H,8,FALSE)</f>
        <v>3</v>
      </c>
      <c r="AU54" s="79" t="str">
        <f>VLOOKUP(Q54,gfQuimbayo!B:C,2,FALSE)</f>
        <v>IN</v>
      </c>
      <c r="AV54" s="79" t="str">
        <f>VLOOKUP(AU54,gfQuimbayo!E:F,2,FALSE)</f>
        <v>Invertebrivores</v>
      </c>
      <c r="AW54" s="79" t="str">
        <f>VLOOKUP(Q54,taxo!A:D,4,FALSE)</f>
        <v>Perciformes</v>
      </c>
      <c r="AX54" s="79" t="str">
        <f>VLOOKUP(Q54,taxo!A:C,3,FALSE)</f>
        <v>Chaetodontidae</v>
      </c>
      <c r="AY54" t="str">
        <f>VLOOKUP(P54,spp!A:L,12,FALSE)</f>
        <v>LC</v>
      </c>
    </row>
    <row r="55" spans="1:51" hidden="1" x14ac:dyDescent="0.25">
      <c r="A55" s="2" t="s">
        <v>1094</v>
      </c>
      <c r="B55" s="2" t="s">
        <v>1095</v>
      </c>
      <c r="C55" s="2" t="s">
        <v>1097</v>
      </c>
      <c r="D55" s="2"/>
      <c r="E55" s="2"/>
      <c r="F55" s="2" t="s">
        <v>955</v>
      </c>
      <c r="G55" s="2"/>
      <c r="H55">
        <v>2</v>
      </c>
      <c r="I55">
        <v>40</v>
      </c>
      <c r="J55" s="1">
        <v>41808</v>
      </c>
      <c r="K55" s="34">
        <v>2014</v>
      </c>
      <c r="L55" s="5" t="s">
        <v>956</v>
      </c>
      <c r="N55" s="35">
        <v>5.5</v>
      </c>
      <c r="O55" t="str">
        <f t="shared" si="0"/>
        <v>Somero</v>
      </c>
      <c r="P55" s="2" t="s">
        <v>982</v>
      </c>
      <c r="Q55" t="str">
        <f>VLOOKUP(P55,spp!A:B,2,FALSE)</f>
        <v>Arothron meleagris</v>
      </c>
      <c r="R55">
        <f t="shared" si="7"/>
        <v>1</v>
      </c>
      <c r="V55" s="85">
        <v>1</v>
      </c>
      <c r="AM55">
        <f>VLOOKUP(P55,spp!A:C,3,FALSE)</f>
        <v>3.0700000000000002E-2</v>
      </c>
      <c r="AN55">
        <f>VLOOKUP(P55,spp!A:D,4,FALSE)</f>
        <v>2.8498999999999999</v>
      </c>
      <c r="AO55">
        <f t="shared" si="2"/>
        <v>107.07116064527574</v>
      </c>
      <c r="AP55">
        <f t="shared" si="3"/>
        <v>2.6767790161318934</v>
      </c>
      <c r="AQ55">
        <f t="shared" si="4"/>
        <v>26.767790161318935</v>
      </c>
      <c r="AR55">
        <f t="shared" si="5"/>
        <v>2.6767790161318934E-2</v>
      </c>
      <c r="AS55">
        <f t="shared" si="6"/>
        <v>2.5000000000000001E-2</v>
      </c>
      <c r="AT55">
        <f>VLOOKUP(P55,spp!A:H,8,FALSE)</f>
        <v>3.4</v>
      </c>
      <c r="AU55" s="79" t="str">
        <f>VLOOKUP(Q55,gfQuimbayo!B:C,2,FALSE)</f>
        <v>IN</v>
      </c>
      <c r="AV55" s="79" t="str">
        <f>VLOOKUP(AU55,gfQuimbayo!E:F,2,FALSE)</f>
        <v>Invertebrivores</v>
      </c>
      <c r="AW55" s="79" t="str">
        <f>VLOOKUP(Q55,taxo!A:D,4,FALSE)</f>
        <v>Tetraodontiformes</v>
      </c>
      <c r="AX55" s="79" t="str">
        <f>VLOOKUP(Q55,taxo!A:C,3,FALSE)</f>
        <v>Tetraodontidae</v>
      </c>
      <c r="AY55" t="str">
        <f>VLOOKUP(P55,spp!A:L,12,FALSE)</f>
        <v>NE</v>
      </c>
    </row>
    <row r="56" spans="1:51" hidden="1" x14ac:dyDescent="0.25">
      <c r="A56" s="2" t="s">
        <v>1094</v>
      </c>
      <c r="B56" s="2" t="s">
        <v>1095</v>
      </c>
      <c r="C56" s="2" t="s">
        <v>1097</v>
      </c>
      <c r="D56" s="2"/>
      <c r="E56" s="2"/>
      <c r="F56" s="2" t="s">
        <v>955</v>
      </c>
      <c r="G56" s="2"/>
      <c r="H56">
        <v>2</v>
      </c>
      <c r="I56">
        <v>40</v>
      </c>
      <c r="J56" s="1">
        <v>41808</v>
      </c>
      <c r="K56" s="34">
        <v>2014</v>
      </c>
      <c r="L56" s="5" t="s">
        <v>956</v>
      </c>
      <c r="N56" s="35">
        <v>5.5</v>
      </c>
      <c r="O56" t="str">
        <f t="shared" si="0"/>
        <v>Somero</v>
      </c>
      <c r="P56" s="2" t="s">
        <v>959</v>
      </c>
      <c r="Q56" t="str">
        <f>VLOOKUP(P56,spp!A:B,2,FALSE)</f>
        <v>Stegastes acapulcoensis</v>
      </c>
      <c r="R56">
        <f t="shared" si="7"/>
        <v>15</v>
      </c>
      <c r="U56" s="85">
        <v>15</v>
      </c>
      <c r="AM56">
        <f>VLOOKUP(P56,spp!A:C,3,FALSE)</f>
        <v>3.49E-2</v>
      </c>
      <c r="AN56">
        <f>VLOOKUP(P56,spp!A:D,4,FALSE)</f>
        <v>2.9108999999999998</v>
      </c>
      <c r="AO56">
        <f t="shared" si="2"/>
        <v>816.4170066950644</v>
      </c>
      <c r="AP56">
        <f t="shared" si="3"/>
        <v>20.410425167376609</v>
      </c>
      <c r="AQ56">
        <f t="shared" si="4"/>
        <v>204.1042516737661</v>
      </c>
      <c r="AR56">
        <f t="shared" si="5"/>
        <v>0.20410425167376611</v>
      </c>
      <c r="AS56">
        <f t="shared" si="6"/>
        <v>0.375</v>
      </c>
      <c r="AT56">
        <f>VLOOKUP(P56,spp!A:H,8,FALSE)</f>
        <v>2</v>
      </c>
      <c r="AU56" s="79" t="str">
        <f>VLOOKUP(Q56,gfQuimbayo!B:C,2,FALSE)</f>
        <v>HD</v>
      </c>
      <c r="AV56" s="79" t="str">
        <f>VLOOKUP(AU56,gfQuimbayo!E:F,2,FALSE)</f>
        <v>Detritivores</v>
      </c>
      <c r="AW56" s="79" t="str">
        <f>VLOOKUP(Q56,taxo!A:D,4,FALSE)</f>
        <v>Perciformes</v>
      </c>
      <c r="AX56" s="79" t="str">
        <f>VLOOKUP(Q56,taxo!A:C,3,FALSE)</f>
        <v>Pomacentridae</v>
      </c>
      <c r="AY56" t="str">
        <f>VLOOKUP(P56,spp!A:L,12,FALSE)</f>
        <v>LC</v>
      </c>
    </row>
    <row r="57" spans="1:51" hidden="1" x14ac:dyDescent="0.25">
      <c r="A57" s="2" t="s">
        <v>1094</v>
      </c>
      <c r="B57" s="2" t="s">
        <v>1095</v>
      </c>
      <c r="C57" s="2" t="s">
        <v>1097</v>
      </c>
      <c r="D57" s="2"/>
      <c r="E57" s="2"/>
      <c r="F57" s="2" t="s">
        <v>955</v>
      </c>
      <c r="G57" s="2"/>
      <c r="H57">
        <v>2</v>
      </c>
      <c r="I57">
        <v>40</v>
      </c>
      <c r="J57" s="1">
        <v>41808</v>
      </c>
      <c r="K57" s="34">
        <v>2014</v>
      </c>
      <c r="L57" s="5" t="s">
        <v>956</v>
      </c>
      <c r="N57" s="35">
        <v>5.5</v>
      </c>
      <c r="O57" t="str">
        <f t="shared" si="0"/>
        <v>Somero</v>
      </c>
      <c r="P57" s="2" t="s">
        <v>991</v>
      </c>
      <c r="Q57" t="str">
        <f>VLOOKUP(P57,spp!A:B,2,FALSE)</f>
        <v>Canthigaster punctatissima</v>
      </c>
      <c r="R57">
        <f t="shared" si="7"/>
        <v>6</v>
      </c>
      <c r="S57" s="85">
        <v>6</v>
      </c>
      <c r="AM57">
        <f>VLOOKUP(P57,spp!A:C,3,FALSE)</f>
        <v>1.9699999999999999E-2</v>
      </c>
      <c r="AN57">
        <f>VLOOKUP(P57,spp!A:D,4,FALSE)</f>
        <v>2.9174000000000002</v>
      </c>
      <c r="AO57">
        <f t="shared" si="2"/>
        <v>1.7122519041320323</v>
      </c>
      <c r="AP57">
        <f t="shared" si="3"/>
        <v>4.2806297603300805E-2</v>
      </c>
      <c r="AQ57">
        <f t="shared" si="4"/>
        <v>0.42806297603300802</v>
      </c>
      <c r="AR57">
        <f t="shared" si="5"/>
        <v>4.2806297603300805E-4</v>
      </c>
      <c r="AS57">
        <f t="shared" si="6"/>
        <v>0.15</v>
      </c>
      <c r="AT57">
        <f>VLOOKUP(P57,spp!A:H,8,FALSE)</f>
        <v>3</v>
      </c>
      <c r="AU57" s="79" t="str">
        <f>VLOOKUP(Q57,gfQuimbayo!B:C,2,FALSE)</f>
        <v>IN</v>
      </c>
      <c r="AV57" s="79" t="str">
        <f>VLOOKUP(AU57,gfQuimbayo!E:F,2,FALSE)</f>
        <v>Invertebrivores</v>
      </c>
      <c r="AW57" s="79" t="str">
        <f>VLOOKUP(Q57,taxo!A:D,4,FALSE)</f>
        <v>Tetraodontiformes</v>
      </c>
      <c r="AX57" s="79" t="str">
        <f>VLOOKUP(Q57,taxo!A:C,3,FALSE)</f>
        <v>Tetraodontidae</v>
      </c>
      <c r="AY57" t="str">
        <f>VLOOKUP(P57,spp!A:L,12,FALSE)</f>
        <v>LC</v>
      </c>
    </row>
    <row r="58" spans="1:51" hidden="1" x14ac:dyDescent="0.25">
      <c r="A58" s="2" t="s">
        <v>1094</v>
      </c>
      <c r="B58" s="2" t="s">
        <v>1095</v>
      </c>
      <c r="C58" s="2" t="s">
        <v>1097</v>
      </c>
      <c r="D58" s="2"/>
      <c r="E58" s="2"/>
      <c r="F58" s="2" t="s">
        <v>955</v>
      </c>
      <c r="G58" s="2"/>
      <c r="H58">
        <v>2</v>
      </c>
      <c r="I58">
        <v>40</v>
      </c>
      <c r="J58" s="1">
        <v>41808</v>
      </c>
      <c r="K58" s="34">
        <v>2014</v>
      </c>
      <c r="L58" s="5" t="s">
        <v>956</v>
      </c>
      <c r="N58" s="35">
        <v>5.5</v>
      </c>
      <c r="O58" t="str">
        <f t="shared" si="0"/>
        <v>Somero</v>
      </c>
      <c r="P58" s="2" t="s">
        <v>975</v>
      </c>
      <c r="Q58" t="str">
        <f>VLOOKUP(P58,spp!A:B,2,FALSE)</f>
        <v>Holacanthus passer</v>
      </c>
      <c r="R58">
        <f t="shared" si="7"/>
        <v>3</v>
      </c>
      <c r="T58" s="85">
        <v>3</v>
      </c>
      <c r="AM58">
        <f>VLOOKUP(P58,spp!A:C,3,FALSE)</f>
        <v>2.7130000000000001E-2</v>
      </c>
      <c r="AN58">
        <f>VLOOKUP(P58,spp!A:D,4,FALSE)</f>
        <v>3.0842299999999998</v>
      </c>
      <c r="AO58">
        <f t="shared" si="2"/>
        <v>40.687522762021722</v>
      </c>
      <c r="AP58">
        <f t="shared" si="3"/>
        <v>1.017188069050543</v>
      </c>
      <c r="AQ58">
        <f t="shared" si="4"/>
        <v>10.17188069050543</v>
      </c>
      <c r="AR58">
        <f t="shared" si="5"/>
        <v>1.017188069050543E-2</v>
      </c>
      <c r="AS58">
        <f t="shared" si="6"/>
        <v>7.4999999999999997E-2</v>
      </c>
      <c r="AT58">
        <f>VLOOKUP(P58,spp!A:H,8,FALSE)</f>
        <v>2.6</v>
      </c>
      <c r="AU58" s="79" t="str">
        <f>VLOOKUP(Q58,gfQuimbayo!B:C,2,FALSE)</f>
        <v>IN</v>
      </c>
      <c r="AV58" s="79" t="str">
        <f>VLOOKUP(AU58,gfQuimbayo!E:F,2,FALSE)</f>
        <v>Invertebrivores</v>
      </c>
      <c r="AW58" s="79" t="str">
        <f>VLOOKUP(Q58,taxo!A:D,4,FALSE)</f>
        <v>Perciformes</v>
      </c>
      <c r="AX58" s="79" t="str">
        <f>VLOOKUP(Q58,taxo!A:C,3,FALSE)</f>
        <v>Pomacanthidae</v>
      </c>
      <c r="AY58" t="str">
        <f>VLOOKUP(P58,spp!A:L,12,FALSE)</f>
        <v>LC</v>
      </c>
    </row>
    <row r="59" spans="1:51" hidden="1" x14ac:dyDescent="0.25">
      <c r="A59" s="2" t="s">
        <v>1094</v>
      </c>
      <c r="B59" s="2" t="s">
        <v>1095</v>
      </c>
      <c r="C59" s="2" t="s">
        <v>1097</v>
      </c>
      <c r="D59" s="2"/>
      <c r="E59" s="2"/>
      <c r="F59" s="2" t="s">
        <v>955</v>
      </c>
      <c r="G59" s="2"/>
      <c r="H59">
        <v>2</v>
      </c>
      <c r="I59">
        <v>40</v>
      </c>
      <c r="J59" s="1">
        <v>41808</v>
      </c>
      <c r="K59" s="34">
        <v>2014</v>
      </c>
      <c r="L59" s="5" t="s">
        <v>956</v>
      </c>
      <c r="N59" s="35">
        <v>5.5</v>
      </c>
      <c r="O59" t="str">
        <f t="shared" si="0"/>
        <v>Somero</v>
      </c>
      <c r="P59" s="2" t="s">
        <v>1077</v>
      </c>
      <c r="Q59" t="str">
        <f>VLOOKUP(P59,spp!A:B,2,FALSE)</f>
        <v>Novaculichthys taeniourus</v>
      </c>
      <c r="R59">
        <f t="shared" si="7"/>
        <v>1</v>
      </c>
      <c r="U59" s="85">
        <v>1</v>
      </c>
      <c r="AM59">
        <f>VLOOKUP(P59,spp!A:C,3,FALSE)</f>
        <v>1.2999999999999999E-2</v>
      </c>
      <c r="AN59">
        <f>VLOOKUP(P59,spp!A:D,4,FALSE)</f>
        <v>2.91</v>
      </c>
      <c r="AO59">
        <f t="shared" si="2"/>
        <v>20.227932240332532</v>
      </c>
      <c r="AP59">
        <f t="shared" si="3"/>
        <v>0.50569830600831334</v>
      </c>
      <c r="AQ59">
        <f t="shared" si="4"/>
        <v>5.0569830600831338</v>
      </c>
      <c r="AR59">
        <f t="shared" si="5"/>
        <v>5.0569830600831339E-3</v>
      </c>
      <c r="AS59">
        <f t="shared" si="6"/>
        <v>2.5000000000000001E-2</v>
      </c>
      <c r="AT59">
        <f>VLOOKUP(P59,spp!A:H,8,FALSE)</f>
        <v>3.3</v>
      </c>
      <c r="AU59" s="79" t="str">
        <f>VLOOKUP(Q59,gfQuimbayo!B:C,2,FALSE)</f>
        <v>IN</v>
      </c>
      <c r="AV59" s="79" t="str">
        <f>VLOOKUP(AU59,gfQuimbayo!E:F,2,FALSE)</f>
        <v>Invertebrivores</v>
      </c>
      <c r="AW59" s="79" t="str">
        <f>VLOOKUP(Q59,taxo!A:D,4,FALSE)</f>
        <v>Perciformes</v>
      </c>
      <c r="AX59" s="79" t="str">
        <f>VLOOKUP(Q59,taxo!A:C,3,FALSE)</f>
        <v>Labridae</v>
      </c>
      <c r="AY59" t="str">
        <f>VLOOKUP(P59,spp!A:L,12,FALSE)</f>
        <v>LC</v>
      </c>
    </row>
    <row r="60" spans="1:51" hidden="1" x14ac:dyDescent="0.25">
      <c r="A60" s="2" t="s">
        <v>1094</v>
      </c>
      <c r="B60" s="2" t="s">
        <v>1095</v>
      </c>
      <c r="C60" s="2" t="s">
        <v>1097</v>
      </c>
      <c r="D60" s="2"/>
      <c r="E60" s="2"/>
      <c r="F60" s="2" t="s">
        <v>955</v>
      </c>
      <c r="G60" s="2"/>
      <c r="H60">
        <v>2</v>
      </c>
      <c r="I60">
        <v>40</v>
      </c>
      <c r="J60" s="1">
        <v>41808</v>
      </c>
      <c r="K60" s="34">
        <v>2014</v>
      </c>
      <c r="L60" s="5" t="s">
        <v>956</v>
      </c>
      <c r="N60" s="35">
        <v>5.5</v>
      </c>
      <c r="O60" t="str">
        <f t="shared" si="0"/>
        <v>Somero</v>
      </c>
      <c r="P60" s="2" t="s">
        <v>976</v>
      </c>
      <c r="Q60" t="str">
        <f>VLOOKUP(P60,spp!A:B,2,FALSE)</f>
        <v>Sufflamen verres</v>
      </c>
      <c r="R60">
        <f t="shared" si="7"/>
        <v>10</v>
      </c>
      <c r="U60" s="85">
        <v>5</v>
      </c>
      <c r="W60" s="85">
        <v>5</v>
      </c>
      <c r="AM60">
        <f>VLOOKUP(P60,spp!A:C,3,FALSE)</f>
        <v>2.4899999999999999E-2</v>
      </c>
      <c r="AN60">
        <f>VLOOKUP(P60,spp!A:D,4,FALSE)</f>
        <v>3.0129999999999999</v>
      </c>
      <c r="AO60">
        <f t="shared" si="2"/>
        <v>2279.7227659257219</v>
      </c>
      <c r="AP60">
        <f t="shared" si="3"/>
        <v>56.99306914814305</v>
      </c>
      <c r="AQ60">
        <f t="shared" si="4"/>
        <v>569.93069148143047</v>
      </c>
      <c r="AR60">
        <f t="shared" si="5"/>
        <v>0.5699306914814305</v>
      </c>
      <c r="AS60">
        <f t="shared" si="6"/>
        <v>0.25</v>
      </c>
      <c r="AT60">
        <f>VLOOKUP(P60,spp!A:H,8,FALSE)</f>
        <v>3.3</v>
      </c>
      <c r="AU60" s="79" t="str">
        <f>VLOOKUP(Q60,gfQuimbayo!B:C,2,FALSE)</f>
        <v>IN</v>
      </c>
      <c r="AV60" s="79" t="str">
        <f>VLOOKUP(AU60,gfQuimbayo!E:F,2,FALSE)</f>
        <v>Invertebrivores</v>
      </c>
      <c r="AW60" s="79" t="str">
        <f>VLOOKUP(Q60,taxo!A:D,4,FALSE)</f>
        <v>Tetraodontiformes</v>
      </c>
      <c r="AX60" s="79" t="str">
        <f>VLOOKUP(Q60,taxo!A:C,3,FALSE)</f>
        <v>Balistidae</v>
      </c>
      <c r="AY60" t="str">
        <f>VLOOKUP(P60,spp!A:L,12,FALSE)</f>
        <v>LC</v>
      </c>
    </row>
    <row r="61" spans="1:51" hidden="1" x14ac:dyDescent="0.25">
      <c r="A61" s="2" t="s">
        <v>1094</v>
      </c>
      <c r="B61" s="2" t="s">
        <v>1095</v>
      </c>
      <c r="C61" s="2" t="s">
        <v>1097</v>
      </c>
      <c r="D61" s="2"/>
      <c r="E61" s="2"/>
      <c r="F61" s="2" t="s">
        <v>955</v>
      </c>
      <c r="G61" s="2"/>
      <c r="H61">
        <v>2</v>
      </c>
      <c r="I61">
        <v>40</v>
      </c>
      <c r="J61" s="1">
        <v>41808</v>
      </c>
      <c r="K61" s="34">
        <v>2014</v>
      </c>
      <c r="L61" s="5" t="s">
        <v>956</v>
      </c>
      <c r="N61" s="35">
        <v>5.5</v>
      </c>
      <c r="O61" t="str">
        <f t="shared" si="0"/>
        <v>Somero</v>
      </c>
      <c r="P61" s="2" t="s">
        <v>999</v>
      </c>
      <c r="Q61" t="str">
        <f>VLOOKUP(P61,spp!A:B,2,FALSE)</f>
        <v>Fistularia commersonii</v>
      </c>
      <c r="R61">
        <f t="shared" si="7"/>
        <v>5</v>
      </c>
      <c r="Y61" s="85">
        <v>5</v>
      </c>
      <c r="AM61">
        <f>VLOOKUP(P61,spp!A:C,3,FALSE)</f>
        <v>5.9999999999999995E-4</v>
      </c>
      <c r="AN61">
        <f>VLOOKUP(P61,spp!A:D,4,FALSE)</f>
        <v>3</v>
      </c>
      <c r="AO61">
        <f t="shared" si="2"/>
        <v>273.375</v>
      </c>
      <c r="AP61">
        <f t="shared" si="3"/>
        <v>6.8343749999999996</v>
      </c>
      <c r="AQ61">
        <f t="shared" si="4"/>
        <v>68.34375</v>
      </c>
      <c r="AR61">
        <f t="shared" si="5"/>
        <v>6.8343749999999995E-2</v>
      </c>
      <c r="AS61">
        <f t="shared" si="6"/>
        <v>0.125</v>
      </c>
      <c r="AT61">
        <f>VLOOKUP(P61,spp!A:H,8,FALSE)</f>
        <v>4.3</v>
      </c>
      <c r="AU61" s="79" t="str">
        <f>VLOOKUP(Q61,gfQuimbayo!B:C,2,FALSE)</f>
        <v>PS</v>
      </c>
      <c r="AV61" s="79" t="str">
        <f>VLOOKUP(AU61,gfQuimbayo!E:F,2,FALSE)</f>
        <v>Piscivores</v>
      </c>
      <c r="AW61" s="79" t="str">
        <f>VLOOKUP(Q61,taxo!A:D,4,FALSE)</f>
        <v>Syngnathiformes</v>
      </c>
      <c r="AX61" s="79" t="str">
        <f>VLOOKUP(Q61,taxo!A:C,3,FALSE)</f>
        <v>Fistulariidae</v>
      </c>
      <c r="AY61" t="str">
        <f>VLOOKUP(P61,spp!A:L,12,FALSE)</f>
        <v>NE</v>
      </c>
    </row>
    <row r="62" spans="1:51" hidden="1" x14ac:dyDescent="0.25">
      <c r="A62" s="2" t="s">
        <v>1094</v>
      </c>
      <c r="B62" s="2" t="s">
        <v>1095</v>
      </c>
      <c r="C62" s="2" t="s">
        <v>1097</v>
      </c>
      <c r="D62" s="2"/>
      <c r="E62" s="2"/>
      <c r="F62" s="2" t="s">
        <v>955</v>
      </c>
      <c r="G62" s="2"/>
      <c r="H62">
        <v>2</v>
      </c>
      <c r="I62">
        <v>40</v>
      </c>
      <c r="J62" s="1">
        <v>41808</v>
      </c>
      <c r="K62" s="34">
        <v>2014</v>
      </c>
      <c r="L62" s="5" t="s">
        <v>956</v>
      </c>
      <c r="N62" s="35">
        <v>5.5</v>
      </c>
      <c r="O62" t="str">
        <f t="shared" si="0"/>
        <v>Somero</v>
      </c>
      <c r="P62" s="2" t="s">
        <v>957</v>
      </c>
      <c r="Q62" t="str">
        <f>VLOOKUP(P62,spp!A:B,2,FALSE)</f>
        <v>Halichoeres dispilus</v>
      </c>
      <c r="R62">
        <f t="shared" si="7"/>
        <v>20</v>
      </c>
      <c r="T62" s="85">
        <v>20</v>
      </c>
      <c r="AM62">
        <f>VLOOKUP(P62,spp!A:C,3,FALSE)</f>
        <v>1.26E-2</v>
      </c>
      <c r="AN62">
        <f>VLOOKUP(P62,spp!A:D,4,FALSE)</f>
        <v>3.0672999999999999</v>
      </c>
      <c r="AO62">
        <f t="shared" si="2"/>
        <v>121.75195793543108</v>
      </c>
      <c r="AP62">
        <f t="shared" si="3"/>
        <v>3.0437989483857768</v>
      </c>
      <c r="AQ62">
        <f t="shared" si="4"/>
        <v>30.43798948385777</v>
      </c>
      <c r="AR62">
        <f t="shared" si="5"/>
        <v>3.0437989483857768E-2</v>
      </c>
      <c r="AS62">
        <f t="shared" si="6"/>
        <v>0.5</v>
      </c>
      <c r="AT62">
        <f>VLOOKUP(P62,spp!A:H,8,FALSE)</f>
        <v>3.9</v>
      </c>
      <c r="AU62" s="79" t="str">
        <f>VLOOKUP(Q62,gfQuimbayo!B:C,2,FALSE)</f>
        <v>IN</v>
      </c>
      <c r="AV62" s="79" t="str">
        <f>VLOOKUP(AU62,gfQuimbayo!E:F,2,FALSE)</f>
        <v>Invertebrivores</v>
      </c>
      <c r="AW62" s="79" t="str">
        <f>VLOOKUP(Q62,taxo!A:D,4,FALSE)</f>
        <v>Perciformes</v>
      </c>
      <c r="AX62" s="79" t="str">
        <f>VLOOKUP(Q62,taxo!A:C,3,FALSE)</f>
        <v>Labridae</v>
      </c>
      <c r="AY62" t="str">
        <f>VLOOKUP(P62,spp!A:L,12,FALSE)</f>
        <v>LC</v>
      </c>
    </row>
    <row r="63" spans="1:51" hidden="1" x14ac:dyDescent="0.25">
      <c r="A63" s="2" t="s">
        <v>1094</v>
      </c>
      <c r="B63" s="2" t="s">
        <v>1095</v>
      </c>
      <c r="C63" s="2" t="s">
        <v>1097</v>
      </c>
      <c r="D63" s="2"/>
      <c r="E63" s="2"/>
      <c r="F63" s="2" t="s">
        <v>955</v>
      </c>
      <c r="G63" s="2"/>
      <c r="H63">
        <v>2</v>
      </c>
      <c r="I63">
        <v>40</v>
      </c>
      <c r="J63" s="1">
        <v>41808</v>
      </c>
      <c r="K63" s="34">
        <v>2014</v>
      </c>
      <c r="L63" s="5" t="s">
        <v>956</v>
      </c>
      <c r="N63" s="35">
        <v>5.5</v>
      </c>
      <c r="O63" t="str">
        <f t="shared" si="0"/>
        <v>Somero</v>
      </c>
      <c r="P63" s="2" t="s">
        <v>977</v>
      </c>
      <c r="Q63" t="str">
        <f>VLOOKUP(P63,spp!A:B,2,FALSE)</f>
        <v>Chromis atrilobata</v>
      </c>
      <c r="R63">
        <f t="shared" si="7"/>
        <v>350</v>
      </c>
      <c r="S63" s="85">
        <v>150</v>
      </c>
      <c r="T63" s="85">
        <v>200</v>
      </c>
      <c r="AM63">
        <f>VLOOKUP(P63,spp!A:C,3,FALSE)</f>
        <v>5.2300000000000003E-3</v>
      </c>
      <c r="AN63">
        <f>VLOOKUP(P63,spp!A:D,4,FALSE)</f>
        <v>3.41655</v>
      </c>
      <c r="AO63">
        <f t="shared" si="2"/>
        <v>1039.416633421486</v>
      </c>
      <c r="AP63">
        <f t="shared" si="3"/>
        <v>25.98541583553715</v>
      </c>
      <c r="AQ63">
        <f t="shared" si="4"/>
        <v>259.85415835537151</v>
      </c>
      <c r="AR63">
        <f t="shared" si="5"/>
        <v>0.25985415835537151</v>
      </c>
      <c r="AS63">
        <f t="shared" si="6"/>
        <v>8.75</v>
      </c>
      <c r="AT63">
        <f>VLOOKUP(P63,spp!A:H,8,FALSE)</f>
        <v>3.4</v>
      </c>
      <c r="AU63" s="79" t="str">
        <f>VLOOKUP(Q63,gfQuimbayo!B:C,2,FALSE)</f>
        <v>PK</v>
      </c>
      <c r="AV63" s="79" t="str">
        <f>VLOOKUP(AU63,gfQuimbayo!E:F,2,FALSE)</f>
        <v>Planktivores</v>
      </c>
      <c r="AW63" s="79" t="str">
        <f>VLOOKUP(Q63,taxo!A:D,4,FALSE)</f>
        <v>Perciformes</v>
      </c>
      <c r="AX63" s="79" t="str">
        <f>VLOOKUP(Q63,taxo!A:C,3,FALSE)</f>
        <v>Pomacentridae</v>
      </c>
      <c r="AY63" t="str">
        <f>VLOOKUP(P63,spp!A:L,12,FALSE)</f>
        <v>LC</v>
      </c>
    </row>
    <row r="64" spans="1:51" hidden="1" x14ac:dyDescent="0.25">
      <c r="A64" s="2" t="s">
        <v>1094</v>
      </c>
      <c r="B64" s="2" t="s">
        <v>1095</v>
      </c>
      <c r="C64" s="2" t="s">
        <v>1097</v>
      </c>
      <c r="D64" s="2"/>
      <c r="E64" s="2"/>
      <c r="F64" s="2" t="s">
        <v>955</v>
      </c>
      <c r="G64" s="2"/>
      <c r="H64">
        <v>2</v>
      </c>
      <c r="I64">
        <v>40</v>
      </c>
      <c r="J64" s="1">
        <v>41808</v>
      </c>
      <c r="K64" s="34">
        <v>2014</v>
      </c>
      <c r="L64" s="5" t="s">
        <v>956</v>
      </c>
      <c r="N64" s="35">
        <v>5.5</v>
      </c>
      <c r="O64" t="str">
        <f t="shared" ref="O64:O127" si="8">IF(N64&gt;6,"Profundo","Somero")</f>
        <v>Somero</v>
      </c>
      <c r="P64" s="2" t="s">
        <v>984</v>
      </c>
      <c r="Q64" t="str">
        <f>VLOOKUP(P64,spp!A:B,2,FALSE)</f>
        <v>Scarus ghobban</v>
      </c>
      <c r="R64">
        <f t="shared" si="7"/>
        <v>20</v>
      </c>
      <c r="U64" s="85">
        <v>15</v>
      </c>
      <c r="W64" s="85">
        <v>5</v>
      </c>
      <c r="AM64">
        <f>VLOOKUP(P64,spp!A:C,3,FALSE)</f>
        <v>2.3300000000000001E-2</v>
      </c>
      <c r="AN64">
        <f>VLOOKUP(P64,spp!A:D,4,FALSE)</f>
        <v>2.919</v>
      </c>
      <c r="AO64">
        <f t="shared" si="2"/>
        <v>1958.8557339807505</v>
      </c>
      <c r="AP64">
        <f t="shared" si="3"/>
        <v>48.971393349518763</v>
      </c>
      <c r="AQ64">
        <f t="shared" si="4"/>
        <v>489.71393349518763</v>
      </c>
      <c r="AR64">
        <f t="shared" si="5"/>
        <v>0.48971393349518766</v>
      </c>
      <c r="AS64">
        <f t="shared" si="6"/>
        <v>0.5</v>
      </c>
      <c r="AT64">
        <f>VLOOKUP(P64,spp!A:H,8,FALSE)</f>
        <v>2</v>
      </c>
      <c r="AU64" s="79" t="str">
        <f>VLOOKUP(Q64,gfQuimbayo!B:C,2,FALSE)</f>
        <v>HM</v>
      </c>
      <c r="AV64" s="79" t="str">
        <f>VLOOKUP(AU64,gfQuimbayo!E:F,2,FALSE)</f>
        <v>Macroalgae feeders</v>
      </c>
      <c r="AW64" s="79" t="str">
        <f>VLOOKUP(Q64,taxo!A:D,4,FALSE)</f>
        <v>Perciformes</v>
      </c>
      <c r="AX64" s="79" t="str">
        <f>VLOOKUP(Q64,taxo!A:C,3,FALSE)</f>
        <v>Scaridae</v>
      </c>
      <c r="AY64" t="str">
        <f>VLOOKUP(P64,spp!A:L,12,FALSE)</f>
        <v>LC</v>
      </c>
    </row>
    <row r="65" spans="1:51" hidden="1" x14ac:dyDescent="0.25">
      <c r="A65" s="2" t="s">
        <v>1094</v>
      </c>
      <c r="B65" s="2" t="s">
        <v>1095</v>
      </c>
      <c r="C65" s="2" t="s">
        <v>1097</v>
      </c>
      <c r="D65" s="2"/>
      <c r="E65" s="2"/>
      <c r="F65" s="2" t="s">
        <v>955</v>
      </c>
      <c r="G65" s="2"/>
      <c r="H65">
        <v>2</v>
      </c>
      <c r="I65">
        <v>40</v>
      </c>
      <c r="J65" s="1">
        <v>41808</v>
      </c>
      <c r="K65" s="34">
        <v>2014</v>
      </c>
      <c r="L65" s="5" t="s">
        <v>956</v>
      </c>
      <c r="N65" s="35">
        <v>5.5</v>
      </c>
      <c r="O65" t="str">
        <f t="shared" si="8"/>
        <v>Somero</v>
      </c>
      <c r="P65" s="2" t="s">
        <v>983</v>
      </c>
      <c r="Q65" t="str">
        <f>VLOOKUP(P65,spp!A:B,2,FALSE)</f>
        <v>Scarus rubroviolaceus</v>
      </c>
      <c r="R65">
        <f t="shared" si="7"/>
        <v>14</v>
      </c>
      <c r="U65" s="85">
        <v>10</v>
      </c>
      <c r="X65" s="85">
        <v>4</v>
      </c>
      <c r="AM65">
        <f>VLOOKUP(P65,spp!A:C,3,FALSE)</f>
        <v>1.3599999999999999E-2</v>
      </c>
      <c r="AN65">
        <f>VLOOKUP(P65,spp!A:D,4,FALSE)</f>
        <v>3.109</v>
      </c>
      <c r="AO65">
        <f t="shared" si="2"/>
        <v>3786.2316086520154</v>
      </c>
      <c r="AP65">
        <f t="shared" si="3"/>
        <v>94.655790216300389</v>
      </c>
      <c r="AQ65">
        <f t="shared" si="4"/>
        <v>946.55790216300386</v>
      </c>
      <c r="AR65">
        <f t="shared" si="5"/>
        <v>0.94655790216300384</v>
      </c>
      <c r="AS65">
        <f t="shared" si="6"/>
        <v>0.35</v>
      </c>
      <c r="AT65">
        <f>VLOOKUP(P65,spp!A:H,8,FALSE)</f>
        <v>2</v>
      </c>
      <c r="AU65" s="79" t="str">
        <f>VLOOKUP(Q65,gfQuimbayo!B:C,2,FALSE)</f>
        <v>HM</v>
      </c>
      <c r="AV65" s="79" t="str">
        <f>VLOOKUP(AU65,gfQuimbayo!E:F,2,FALSE)</f>
        <v>Macroalgae feeders</v>
      </c>
      <c r="AW65" s="79" t="str">
        <f>VLOOKUP(Q65,taxo!A:D,4,FALSE)</f>
        <v>Perciformes</v>
      </c>
      <c r="AX65" s="79" t="str">
        <f>VLOOKUP(Q65,taxo!A:C,3,FALSE)</f>
        <v>Scaridae</v>
      </c>
      <c r="AY65" t="str">
        <f>VLOOKUP(P65,spp!A:L,12,FALSE)</f>
        <v>LC</v>
      </c>
    </row>
    <row r="66" spans="1:51" hidden="1" x14ac:dyDescent="0.25">
      <c r="A66" s="2" t="s">
        <v>1094</v>
      </c>
      <c r="B66" s="2" t="s">
        <v>1095</v>
      </c>
      <c r="C66" s="2" t="s">
        <v>1097</v>
      </c>
      <c r="D66" s="2"/>
      <c r="E66" s="2"/>
      <c r="F66" s="2" t="s">
        <v>955</v>
      </c>
      <c r="G66" s="2"/>
      <c r="H66">
        <v>2</v>
      </c>
      <c r="I66">
        <v>40</v>
      </c>
      <c r="J66" s="1">
        <v>41808</v>
      </c>
      <c r="K66" s="34">
        <v>2014</v>
      </c>
      <c r="L66" s="5" t="s">
        <v>956</v>
      </c>
      <c r="N66" s="35">
        <v>5.5</v>
      </c>
      <c r="O66" t="str">
        <f t="shared" si="8"/>
        <v>Somero</v>
      </c>
      <c r="P66" s="2" t="s">
        <v>965</v>
      </c>
      <c r="Q66" t="str">
        <f>VLOOKUP(P66,spp!A:B,2,FALSE)</f>
        <v>Microspathodon dorsalis</v>
      </c>
      <c r="R66">
        <f t="shared" si="7"/>
        <v>2</v>
      </c>
      <c r="W66" s="85">
        <v>2</v>
      </c>
      <c r="AM66">
        <f>VLOOKUP(P66,spp!A:C,3,FALSE)</f>
        <v>2.3900000000000001E-2</v>
      </c>
      <c r="AN66">
        <f>VLOOKUP(P66,spp!A:D,4,FALSE)</f>
        <v>3.0819999999999999</v>
      </c>
      <c r="AO66">
        <f t="shared" ref="AO66:AO129" si="9">((AM66*$S$1^AN66)*S66)+((AM66*$T$1^AN66)*T66)+((AM66*$U$1^AN66)*U66)+((AM66*$V$1^AN66)*V66)+((AM66*$W$1^AN66)*W66)+((AM66*$X$1^AN66)*X66)+((AM66*$Y$1^AN66)*Y66)+((AM66*$Z$1^AN66)*Z66)+((AM66*$AA$1^AN66)*AA66)+((AM66*$AB$1^AN66)*AB66)+((AM66*$AC$1^AN66)*AC66)+((AM66*$AD$1^AN66)*AD66)+((AM66*$AE$1^AN66)*AE66)+ ((AM66*$AF$1^AN66)*AF66)+((AM66*$AG$1^AN66)*AG66)+((AM66*$AH$1^AN66)*AH66)+((AM66*$AI$1^AN66)*AI66)+((AM66*$AJ$1^AN66)*AJ66)+((AM66*$AK$1^AN66)*AK66)</f>
        <v>972.47624918166844</v>
      </c>
      <c r="AP66">
        <f t="shared" ref="AP66:AP129" si="10">AO66/40</f>
        <v>24.311906229541712</v>
      </c>
      <c r="AQ66">
        <f t="shared" ref="AQ66:AQ129" si="11">AP66*10</f>
        <v>243.11906229541711</v>
      </c>
      <c r="AR66">
        <f t="shared" ref="AR66:AR129" si="12">AQ66/1000</f>
        <v>0.2431190622954171</v>
      </c>
      <c r="AS66">
        <f t="shared" ref="AS66:AS129" si="13">R66/I66</f>
        <v>0.05</v>
      </c>
      <c r="AT66">
        <f>VLOOKUP(P66,spp!A:H,8,FALSE)</f>
        <v>2.1</v>
      </c>
      <c r="AU66" s="79" t="str">
        <f>VLOOKUP(Q66,gfQuimbayo!B:C,2,FALSE)</f>
        <v>HM</v>
      </c>
      <c r="AV66" s="79" t="str">
        <f>VLOOKUP(AU66,gfQuimbayo!E:F,2,FALSE)</f>
        <v>Macroalgae feeders</v>
      </c>
      <c r="AW66" s="79" t="str">
        <f>VLOOKUP(Q66,taxo!A:D,4,FALSE)</f>
        <v>Perciformes</v>
      </c>
      <c r="AX66" s="79" t="str">
        <f>VLOOKUP(Q66,taxo!A:C,3,FALSE)</f>
        <v>Pomacentridae</v>
      </c>
      <c r="AY66" t="str">
        <f>VLOOKUP(P66,spp!A:L,12,FALSE)</f>
        <v>LC</v>
      </c>
    </row>
    <row r="67" spans="1:51" hidden="1" x14ac:dyDescent="0.25">
      <c r="A67" s="2" t="s">
        <v>1094</v>
      </c>
      <c r="B67" s="2" t="s">
        <v>1095</v>
      </c>
      <c r="C67" s="2" t="s">
        <v>1097</v>
      </c>
      <c r="D67" s="2"/>
      <c r="E67" s="2"/>
      <c r="F67" s="2" t="s">
        <v>955</v>
      </c>
      <c r="G67" s="2"/>
      <c r="H67">
        <v>2</v>
      </c>
      <c r="I67">
        <v>40</v>
      </c>
      <c r="J67" s="1">
        <v>41808</v>
      </c>
      <c r="K67" s="34">
        <v>2014</v>
      </c>
      <c r="L67" s="5" t="s">
        <v>956</v>
      </c>
      <c r="N67" s="35">
        <v>5.5</v>
      </c>
      <c r="O67" t="str">
        <f t="shared" si="8"/>
        <v>Somero</v>
      </c>
      <c r="P67" s="2" t="s">
        <v>978</v>
      </c>
      <c r="Q67" t="str">
        <f>VLOOKUP(P67,spp!A:B,2,FALSE)</f>
        <v>Bodianus diplotaenia</v>
      </c>
      <c r="R67">
        <f t="shared" si="7"/>
        <v>1</v>
      </c>
      <c r="T67" s="85">
        <v>1</v>
      </c>
      <c r="AM67">
        <f>VLOOKUP(P67,spp!A:C,3,FALSE)</f>
        <v>2.01E-2</v>
      </c>
      <c r="AN67">
        <f>VLOOKUP(P67,spp!A:D,4,FALSE)</f>
        <v>2.9992000000000001</v>
      </c>
      <c r="AO67">
        <f t="shared" si="9"/>
        <v>8.4660299120776585</v>
      </c>
      <c r="AP67">
        <f t="shared" si="10"/>
        <v>0.21165074780194146</v>
      </c>
      <c r="AQ67">
        <f t="shared" si="11"/>
        <v>2.1165074780194146</v>
      </c>
      <c r="AR67">
        <f t="shared" si="12"/>
        <v>2.1165074780194145E-3</v>
      </c>
      <c r="AS67">
        <f t="shared" si="13"/>
        <v>2.5000000000000001E-2</v>
      </c>
      <c r="AT67">
        <f>VLOOKUP(P67,spp!A:H,8,FALSE)</f>
        <v>3.4</v>
      </c>
      <c r="AU67" s="79" t="str">
        <f>VLOOKUP(Q67,gfQuimbayo!B:C,2,FALSE)</f>
        <v>IN</v>
      </c>
      <c r="AV67" s="79" t="str">
        <f>VLOOKUP(AU67,gfQuimbayo!E:F,2,FALSE)</f>
        <v>Invertebrivores</v>
      </c>
      <c r="AW67" s="79" t="str">
        <f>VLOOKUP(Q67,taxo!A:D,4,FALSE)</f>
        <v>Perciformes</v>
      </c>
      <c r="AX67" s="79" t="str">
        <f>VLOOKUP(Q67,taxo!A:C,3,FALSE)</f>
        <v>Labridae</v>
      </c>
      <c r="AY67" t="str">
        <f>VLOOKUP(P67,spp!A:L,12,FALSE)</f>
        <v>LC</v>
      </c>
    </row>
    <row r="68" spans="1:51" hidden="1" x14ac:dyDescent="0.25">
      <c r="A68" s="2" t="s">
        <v>1094</v>
      </c>
      <c r="B68" s="2" t="s">
        <v>1095</v>
      </c>
      <c r="C68" s="2" t="s">
        <v>1097</v>
      </c>
      <c r="D68" s="2"/>
      <c r="E68" s="2"/>
      <c r="F68" s="2" t="s">
        <v>955</v>
      </c>
      <c r="G68" s="2"/>
      <c r="H68">
        <v>2</v>
      </c>
      <c r="I68">
        <v>40</v>
      </c>
      <c r="J68" s="1">
        <v>41808</v>
      </c>
      <c r="K68" s="34">
        <v>2014</v>
      </c>
      <c r="L68" s="5" t="s">
        <v>956</v>
      </c>
      <c r="N68" s="35">
        <v>5.5</v>
      </c>
      <c r="O68" t="str">
        <f t="shared" si="8"/>
        <v>Somero</v>
      </c>
      <c r="P68" s="2" t="s">
        <v>958</v>
      </c>
      <c r="Q68" t="str">
        <f>VLOOKUP(P68,spp!A:B,2,FALSE)</f>
        <v>Pseudobalistes naufragium</v>
      </c>
      <c r="R68">
        <f t="shared" si="7"/>
        <v>2</v>
      </c>
      <c r="W68" s="85">
        <v>2</v>
      </c>
      <c r="AM68">
        <f>VLOOKUP(P68,spp!A:C,3,FALSE)</f>
        <v>0.12970000000000001</v>
      </c>
      <c r="AN68">
        <f>VLOOKUP(P68,spp!A:D,4,FALSE)</f>
        <v>2.6061000000000001</v>
      </c>
      <c r="AO68">
        <f t="shared" si="9"/>
        <v>1140.6211712914389</v>
      </c>
      <c r="AP68">
        <f t="shared" si="10"/>
        <v>28.515529282285975</v>
      </c>
      <c r="AQ68">
        <f t="shared" si="11"/>
        <v>285.15529282285974</v>
      </c>
      <c r="AR68">
        <f t="shared" si="12"/>
        <v>0.28515529282285973</v>
      </c>
      <c r="AS68">
        <f t="shared" si="13"/>
        <v>0.05</v>
      </c>
      <c r="AT68">
        <f>VLOOKUP(P68,spp!A:H,8,FALSE)</f>
        <v>3.8</v>
      </c>
      <c r="AU68" s="79" t="str">
        <f>VLOOKUP(Q68,gfQuimbayo!B:C,2,FALSE)</f>
        <v>IN</v>
      </c>
      <c r="AV68" s="79" t="str">
        <f>VLOOKUP(AU68,gfQuimbayo!E:F,2,FALSE)</f>
        <v>Invertebrivores</v>
      </c>
      <c r="AW68" s="79" t="str">
        <f>VLOOKUP(Q68,taxo!A:D,4,FALSE)</f>
        <v>Tetraodontiformes</v>
      </c>
      <c r="AX68" s="79" t="str">
        <f>VLOOKUP(Q68,taxo!A:C,3,FALSE)</f>
        <v>Balistidae</v>
      </c>
      <c r="AY68" t="str">
        <f>VLOOKUP(P68,spp!A:L,12,FALSE)</f>
        <v>LC</v>
      </c>
    </row>
    <row r="69" spans="1:51" hidden="1" x14ac:dyDescent="0.25">
      <c r="A69" s="2" t="s">
        <v>1094</v>
      </c>
      <c r="B69" s="2" t="s">
        <v>1095</v>
      </c>
      <c r="C69" s="2" t="s">
        <v>1097</v>
      </c>
      <c r="D69" s="2"/>
      <c r="E69" s="2"/>
      <c r="F69" s="2" t="s">
        <v>955</v>
      </c>
      <c r="G69" s="2"/>
      <c r="H69">
        <v>2</v>
      </c>
      <c r="I69">
        <v>40</v>
      </c>
      <c r="J69" s="1">
        <v>41808</v>
      </c>
      <c r="K69" s="34">
        <v>2014</v>
      </c>
      <c r="L69" s="5" t="s">
        <v>956</v>
      </c>
      <c r="N69" s="35">
        <v>5.5</v>
      </c>
      <c r="O69" t="str">
        <f t="shared" si="8"/>
        <v>Somero</v>
      </c>
      <c r="P69" s="2" t="s">
        <v>992</v>
      </c>
      <c r="Q69" t="str">
        <f>VLOOKUP(P69,spp!A:B,2,FALSE)</f>
        <v>Serranus psittacinus</v>
      </c>
      <c r="R69">
        <f t="shared" si="7"/>
        <v>1</v>
      </c>
      <c r="T69" s="85">
        <v>1</v>
      </c>
      <c r="AM69">
        <f>VLOOKUP(P69,spp!A:C,3,FALSE)</f>
        <v>1.9300000000000001E-2</v>
      </c>
      <c r="AN69">
        <f>VLOOKUP(P69,spp!A:D,4,FALSE)</f>
        <v>2.8511000000000002</v>
      </c>
      <c r="AO69">
        <f t="shared" si="9"/>
        <v>6.0317658911086447</v>
      </c>
      <c r="AP69">
        <f t="shared" si="10"/>
        <v>0.15079414727771612</v>
      </c>
      <c r="AQ69">
        <f t="shared" si="11"/>
        <v>1.5079414727771612</v>
      </c>
      <c r="AR69">
        <f t="shared" si="12"/>
        <v>1.5079414727771612E-3</v>
      </c>
      <c r="AS69">
        <f t="shared" si="13"/>
        <v>2.5000000000000001E-2</v>
      </c>
      <c r="AT69">
        <f>VLOOKUP(P69,spp!A:H,8,FALSE)</f>
        <v>3.6</v>
      </c>
      <c r="AU69" s="79" t="str">
        <f>VLOOKUP(Q69,gfQuimbayo!B:C,2,FALSE)</f>
        <v>PS</v>
      </c>
      <c r="AV69" s="79" t="str">
        <f>VLOOKUP(AU69,gfQuimbayo!E:F,2,FALSE)</f>
        <v>Piscivores</v>
      </c>
      <c r="AW69" s="79" t="str">
        <f>VLOOKUP(Q69,taxo!A:D,4,FALSE)</f>
        <v>Perciformes</v>
      </c>
      <c r="AX69" s="79" t="str">
        <f>VLOOKUP(Q69,taxo!A:C,3,FALSE)</f>
        <v>Serranidae</v>
      </c>
      <c r="AY69" t="str">
        <f>VLOOKUP(P69,spp!A:L,12,FALSE)</f>
        <v>LC</v>
      </c>
    </row>
    <row r="70" spans="1:51" hidden="1" x14ac:dyDescent="0.25">
      <c r="A70" s="2" t="s">
        <v>1094</v>
      </c>
      <c r="B70" s="2" t="s">
        <v>1095</v>
      </c>
      <c r="C70" s="2" t="s">
        <v>1097</v>
      </c>
      <c r="D70" s="2"/>
      <c r="E70" s="2"/>
      <c r="F70" s="2" t="s">
        <v>955</v>
      </c>
      <c r="G70" s="2"/>
      <c r="H70">
        <v>3</v>
      </c>
      <c r="I70">
        <v>40</v>
      </c>
      <c r="J70" s="1">
        <v>41808</v>
      </c>
      <c r="K70" s="34">
        <v>2014</v>
      </c>
      <c r="L70" s="5" t="s">
        <v>956</v>
      </c>
      <c r="N70" s="35">
        <v>5</v>
      </c>
      <c r="O70" t="str">
        <f t="shared" si="8"/>
        <v>Somero</v>
      </c>
      <c r="P70" s="2" t="s">
        <v>1030</v>
      </c>
      <c r="Q70" t="str">
        <f>VLOOKUP(P70,spp!A:B,2,FALSE)</f>
        <v>Diodon holocanthus</v>
      </c>
      <c r="R70">
        <f t="shared" si="7"/>
        <v>1</v>
      </c>
      <c r="W70" s="85">
        <v>1</v>
      </c>
      <c r="AM70">
        <f>VLOOKUP(P70,spp!A:C,3,FALSE)</f>
        <v>2.1899999999999999E-2</v>
      </c>
      <c r="AN70">
        <f>VLOOKUP(P70,spp!A:D,4,FALSE)</f>
        <v>3</v>
      </c>
      <c r="AO70">
        <f t="shared" si="9"/>
        <v>342.1875</v>
      </c>
      <c r="AP70">
        <f t="shared" si="10"/>
        <v>8.5546875</v>
      </c>
      <c r="AQ70">
        <f t="shared" si="11"/>
        <v>85.546875</v>
      </c>
      <c r="AR70">
        <f t="shared" si="12"/>
        <v>8.5546874999999994E-2</v>
      </c>
      <c r="AS70">
        <f t="shared" si="13"/>
        <v>2.5000000000000001E-2</v>
      </c>
      <c r="AT70">
        <f>VLOOKUP(P70,spp!A:H,8,FALSE)</f>
        <v>3.3</v>
      </c>
      <c r="AU70" s="79" t="str">
        <f>VLOOKUP(Q70,gfQuimbayo!B:C,2,FALSE)</f>
        <v>IN</v>
      </c>
      <c r="AV70" s="79" t="str">
        <f>VLOOKUP(AU70,gfQuimbayo!E:F,2,FALSE)</f>
        <v>Invertebrivores</v>
      </c>
      <c r="AW70" s="79" t="str">
        <f>VLOOKUP(Q70,taxo!A:D,4,FALSE)</f>
        <v>Tetraodontiformes</v>
      </c>
      <c r="AX70" s="79" t="str">
        <f>VLOOKUP(Q70,taxo!A:C,3,FALSE)</f>
        <v>Diodontidae</v>
      </c>
      <c r="AY70" t="str">
        <f>VLOOKUP(P70,spp!A:L,12,FALSE)</f>
        <v>NE</v>
      </c>
    </row>
    <row r="71" spans="1:51" hidden="1" x14ac:dyDescent="0.25">
      <c r="A71" s="2" t="s">
        <v>1094</v>
      </c>
      <c r="B71" s="2" t="s">
        <v>1095</v>
      </c>
      <c r="C71" s="2" t="s">
        <v>1097</v>
      </c>
      <c r="D71" s="2"/>
      <c r="E71" s="2"/>
      <c r="F71" s="2" t="s">
        <v>955</v>
      </c>
      <c r="G71" s="2"/>
      <c r="H71">
        <v>3</v>
      </c>
      <c r="I71">
        <v>40</v>
      </c>
      <c r="J71" s="1">
        <v>41808</v>
      </c>
      <c r="K71" s="34">
        <v>2014</v>
      </c>
      <c r="L71" s="5" t="s">
        <v>956</v>
      </c>
      <c r="N71" s="35">
        <v>5</v>
      </c>
      <c r="O71" t="str">
        <f t="shared" si="8"/>
        <v>Somero</v>
      </c>
      <c r="P71" s="2" t="s">
        <v>967</v>
      </c>
      <c r="Q71" t="str">
        <f>VLOOKUP(P71,spp!A:B,2,FALSE)</f>
        <v>Thalassoma lucasanum</v>
      </c>
      <c r="R71">
        <f t="shared" si="7"/>
        <v>40</v>
      </c>
      <c r="T71" s="85">
        <v>20</v>
      </c>
      <c r="U71" s="85">
        <v>20</v>
      </c>
      <c r="AM71">
        <f>VLOOKUP(P71,spp!A:C,3,FALSE)</f>
        <v>1.261E-2</v>
      </c>
      <c r="AN71">
        <f>VLOOKUP(P71,spp!A:D,4,FALSE)</f>
        <v>2.8782999999999999</v>
      </c>
      <c r="AO71">
        <f t="shared" si="9"/>
        <v>445.48681763174557</v>
      </c>
      <c r="AP71">
        <f t="shared" si="10"/>
        <v>11.137170440793639</v>
      </c>
      <c r="AQ71">
        <f t="shared" si="11"/>
        <v>111.37170440793639</v>
      </c>
      <c r="AR71">
        <f t="shared" si="12"/>
        <v>0.11137170440793639</v>
      </c>
      <c r="AS71">
        <f t="shared" si="13"/>
        <v>1</v>
      </c>
      <c r="AT71">
        <f>VLOOKUP(P71,spp!A:H,8,FALSE)</f>
        <v>3.5</v>
      </c>
      <c r="AU71" s="79" t="str">
        <f>VLOOKUP(Q71,gfQuimbayo!B:C,2,FALSE)</f>
        <v>IN</v>
      </c>
      <c r="AV71" s="79" t="str">
        <f>VLOOKUP(AU71,gfQuimbayo!E:F,2,FALSE)</f>
        <v>Invertebrivores</v>
      </c>
      <c r="AW71" s="79" t="str">
        <f>VLOOKUP(Q71,taxo!A:D,4,FALSE)</f>
        <v>Perciformes</v>
      </c>
      <c r="AX71" s="79" t="str">
        <f>VLOOKUP(Q71,taxo!A:C,3,FALSE)</f>
        <v>Labridae</v>
      </c>
      <c r="AY71" t="str">
        <f>VLOOKUP(P71,spp!A:L,12,FALSE)</f>
        <v>LC</v>
      </c>
    </row>
    <row r="72" spans="1:51" hidden="1" x14ac:dyDescent="0.25">
      <c r="A72" s="2" t="s">
        <v>1094</v>
      </c>
      <c r="B72" s="2" t="s">
        <v>1095</v>
      </c>
      <c r="C72" s="2" t="s">
        <v>1097</v>
      </c>
      <c r="D72" s="2"/>
      <c r="E72" s="2"/>
      <c r="F72" s="2" t="s">
        <v>955</v>
      </c>
      <c r="G72" s="2"/>
      <c r="H72">
        <v>3</v>
      </c>
      <c r="I72">
        <v>40</v>
      </c>
      <c r="J72" s="1">
        <v>41808</v>
      </c>
      <c r="K72" s="34">
        <v>2014</v>
      </c>
      <c r="L72" s="5" t="s">
        <v>956</v>
      </c>
      <c r="N72" s="35">
        <v>5</v>
      </c>
      <c r="O72" t="str">
        <f t="shared" si="8"/>
        <v>Somero</v>
      </c>
      <c r="P72" s="2" t="s">
        <v>1078</v>
      </c>
      <c r="Q72" t="str">
        <f>VLOOKUP(P72,spp!A:B,2,FALSE)</f>
        <v>Microspathodon bairdii</v>
      </c>
      <c r="R72">
        <f t="shared" si="7"/>
        <v>2</v>
      </c>
      <c r="W72" s="85">
        <v>2</v>
      </c>
      <c r="AM72">
        <f>VLOOKUP(P72,spp!A:C,3,FALSE)</f>
        <v>2.3900000000000001E-2</v>
      </c>
      <c r="AN72">
        <f>VLOOKUP(P72,spp!A:D,4,FALSE)</f>
        <v>3.0819999999999999</v>
      </c>
      <c r="AO72">
        <f t="shared" si="9"/>
        <v>972.47624918166844</v>
      </c>
      <c r="AP72">
        <f t="shared" si="10"/>
        <v>24.311906229541712</v>
      </c>
      <c r="AQ72">
        <f t="shared" si="11"/>
        <v>243.11906229541711</v>
      </c>
      <c r="AR72">
        <f t="shared" si="12"/>
        <v>0.2431190622954171</v>
      </c>
      <c r="AS72">
        <f t="shared" si="13"/>
        <v>0.05</v>
      </c>
      <c r="AT72">
        <f>VLOOKUP(P72,spp!A:H,8,FALSE)</f>
        <v>2.5</v>
      </c>
      <c r="AU72" s="79" t="str">
        <f>VLOOKUP(Q72,gfQuimbayo!B:C,2,FALSE)</f>
        <v>HM</v>
      </c>
      <c r="AV72" s="79" t="str">
        <f>VLOOKUP(AU72,gfQuimbayo!E:F,2,FALSE)</f>
        <v>Macroalgae feeders</v>
      </c>
      <c r="AW72" s="79" t="str">
        <f>VLOOKUP(Q72,taxo!A:D,4,FALSE)</f>
        <v>Perciformes</v>
      </c>
      <c r="AX72" s="79" t="str">
        <f>VLOOKUP(Q72,taxo!A:C,3,FALSE)</f>
        <v>Pomacentridae</v>
      </c>
      <c r="AY72" t="str">
        <f>VLOOKUP(P72,spp!A:L,12,FALSE)</f>
        <v>LC</v>
      </c>
    </row>
    <row r="73" spans="1:51" hidden="1" x14ac:dyDescent="0.25">
      <c r="A73" s="2" t="s">
        <v>1094</v>
      </c>
      <c r="B73" s="2" t="s">
        <v>1095</v>
      </c>
      <c r="C73" s="2" t="s">
        <v>1097</v>
      </c>
      <c r="D73" s="2"/>
      <c r="E73" s="2"/>
      <c r="F73" s="2" t="s">
        <v>955</v>
      </c>
      <c r="G73" s="2"/>
      <c r="H73">
        <v>3</v>
      </c>
      <c r="I73">
        <v>40</v>
      </c>
      <c r="J73" s="1">
        <v>41808</v>
      </c>
      <c r="K73" s="34">
        <v>2014</v>
      </c>
      <c r="L73" s="5" t="s">
        <v>956</v>
      </c>
      <c r="N73" s="35">
        <v>5</v>
      </c>
      <c r="O73" t="str">
        <f t="shared" si="8"/>
        <v>Somero</v>
      </c>
      <c r="P73" s="2" t="s">
        <v>1103</v>
      </c>
      <c r="Q73" t="str">
        <f>VLOOKUP(P73,spp!A:B,2,FALSE)</f>
        <v>Abudefduf concolor</v>
      </c>
      <c r="R73">
        <f t="shared" si="7"/>
        <v>1</v>
      </c>
      <c r="U73" s="85">
        <v>1</v>
      </c>
      <c r="AM73">
        <f>VLOOKUP(P73,spp!A:C,3,FALSE)</f>
        <v>1.6E-2</v>
      </c>
      <c r="AN73">
        <f>VLOOKUP(P73,spp!A:D,4,FALSE)</f>
        <v>3.0516000000000001</v>
      </c>
      <c r="AO73">
        <f t="shared" si="9"/>
        <v>35.600047574829865</v>
      </c>
      <c r="AP73">
        <f t="shared" si="10"/>
        <v>0.89000118937074668</v>
      </c>
      <c r="AQ73">
        <f t="shared" si="11"/>
        <v>8.9000118937074664</v>
      </c>
      <c r="AR73">
        <f t="shared" si="12"/>
        <v>8.9000118937074667E-3</v>
      </c>
      <c r="AS73">
        <f t="shared" si="13"/>
        <v>2.5000000000000001E-2</v>
      </c>
      <c r="AT73">
        <f>VLOOKUP(P73,spp!A:H,8,FALSE)</f>
        <v>2.7</v>
      </c>
      <c r="AU73" s="79" t="str">
        <f>VLOOKUP(Q73,gfQuimbayo!B:C,2,FALSE)</f>
        <v>PK</v>
      </c>
      <c r="AV73" s="79" t="str">
        <f>VLOOKUP(AU73,gfQuimbayo!E:F,2,FALSE)</f>
        <v>Planktivores</v>
      </c>
      <c r="AW73" s="79" t="str">
        <f>VLOOKUP(Q73,taxo!A:D,4,FALSE)</f>
        <v>Perciformes</v>
      </c>
      <c r="AX73" s="79" t="str">
        <f>VLOOKUP(Q73,taxo!A:C,3,FALSE)</f>
        <v>Pomacentridae</v>
      </c>
      <c r="AY73" t="str">
        <f>VLOOKUP(P73,spp!A:L,12,FALSE)</f>
        <v>LC</v>
      </c>
    </row>
    <row r="74" spans="1:51" hidden="1" x14ac:dyDescent="0.25">
      <c r="A74" s="2" t="s">
        <v>1094</v>
      </c>
      <c r="B74" s="2" t="s">
        <v>1095</v>
      </c>
      <c r="C74" s="2" t="s">
        <v>1097</v>
      </c>
      <c r="D74" s="2"/>
      <c r="E74" s="2"/>
      <c r="F74" s="2" t="s">
        <v>955</v>
      </c>
      <c r="G74" s="2"/>
      <c r="H74">
        <v>3</v>
      </c>
      <c r="I74">
        <v>40</v>
      </c>
      <c r="J74" s="1">
        <v>41808</v>
      </c>
      <c r="K74" s="34">
        <v>2014</v>
      </c>
      <c r="L74" s="5" t="s">
        <v>956</v>
      </c>
      <c r="N74" s="35">
        <v>5</v>
      </c>
      <c r="O74" t="str">
        <f t="shared" si="8"/>
        <v>Somero</v>
      </c>
      <c r="P74" s="2" t="s">
        <v>992</v>
      </c>
      <c r="Q74" t="str">
        <f>VLOOKUP(P74,spp!A:B,2,FALSE)</f>
        <v>Serranus psittacinus</v>
      </c>
      <c r="R74">
        <f t="shared" si="7"/>
        <v>1</v>
      </c>
      <c r="T74" s="85">
        <v>1</v>
      </c>
      <c r="AM74">
        <f>VLOOKUP(P74,spp!A:C,3,FALSE)</f>
        <v>1.9300000000000001E-2</v>
      </c>
      <c r="AN74">
        <f>VLOOKUP(P74,spp!A:D,4,FALSE)</f>
        <v>2.8511000000000002</v>
      </c>
      <c r="AO74">
        <f t="shared" si="9"/>
        <v>6.0317658911086447</v>
      </c>
      <c r="AP74">
        <f t="shared" si="10"/>
        <v>0.15079414727771612</v>
      </c>
      <c r="AQ74">
        <f t="shared" si="11"/>
        <v>1.5079414727771612</v>
      </c>
      <c r="AR74">
        <f t="shared" si="12"/>
        <v>1.5079414727771612E-3</v>
      </c>
      <c r="AS74">
        <f t="shared" si="13"/>
        <v>2.5000000000000001E-2</v>
      </c>
      <c r="AT74">
        <f>VLOOKUP(P74,spp!A:H,8,FALSE)</f>
        <v>3.6</v>
      </c>
      <c r="AU74" s="79" t="str">
        <f>VLOOKUP(Q74,gfQuimbayo!B:C,2,FALSE)</f>
        <v>PS</v>
      </c>
      <c r="AV74" s="79" t="str">
        <f>VLOOKUP(AU74,gfQuimbayo!E:F,2,FALSE)</f>
        <v>Piscivores</v>
      </c>
      <c r="AW74" s="79" t="str">
        <f>VLOOKUP(Q74,taxo!A:D,4,FALSE)</f>
        <v>Perciformes</v>
      </c>
      <c r="AX74" s="79" t="str">
        <f>VLOOKUP(Q74,taxo!A:C,3,FALSE)</f>
        <v>Serranidae</v>
      </c>
      <c r="AY74" t="str">
        <f>VLOOKUP(P74,spp!A:L,12,FALSE)</f>
        <v>LC</v>
      </c>
    </row>
    <row r="75" spans="1:51" hidden="1" x14ac:dyDescent="0.25">
      <c r="A75" s="2" t="s">
        <v>1094</v>
      </c>
      <c r="B75" s="2" t="s">
        <v>1095</v>
      </c>
      <c r="C75" s="2" t="s">
        <v>1097</v>
      </c>
      <c r="D75" s="2"/>
      <c r="E75" s="2"/>
      <c r="F75" s="2" t="s">
        <v>955</v>
      </c>
      <c r="G75" s="2"/>
      <c r="H75">
        <v>3</v>
      </c>
      <c r="I75">
        <v>40</v>
      </c>
      <c r="J75" s="1">
        <v>41808</v>
      </c>
      <c r="K75" s="34">
        <v>2014</v>
      </c>
      <c r="L75" s="5" t="s">
        <v>956</v>
      </c>
      <c r="N75" s="35">
        <v>5</v>
      </c>
      <c r="O75" t="str">
        <f t="shared" si="8"/>
        <v>Somero</v>
      </c>
      <c r="P75" s="2" t="s">
        <v>969</v>
      </c>
      <c r="Q75" t="str">
        <f>VLOOKUP(P75,spp!A:B,2,FALSE)</f>
        <v>Kyphosus analogus</v>
      </c>
      <c r="R75">
        <f t="shared" si="7"/>
        <v>1</v>
      </c>
      <c r="V75" s="85">
        <v>1</v>
      </c>
      <c r="AM75">
        <f>VLOOKUP(P75,spp!A:C,3,FALSE)</f>
        <v>2.18E-2</v>
      </c>
      <c r="AN75">
        <f>VLOOKUP(P75,spp!A:D,4,FALSE)</f>
        <v>3.0053000000000001</v>
      </c>
      <c r="AO75">
        <f t="shared" si="9"/>
        <v>118.62022441260498</v>
      </c>
      <c r="AP75">
        <f t="shared" si="10"/>
        <v>2.9655056103151245</v>
      </c>
      <c r="AQ75">
        <f t="shared" si="11"/>
        <v>29.655056103151246</v>
      </c>
      <c r="AR75">
        <f t="shared" si="12"/>
        <v>2.9655056103151247E-2</v>
      </c>
      <c r="AS75">
        <f t="shared" si="13"/>
        <v>2.5000000000000001E-2</v>
      </c>
      <c r="AT75">
        <f>VLOOKUP(P75,spp!A:H,8,FALSE)</f>
        <v>2</v>
      </c>
      <c r="AU75" s="79" t="str">
        <f>VLOOKUP(Q75,gfQuimbayo!B:C,2,FALSE)</f>
        <v>HM</v>
      </c>
      <c r="AV75" s="79" t="str">
        <f>VLOOKUP(AU75,gfQuimbayo!E:F,2,FALSE)</f>
        <v>Macroalgae feeders</v>
      </c>
      <c r="AW75" s="79" t="str">
        <f>VLOOKUP(Q75,taxo!A:D,4,FALSE)</f>
        <v>Perciformes</v>
      </c>
      <c r="AX75" s="79" t="str">
        <f>VLOOKUP(Q75,taxo!A:C,3,FALSE)</f>
        <v>Kyphosidae</v>
      </c>
      <c r="AY75" t="str">
        <f>VLOOKUP(P75,spp!A:L,12,FALSE)</f>
        <v>LC</v>
      </c>
    </row>
    <row r="76" spans="1:51" hidden="1" x14ac:dyDescent="0.25">
      <c r="A76" s="2" t="s">
        <v>1094</v>
      </c>
      <c r="B76" s="2" t="s">
        <v>1095</v>
      </c>
      <c r="C76" s="2" t="s">
        <v>1097</v>
      </c>
      <c r="D76" s="2"/>
      <c r="E76" s="2"/>
      <c r="F76" s="2" t="s">
        <v>955</v>
      </c>
      <c r="G76" s="2"/>
      <c r="H76">
        <v>3</v>
      </c>
      <c r="I76">
        <v>40</v>
      </c>
      <c r="J76" s="1">
        <v>41808</v>
      </c>
      <c r="K76" s="34">
        <v>2014</v>
      </c>
      <c r="L76" s="5" t="s">
        <v>956</v>
      </c>
      <c r="N76" s="35">
        <v>5</v>
      </c>
      <c r="O76" t="str">
        <f t="shared" si="8"/>
        <v>Somero</v>
      </c>
      <c r="P76" s="2" t="s">
        <v>961</v>
      </c>
      <c r="Q76" t="str">
        <f>VLOOKUP(P76,spp!A:B,2,FALSE)</f>
        <v>Johnrandallia nigrirostris</v>
      </c>
      <c r="R76">
        <f t="shared" si="7"/>
        <v>27</v>
      </c>
      <c r="T76" s="85">
        <v>7</v>
      </c>
      <c r="U76" s="85">
        <v>20</v>
      </c>
      <c r="AM76">
        <f>VLOOKUP(P76,spp!A:C,3,FALSE)</f>
        <v>2.5600000000000001E-2</v>
      </c>
      <c r="AN76">
        <f>VLOOKUP(P76,spp!A:D,4,FALSE)</f>
        <v>3.0005999999999999</v>
      </c>
      <c r="AO76">
        <f t="shared" si="9"/>
        <v>1077.2080373112901</v>
      </c>
      <c r="AP76">
        <f t="shared" si="10"/>
        <v>26.930200932782252</v>
      </c>
      <c r="AQ76">
        <f t="shared" si="11"/>
        <v>269.30200932782253</v>
      </c>
      <c r="AR76">
        <f t="shared" si="12"/>
        <v>0.26930200932782256</v>
      </c>
      <c r="AS76">
        <f t="shared" si="13"/>
        <v>0.67500000000000004</v>
      </c>
      <c r="AT76">
        <f>VLOOKUP(P76,spp!A:H,8,FALSE)</f>
        <v>3</v>
      </c>
      <c r="AU76" s="79" t="str">
        <f>VLOOKUP(Q76,gfQuimbayo!B:C,2,FALSE)</f>
        <v>IN</v>
      </c>
      <c r="AV76" s="79" t="str">
        <f>VLOOKUP(AU76,gfQuimbayo!E:F,2,FALSE)</f>
        <v>Invertebrivores</v>
      </c>
      <c r="AW76" s="79" t="str">
        <f>VLOOKUP(Q76,taxo!A:D,4,FALSE)</f>
        <v>Perciformes</v>
      </c>
      <c r="AX76" s="79" t="str">
        <f>VLOOKUP(Q76,taxo!A:C,3,FALSE)</f>
        <v>Chaetodontidae</v>
      </c>
      <c r="AY76" t="str">
        <f>VLOOKUP(P76,spp!A:L,12,FALSE)</f>
        <v>LC</v>
      </c>
    </row>
    <row r="77" spans="1:51" hidden="1" x14ac:dyDescent="0.25">
      <c r="A77" s="2" t="s">
        <v>1094</v>
      </c>
      <c r="B77" s="2" t="s">
        <v>1095</v>
      </c>
      <c r="C77" s="2" t="s">
        <v>1097</v>
      </c>
      <c r="D77" s="2"/>
      <c r="E77" s="2"/>
      <c r="F77" s="2" t="s">
        <v>955</v>
      </c>
      <c r="G77" s="2"/>
      <c r="H77">
        <v>3</v>
      </c>
      <c r="I77">
        <v>40</v>
      </c>
      <c r="J77" s="1">
        <v>41808</v>
      </c>
      <c r="K77" s="34">
        <v>2014</v>
      </c>
      <c r="L77" s="5" t="s">
        <v>956</v>
      </c>
      <c r="N77" s="35">
        <v>5</v>
      </c>
      <c r="O77" t="str">
        <f t="shared" si="8"/>
        <v>Somero</v>
      </c>
      <c r="P77" s="2" t="s">
        <v>958</v>
      </c>
      <c r="Q77" t="str">
        <f>VLOOKUP(P77,spp!A:B,2,FALSE)</f>
        <v>Pseudobalistes naufragium</v>
      </c>
      <c r="R77">
        <f t="shared" si="7"/>
        <v>2</v>
      </c>
      <c r="W77" s="85">
        <v>2</v>
      </c>
      <c r="AM77">
        <f>VLOOKUP(P77,spp!A:C,3,FALSE)</f>
        <v>0.12970000000000001</v>
      </c>
      <c r="AN77">
        <f>VLOOKUP(P77,spp!A:D,4,FALSE)</f>
        <v>2.6061000000000001</v>
      </c>
      <c r="AO77">
        <f t="shared" si="9"/>
        <v>1140.6211712914389</v>
      </c>
      <c r="AP77">
        <f t="shared" si="10"/>
        <v>28.515529282285975</v>
      </c>
      <c r="AQ77">
        <f t="shared" si="11"/>
        <v>285.15529282285974</v>
      </c>
      <c r="AR77">
        <f t="shared" si="12"/>
        <v>0.28515529282285973</v>
      </c>
      <c r="AS77">
        <f t="shared" si="13"/>
        <v>0.05</v>
      </c>
      <c r="AT77">
        <f>VLOOKUP(P77,spp!A:H,8,FALSE)</f>
        <v>3.8</v>
      </c>
      <c r="AU77" s="79" t="str">
        <f>VLOOKUP(Q77,gfQuimbayo!B:C,2,FALSE)</f>
        <v>IN</v>
      </c>
      <c r="AV77" s="79" t="str">
        <f>VLOOKUP(AU77,gfQuimbayo!E:F,2,FALSE)</f>
        <v>Invertebrivores</v>
      </c>
      <c r="AW77" s="79" t="str">
        <f>VLOOKUP(Q77,taxo!A:D,4,FALSE)</f>
        <v>Tetraodontiformes</v>
      </c>
      <c r="AX77" s="79" t="str">
        <f>VLOOKUP(Q77,taxo!A:C,3,FALSE)</f>
        <v>Balistidae</v>
      </c>
      <c r="AY77" t="str">
        <f>VLOOKUP(P77,spp!A:L,12,FALSE)</f>
        <v>LC</v>
      </c>
    </row>
    <row r="78" spans="1:51" hidden="1" x14ac:dyDescent="0.25">
      <c r="A78" s="2" t="s">
        <v>1094</v>
      </c>
      <c r="B78" s="2" t="s">
        <v>1095</v>
      </c>
      <c r="C78" s="2" t="s">
        <v>1097</v>
      </c>
      <c r="D78" s="2"/>
      <c r="E78" s="2"/>
      <c r="F78" s="2" t="s">
        <v>955</v>
      </c>
      <c r="G78" s="2"/>
      <c r="H78">
        <v>3</v>
      </c>
      <c r="I78">
        <v>40</v>
      </c>
      <c r="J78" s="1">
        <v>41808</v>
      </c>
      <c r="K78" s="34">
        <v>2014</v>
      </c>
      <c r="L78" s="5" t="s">
        <v>956</v>
      </c>
      <c r="N78" s="35">
        <v>5</v>
      </c>
      <c r="O78" t="str">
        <f t="shared" si="8"/>
        <v>Somero</v>
      </c>
      <c r="P78" s="2" t="s">
        <v>968</v>
      </c>
      <c r="Q78" t="str">
        <f>VLOOKUP(P78,spp!A:B,2,FALSE)</f>
        <v>Cirrhitus rivulatus</v>
      </c>
      <c r="R78">
        <f t="shared" si="7"/>
        <v>1</v>
      </c>
      <c r="X78" s="85">
        <v>1</v>
      </c>
      <c r="AM78">
        <f>VLOOKUP(P78,spp!A:C,3,FALSE)</f>
        <v>2.76E-2</v>
      </c>
      <c r="AN78">
        <f>VLOOKUP(P78,spp!A:D,4,FALSE)</f>
        <v>3</v>
      </c>
      <c r="AO78">
        <f t="shared" si="9"/>
        <v>1183.3499999999999</v>
      </c>
      <c r="AP78">
        <f t="shared" si="10"/>
        <v>29.583749999999998</v>
      </c>
      <c r="AQ78">
        <f t="shared" si="11"/>
        <v>295.83749999999998</v>
      </c>
      <c r="AR78">
        <f t="shared" si="12"/>
        <v>0.29583749999999998</v>
      </c>
      <c r="AS78">
        <f t="shared" si="13"/>
        <v>2.5000000000000001E-2</v>
      </c>
      <c r="AT78">
        <f>VLOOKUP(P78,spp!A:H,8,FALSE)</f>
        <v>4</v>
      </c>
      <c r="AU78" s="79" t="str">
        <f>VLOOKUP(Q78,gfQuimbayo!B:C,2,FALSE)</f>
        <v>IN</v>
      </c>
      <c r="AV78" s="79" t="str">
        <f>VLOOKUP(AU78,gfQuimbayo!E:F,2,FALSE)</f>
        <v>Invertebrivores</v>
      </c>
      <c r="AW78" s="79" t="str">
        <f>VLOOKUP(Q78,taxo!A:D,4,FALSE)</f>
        <v>Perciformes</v>
      </c>
      <c r="AX78" s="79" t="str">
        <f>VLOOKUP(Q78,taxo!A:C,3,FALSE)</f>
        <v>Cirrhitidae</v>
      </c>
      <c r="AY78" t="str">
        <f>VLOOKUP(P78,spp!A:L,12,FALSE)</f>
        <v>LC</v>
      </c>
    </row>
    <row r="79" spans="1:51" hidden="1" x14ac:dyDescent="0.25">
      <c r="A79" s="2" t="s">
        <v>1094</v>
      </c>
      <c r="B79" s="2" t="s">
        <v>1095</v>
      </c>
      <c r="C79" s="2" t="s">
        <v>1097</v>
      </c>
      <c r="D79" s="2"/>
      <c r="E79" s="2"/>
      <c r="F79" s="2" t="s">
        <v>955</v>
      </c>
      <c r="G79" s="2"/>
      <c r="H79">
        <v>3</v>
      </c>
      <c r="I79">
        <v>40</v>
      </c>
      <c r="J79" s="1">
        <v>41808</v>
      </c>
      <c r="K79" s="34">
        <v>2014</v>
      </c>
      <c r="L79" s="5" t="s">
        <v>956</v>
      </c>
      <c r="N79" s="35">
        <v>5</v>
      </c>
      <c r="O79" t="str">
        <f t="shared" si="8"/>
        <v>Somero</v>
      </c>
      <c r="P79" s="2" t="s">
        <v>965</v>
      </c>
      <c r="Q79" t="str">
        <f>VLOOKUP(P79,spp!A:B,2,FALSE)</f>
        <v>Microspathodon dorsalis</v>
      </c>
      <c r="R79">
        <f t="shared" si="7"/>
        <v>7</v>
      </c>
      <c r="W79" s="85">
        <v>7</v>
      </c>
      <c r="AM79">
        <f>VLOOKUP(P79,spp!A:C,3,FALSE)</f>
        <v>2.3900000000000001E-2</v>
      </c>
      <c r="AN79">
        <f>VLOOKUP(P79,spp!A:D,4,FALSE)</f>
        <v>3.0819999999999999</v>
      </c>
      <c r="AO79">
        <f t="shared" si="9"/>
        <v>3403.6668721358396</v>
      </c>
      <c r="AP79">
        <f t="shared" si="10"/>
        <v>85.091671803395997</v>
      </c>
      <c r="AQ79">
        <f t="shared" si="11"/>
        <v>850.91671803396002</v>
      </c>
      <c r="AR79">
        <f t="shared" si="12"/>
        <v>0.85091671803396007</v>
      </c>
      <c r="AS79">
        <f t="shared" si="13"/>
        <v>0.17499999999999999</v>
      </c>
      <c r="AT79">
        <f>VLOOKUP(P79,spp!A:H,8,FALSE)</f>
        <v>2.1</v>
      </c>
      <c r="AU79" s="79" t="str">
        <f>VLOOKUP(Q79,gfQuimbayo!B:C,2,FALSE)</f>
        <v>HM</v>
      </c>
      <c r="AV79" s="79" t="str">
        <f>VLOOKUP(AU79,gfQuimbayo!E:F,2,FALSE)</f>
        <v>Macroalgae feeders</v>
      </c>
      <c r="AW79" s="79" t="str">
        <f>VLOOKUP(Q79,taxo!A:D,4,FALSE)</f>
        <v>Perciformes</v>
      </c>
      <c r="AX79" s="79" t="str">
        <f>VLOOKUP(Q79,taxo!A:C,3,FALSE)</f>
        <v>Pomacentridae</v>
      </c>
      <c r="AY79" t="str">
        <f>VLOOKUP(P79,spp!A:L,12,FALSE)</f>
        <v>LC</v>
      </c>
    </row>
    <row r="80" spans="1:51" hidden="1" x14ac:dyDescent="0.25">
      <c r="A80" s="2" t="s">
        <v>1094</v>
      </c>
      <c r="B80" s="2" t="s">
        <v>1095</v>
      </c>
      <c r="C80" s="2" t="s">
        <v>1097</v>
      </c>
      <c r="D80" s="2"/>
      <c r="E80" s="2"/>
      <c r="F80" s="2" t="s">
        <v>955</v>
      </c>
      <c r="G80" s="2"/>
      <c r="H80">
        <v>3</v>
      </c>
      <c r="I80">
        <v>40</v>
      </c>
      <c r="J80" s="1">
        <v>41808</v>
      </c>
      <c r="K80" s="34">
        <v>2014</v>
      </c>
      <c r="L80" s="5" t="s">
        <v>956</v>
      </c>
      <c r="N80" s="35">
        <v>5</v>
      </c>
      <c r="O80" t="str">
        <f t="shared" si="8"/>
        <v>Somero</v>
      </c>
      <c r="P80" s="2" t="s">
        <v>975</v>
      </c>
      <c r="Q80" t="str">
        <f>VLOOKUP(P80,spp!A:B,2,FALSE)</f>
        <v>Holacanthus passer</v>
      </c>
      <c r="R80">
        <f t="shared" si="7"/>
        <v>3</v>
      </c>
      <c r="U80" s="85">
        <v>1</v>
      </c>
      <c r="W80" s="85">
        <v>2</v>
      </c>
      <c r="AM80">
        <f>VLOOKUP(P80,spp!A:C,3,FALSE)</f>
        <v>2.7130000000000001E-2</v>
      </c>
      <c r="AN80">
        <f>VLOOKUP(P80,spp!A:D,4,FALSE)</f>
        <v>3.0842299999999998</v>
      </c>
      <c r="AO80">
        <f t="shared" si="9"/>
        <v>1177.4053612677747</v>
      </c>
      <c r="AP80">
        <f t="shared" si="10"/>
        <v>29.435134031694368</v>
      </c>
      <c r="AQ80">
        <f t="shared" si="11"/>
        <v>294.35134031694366</v>
      </c>
      <c r="AR80">
        <f t="shared" si="12"/>
        <v>0.29435134031694365</v>
      </c>
      <c r="AS80">
        <f t="shared" si="13"/>
        <v>7.4999999999999997E-2</v>
      </c>
      <c r="AT80">
        <f>VLOOKUP(P80,spp!A:H,8,FALSE)</f>
        <v>2.6</v>
      </c>
      <c r="AU80" s="79" t="str">
        <f>VLOOKUP(Q80,gfQuimbayo!B:C,2,FALSE)</f>
        <v>IN</v>
      </c>
      <c r="AV80" s="79" t="str">
        <f>VLOOKUP(AU80,gfQuimbayo!E:F,2,FALSE)</f>
        <v>Invertebrivores</v>
      </c>
      <c r="AW80" s="79" t="str">
        <f>VLOOKUP(Q80,taxo!A:D,4,FALSE)</f>
        <v>Perciformes</v>
      </c>
      <c r="AX80" s="79" t="str">
        <f>VLOOKUP(Q80,taxo!A:C,3,FALSE)</f>
        <v>Pomacanthidae</v>
      </c>
      <c r="AY80" t="str">
        <f>VLOOKUP(P80,spp!A:L,12,FALSE)</f>
        <v>LC</v>
      </c>
    </row>
    <row r="81" spans="1:51" hidden="1" x14ac:dyDescent="0.25">
      <c r="A81" s="2" t="s">
        <v>1094</v>
      </c>
      <c r="B81" s="2" t="s">
        <v>1095</v>
      </c>
      <c r="C81" s="2" t="s">
        <v>1097</v>
      </c>
      <c r="D81" s="2"/>
      <c r="E81" s="2"/>
      <c r="F81" s="2" t="s">
        <v>955</v>
      </c>
      <c r="G81" s="2"/>
      <c r="H81">
        <v>3</v>
      </c>
      <c r="I81">
        <v>40</v>
      </c>
      <c r="J81" s="1">
        <v>41808</v>
      </c>
      <c r="K81" s="34">
        <v>2014</v>
      </c>
      <c r="L81" s="5" t="s">
        <v>956</v>
      </c>
      <c r="N81" s="35">
        <v>5</v>
      </c>
      <c r="O81" t="str">
        <f t="shared" si="8"/>
        <v>Somero</v>
      </c>
      <c r="P81" s="2" t="s">
        <v>964</v>
      </c>
      <c r="Q81" t="str">
        <f>VLOOKUP(P81,spp!A:B,2,FALSE)</f>
        <v>Abudefduf troschelii</v>
      </c>
      <c r="R81">
        <f t="shared" si="7"/>
        <v>12</v>
      </c>
      <c r="T81" s="85">
        <v>10</v>
      </c>
      <c r="U81" s="85">
        <v>2</v>
      </c>
      <c r="AM81">
        <f>VLOOKUP(P81,spp!A:C,3,FALSE)</f>
        <v>1.6E-2</v>
      </c>
      <c r="AN81">
        <f>VLOOKUP(P81,spp!A:D,4,FALSE)</f>
        <v>3.0516000000000001</v>
      </c>
      <c r="AO81">
        <f t="shared" si="9"/>
        <v>146.09580374342806</v>
      </c>
      <c r="AP81">
        <f t="shared" si="10"/>
        <v>3.6523950935857017</v>
      </c>
      <c r="AQ81">
        <f t="shared" si="11"/>
        <v>36.523950935857016</v>
      </c>
      <c r="AR81">
        <f t="shared" si="12"/>
        <v>3.6523950935857016E-2</v>
      </c>
      <c r="AS81">
        <f t="shared" si="13"/>
        <v>0.3</v>
      </c>
      <c r="AT81">
        <f>VLOOKUP(P81,spp!A:H,8,FALSE)</f>
        <v>3</v>
      </c>
      <c r="AU81" s="79" t="str">
        <f>VLOOKUP(Q81,gfQuimbayo!B:C,2,FALSE)</f>
        <v>PK</v>
      </c>
      <c r="AV81" s="79" t="str">
        <f>VLOOKUP(AU81,gfQuimbayo!E:F,2,FALSE)</f>
        <v>Planktivores</v>
      </c>
      <c r="AW81" s="79" t="str">
        <f>VLOOKUP(Q81,taxo!A:D,4,FALSE)</f>
        <v>Perciformes</v>
      </c>
      <c r="AX81" s="79" t="str">
        <f>VLOOKUP(Q81,taxo!A:C,3,FALSE)</f>
        <v>Pomacentridae</v>
      </c>
      <c r="AY81" t="str">
        <f>VLOOKUP(P81,spp!A:L,12,FALSE)</f>
        <v>LC</v>
      </c>
    </row>
    <row r="82" spans="1:51" hidden="1" x14ac:dyDescent="0.25">
      <c r="A82" s="2" t="s">
        <v>1094</v>
      </c>
      <c r="B82" s="2" t="s">
        <v>1095</v>
      </c>
      <c r="C82" s="2" t="s">
        <v>1097</v>
      </c>
      <c r="D82" s="2"/>
      <c r="E82" s="2"/>
      <c r="F82" s="2" t="s">
        <v>955</v>
      </c>
      <c r="G82" s="2"/>
      <c r="H82">
        <v>3</v>
      </c>
      <c r="I82">
        <v>40</v>
      </c>
      <c r="J82" s="1">
        <v>41808</v>
      </c>
      <c r="K82" s="34">
        <v>2014</v>
      </c>
      <c r="L82" s="5" t="s">
        <v>956</v>
      </c>
      <c r="N82" s="35">
        <v>5</v>
      </c>
      <c r="O82" t="str">
        <f t="shared" si="8"/>
        <v>Somero</v>
      </c>
      <c r="P82" s="2" t="s">
        <v>1085</v>
      </c>
      <c r="Q82" t="str">
        <f>VLOOKUP(P82,spp!A:B,2,FALSE)</f>
        <v>Alphestes multiguttatus</v>
      </c>
      <c r="R82">
        <f t="shared" si="7"/>
        <v>1</v>
      </c>
      <c r="W82" s="85">
        <v>1</v>
      </c>
      <c r="AM82">
        <f>VLOOKUP(P82,spp!A:C,3,FALSE)</f>
        <v>1.0999999999999999E-2</v>
      </c>
      <c r="AN82">
        <f>VLOOKUP(P82,spp!A:D,4,FALSE)</f>
        <v>3.05</v>
      </c>
      <c r="AO82">
        <f t="shared" si="9"/>
        <v>201.88763084325302</v>
      </c>
      <c r="AP82">
        <f t="shared" si="10"/>
        <v>5.0471907710813255</v>
      </c>
      <c r="AQ82">
        <f t="shared" si="11"/>
        <v>50.471907710813255</v>
      </c>
      <c r="AR82">
        <f t="shared" si="12"/>
        <v>5.0471907710813252E-2</v>
      </c>
      <c r="AS82">
        <f t="shared" si="13"/>
        <v>2.5000000000000001E-2</v>
      </c>
      <c r="AT82">
        <f>VLOOKUP(P82,spp!A:H,8,FALSE)</f>
        <v>3.5</v>
      </c>
      <c r="AU82" s="79" t="str">
        <f>VLOOKUP(Q82,gfQuimbayo!B:C,2,FALSE)</f>
        <v>IN</v>
      </c>
      <c r="AV82" s="79" t="str">
        <f>VLOOKUP(AU82,gfQuimbayo!E:F,2,FALSE)</f>
        <v>Invertebrivores</v>
      </c>
      <c r="AW82" s="79" t="str">
        <f>VLOOKUP(Q82,taxo!A:D,4,FALSE)</f>
        <v>Perciformes</v>
      </c>
      <c r="AX82" s="79" t="str">
        <f>VLOOKUP(Q82,taxo!A:C,3,FALSE)</f>
        <v>Serranidae</v>
      </c>
      <c r="AY82" t="str">
        <f>VLOOKUP(P82,spp!A:L,12,FALSE)</f>
        <v>LC</v>
      </c>
    </row>
    <row r="83" spans="1:51" hidden="1" x14ac:dyDescent="0.25">
      <c r="A83" s="2" t="s">
        <v>1094</v>
      </c>
      <c r="B83" s="2" t="s">
        <v>1095</v>
      </c>
      <c r="C83" s="2" t="s">
        <v>1097</v>
      </c>
      <c r="D83" s="2"/>
      <c r="E83" s="2"/>
      <c r="F83" s="2" t="s">
        <v>955</v>
      </c>
      <c r="G83" s="2"/>
      <c r="H83">
        <v>3</v>
      </c>
      <c r="I83">
        <v>40</v>
      </c>
      <c r="J83" s="1">
        <v>41808</v>
      </c>
      <c r="K83" s="34">
        <v>2014</v>
      </c>
      <c r="L83" s="5" t="s">
        <v>956</v>
      </c>
      <c r="N83" s="35">
        <v>5</v>
      </c>
      <c r="O83" t="str">
        <f t="shared" si="8"/>
        <v>Somero</v>
      </c>
      <c r="P83" s="2" t="s">
        <v>980</v>
      </c>
      <c r="Q83" t="str">
        <f>VLOOKUP(P83,spp!A:B,2,FALSE)</f>
        <v>Scarus perrico</v>
      </c>
      <c r="R83">
        <f t="shared" si="7"/>
        <v>2</v>
      </c>
      <c r="W83" s="85">
        <v>2</v>
      </c>
      <c r="AM83">
        <f>VLOOKUP(P83,spp!A:C,3,FALSE)</f>
        <v>1.8599999999999998E-2</v>
      </c>
      <c r="AN83">
        <f>VLOOKUP(P83,spp!A:D,4,FALSE)</f>
        <v>3.0455000000000001</v>
      </c>
      <c r="AO83">
        <f t="shared" si="9"/>
        <v>672.92898696186364</v>
      </c>
      <c r="AP83">
        <f t="shared" si="10"/>
        <v>16.823224674046592</v>
      </c>
      <c r="AQ83">
        <f t="shared" si="11"/>
        <v>168.23224674046594</v>
      </c>
      <c r="AR83">
        <f t="shared" si="12"/>
        <v>0.16823224674046594</v>
      </c>
      <c r="AS83">
        <f t="shared" si="13"/>
        <v>0.05</v>
      </c>
      <c r="AT83">
        <f>VLOOKUP(P83,spp!A:H,8,FALSE)</f>
        <v>2</v>
      </c>
      <c r="AU83" s="79" t="str">
        <f>VLOOKUP(Q83,gfQuimbayo!B:C,2,FALSE)</f>
        <v>HM</v>
      </c>
      <c r="AV83" s="79" t="str">
        <f>VLOOKUP(AU83,gfQuimbayo!E:F,2,FALSE)</f>
        <v>Macroalgae feeders</v>
      </c>
      <c r="AW83" s="79" t="str">
        <f>VLOOKUP(Q83,taxo!A:D,4,FALSE)</f>
        <v>Perciformes</v>
      </c>
      <c r="AX83" s="79" t="str">
        <f>VLOOKUP(Q83,taxo!A:C,3,FALSE)</f>
        <v>Scaridae</v>
      </c>
      <c r="AY83" t="str">
        <f>VLOOKUP(P83,spp!A:L,12,FALSE)</f>
        <v>LC</v>
      </c>
    </row>
    <row r="84" spans="1:51" hidden="1" x14ac:dyDescent="0.25">
      <c r="A84" s="2" t="s">
        <v>1094</v>
      </c>
      <c r="B84" s="2" t="s">
        <v>1095</v>
      </c>
      <c r="C84" s="2" t="s">
        <v>1097</v>
      </c>
      <c r="D84" s="2"/>
      <c r="E84" s="2"/>
      <c r="F84" s="2" t="s">
        <v>955</v>
      </c>
      <c r="G84" s="2"/>
      <c r="H84">
        <v>3</v>
      </c>
      <c r="I84">
        <v>40</v>
      </c>
      <c r="J84" s="1">
        <v>41808</v>
      </c>
      <c r="K84" s="34">
        <v>2014</v>
      </c>
      <c r="L84" s="5" t="s">
        <v>956</v>
      </c>
      <c r="N84" s="35">
        <v>5</v>
      </c>
      <c r="O84" t="str">
        <f t="shared" si="8"/>
        <v>Somero</v>
      </c>
      <c r="P84" s="2" t="s">
        <v>984</v>
      </c>
      <c r="Q84" t="str">
        <f>VLOOKUP(P84,spp!A:B,2,FALSE)</f>
        <v>Scarus ghobban</v>
      </c>
      <c r="R84">
        <f t="shared" si="7"/>
        <v>25</v>
      </c>
      <c r="U84" s="85">
        <v>20</v>
      </c>
      <c r="W84" s="85">
        <v>5</v>
      </c>
      <c r="AM84">
        <f>VLOOKUP(P84,spp!A:C,3,FALSE)</f>
        <v>2.3300000000000001E-2</v>
      </c>
      <c r="AN84">
        <f>VLOOKUP(P84,spp!A:D,4,FALSE)</f>
        <v>2.919</v>
      </c>
      <c r="AO84">
        <f t="shared" si="9"/>
        <v>2144.2969443827301</v>
      </c>
      <c r="AP84">
        <f t="shared" si="10"/>
        <v>53.607423609568251</v>
      </c>
      <c r="AQ84">
        <f t="shared" si="11"/>
        <v>536.07423609568252</v>
      </c>
      <c r="AR84">
        <f t="shared" si="12"/>
        <v>0.5360742360956825</v>
      </c>
      <c r="AS84">
        <f t="shared" si="13"/>
        <v>0.625</v>
      </c>
      <c r="AT84">
        <f>VLOOKUP(P84,spp!A:H,8,FALSE)</f>
        <v>2</v>
      </c>
      <c r="AU84" s="79" t="str">
        <f>VLOOKUP(Q84,gfQuimbayo!B:C,2,FALSE)</f>
        <v>HM</v>
      </c>
      <c r="AV84" s="79" t="str">
        <f>VLOOKUP(AU84,gfQuimbayo!E:F,2,FALSE)</f>
        <v>Macroalgae feeders</v>
      </c>
      <c r="AW84" s="79" t="str">
        <f>VLOOKUP(Q84,taxo!A:D,4,FALSE)</f>
        <v>Perciformes</v>
      </c>
      <c r="AX84" s="79" t="str">
        <f>VLOOKUP(Q84,taxo!A:C,3,FALSE)</f>
        <v>Scaridae</v>
      </c>
      <c r="AY84" t="str">
        <f>VLOOKUP(P84,spp!A:L,12,FALSE)</f>
        <v>LC</v>
      </c>
    </row>
    <row r="85" spans="1:51" hidden="1" x14ac:dyDescent="0.25">
      <c r="A85" s="2" t="s">
        <v>1094</v>
      </c>
      <c r="B85" s="2" t="s">
        <v>1095</v>
      </c>
      <c r="C85" s="2" t="s">
        <v>1097</v>
      </c>
      <c r="D85" s="2"/>
      <c r="E85" s="2"/>
      <c r="F85" s="2" t="s">
        <v>955</v>
      </c>
      <c r="G85" s="2"/>
      <c r="H85">
        <v>3</v>
      </c>
      <c r="I85">
        <v>40</v>
      </c>
      <c r="J85" s="1">
        <v>41808</v>
      </c>
      <c r="K85" s="34">
        <v>2014</v>
      </c>
      <c r="L85" s="5" t="s">
        <v>956</v>
      </c>
      <c r="N85" s="35">
        <v>5</v>
      </c>
      <c r="O85" t="str">
        <f t="shared" si="8"/>
        <v>Somero</v>
      </c>
      <c r="P85" s="2" t="s">
        <v>983</v>
      </c>
      <c r="Q85" t="str">
        <f>VLOOKUP(P85,spp!A:B,2,FALSE)</f>
        <v>Scarus rubroviolaceus</v>
      </c>
      <c r="R85">
        <f t="shared" si="7"/>
        <v>10</v>
      </c>
      <c r="U85" s="85">
        <v>5</v>
      </c>
      <c r="X85" s="85">
        <v>5</v>
      </c>
      <c r="AM85">
        <f>VLOOKUP(P85,spp!A:C,3,FALSE)</f>
        <v>1.3599999999999999E-2</v>
      </c>
      <c r="AN85">
        <f>VLOOKUP(P85,spp!A:D,4,FALSE)</f>
        <v>3.109</v>
      </c>
      <c r="AO85">
        <f t="shared" si="9"/>
        <v>4470.4320601466297</v>
      </c>
      <c r="AP85">
        <f t="shared" si="10"/>
        <v>111.76080150366575</v>
      </c>
      <c r="AQ85">
        <f t="shared" si="11"/>
        <v>1117.6080150366574</v>
      </c>
      <c r="AR85">
        <f t="shared" si="12"/>
        <v>1.1176080150366574</v>
      </c>
      <c r="AS85">
        <f t="shared" si="13"/>
        <v>0.25</v>
      </c>
      <c r="AT85">
        <f>VLOOKUP(P85,spp!A:H,8,FALSE)</f>
        <v>2</v>
      </c>
      <c r="AU85" s="79" t="str">
        <f>VLOOKUP(Q85,gfQuimbayo!B:C,2,FALSE)</f>
        <v>HM</v>
      </c>
      <c r="AV85" s="79" t="str">
        <f>VLOOKUP(AU85,gfQuimbayo!E:F,2,FALSE)</f>
        <v>Macroalgae feeders</v>
      </c>
      <c r="AW85" s="79" t="str">
        <f>VLOOKUP(Q85,taxo!A:D,4,FALSE)</f>
        <v>Perciformes</v>
      </c>
      <c r="AX85" s="79" t="str">
        <f>VLOOKUP(Q85,taxo!A:C,3,FALSE)</f>
        <v>Scaridae</v>
      </c>
      <c r="AY85" t="str">
        <f>VLOOKUP(P85,spp!A:L,12,FALSE)</f>
        <v>LC</v>
      </c>
    </row>
    <row r="86" spans="1:51" hidden="1" x14ac:dyDescent="0.25">
      <c r="A86" s="2" t="s">
        <v>1094</v>
      </c>
      <c r="B86" s="2" t="s">
        <v>1095</v>
      </c>
      <c r="C86" s="2" t="s">
        <v>1097</v>
      </c>
      <c r="D86" s="2"/>
      <c r="E86" s="2"/>
      <c r="F86" s="2" t="s">
        <v>955</v>
      </c>
      <c r="G86" s="2"/>
      <c r="H86">
        <v>3</v>
      </c>
      <c r="I86">
        <v>40</v>
      </c>
      <c r="J86" s="1">
        <v>41808</v>
      </c>
      <c r="K86" s="34">
        <v>2014</v>
      </c>
      <c r="L86" s="5" t="s">
        <v>956</v>
      </c>
      <c r="N86" s="35">
        <v>5</v>
      </c>
      <c r="O86" t="str">
        <f t="shared" si="8"/>
        <v>Somero</v>
      </c>
      <c r="P86" s="2" t="s">
        <v>976</v>
      </c>
      <c r="Q86" t="str">
        <f>VLOOKUP(P86,spp!A:B,2,FALSE)</f>
        <v>Sufflamen verres</v>
      </c>
      <c r="R86">
        <f t="shared" si="7"/>
        <v>5</v>
      </c>
      <c r="U86" s="85">
        <v>5</v>
      </c>
      <c r="AM86">
        <f>VLOOKUP(P86,spp!A:C,3,FALSE)</f>
        <v>2.4899999999999999E-2</v>
      </c>
      <c r="AN86">
        <f>VLOOKUP(P86,spp!A:D,4,FALSE)</f>
        <v>3.0129999999999999</v>
      </c>
      <c r="AO86">
        <f t="shared" si="9"/>
        <v>251.280750572724</v>
      </c>
      <c r="AP86">
        <f t="shared" si="10"/>
        <v>6.2820187643181002</v>
      </c>
      <c r="AQ86">
        <f t="shared" si="11"/>
        <v>62.820187643181001</v>
      </c>
      <c r="AR86">
        <f t="shared" si="12"/>
        <v>6.2820187643180994E-2</v>
      </c>
      <c r="AS86">
        <f t="shared" si="13"/>
        <v>0.125</v>
      </c>
      <c r="AT86">
        <f>VLOOKUP(P86,spp!A:H,8,FALSE)</f>
        <v>3.3</v>
      </c>
      <c r="AU86" s="79" t="str">
        <f>VLOOKUP(Q86,gfQuimbayo!B:C,2,FALSE)</f>
        <v>IN</v>
      </c>
      <c r="AV86" s="79" t="str">
        <f>VLOOKUP(AU86,gfQuimbayo!E:F,2,FALSE)</f>
        <v>Invertebrivores</v>
      </c>
      <c r="AW86" s="79" t="str">
        <f>VLOOKUP(Q86,taxo!A:D,4,FALSE)</f>
        <v>Tetraodontiformes</v>
      </c>
      <c r="AX86" s="79" t="str">
        <f>VLOOKUP(Q86,taxo!A:C,3,FALSE)</f>
        <v>Balistidae</v>
      </c>
      <c r="AY86" t="str">
        <f>VLOOKUP(P86,spp!A:L,12,FALSE)</f>
        <v>LC</v>
      </c>
    </row>
    <row r="87" spans="1:51" hidden="1" x14ac:dyDescent="0.25">
      <c r="A87" s="2" t="s">
        <v>1094</v>
      </c>
      <c r="B87" s="2" t="s">
        <v>1095</v>
      </c>
      <c r="C87" s="2" t="s">
        <v>1097</v>
      </c>
      <c r="D87" s="2"/>
      <c r="E87" s="2"/>
      <c r="F87" s="2" t="s">
        <v>955</v>
      </c>
      <c r="G87" s="2"/>
      <c r="H87">
        <v>3</v>
      </c>
      <c r="I87">
        <v>40</v>
      </c>
      <c r="J87" s="1">
        <v>41808</v>
      </c>
      <c r="K87" s="34">
        <v>2014</v>
      </c>
      <c r="L87" s="5" t="s">
        <v>956</v>
      </c>
      <c r="N87" s="35">
        <v>5</v>
      </c>
      <c r="O87" t="str">
        <f t="shared" si="8"/>
        <v>Somero</v>
      </c>
      <c r="P87" s="2" t="s">
        <v>957</v>
      </c>
      <c r="Q87" t="str">
        <f>VLOOKUP(P87,spp!A:B,2,FALSE)</f>
        <v>Halichoeres dispilus</v>
      </c>
      <c r="R87">
        <f t="shared" si="7"/>
        <v>10</v>
      </c>
      <c r="T87" s="85">
        <v>10</v>
      </c>
      <c r="AM87">
        <f>VLOOKUP(P87,spp!A:C,3,FALSE)</f>
        <v>1.26E-2</v>
      </c>
      <c r="AN87">
        <f>VLOOKUP(P87,spp!A:D,4,FALSE)</f>
        <v>3.0672999999999999</v>
      </c>
      <c r="AO87">
        <f t="shared" si="9"/>
        <v>60.87597896771554</v>
      </c>
      <c r="AP87">
        <f t="shared" si="10"/>
        <v>1.5218994741928884</v>
      </c>
      <c r="AQ87">
        <f t="shared" si="11"/>
        <v>15.218994741928885</v>
      </c>
      <c r="AR87">
        <f t="shared" si="12"/>
        <v>1.5218994741928884E-2</v>
      </c>
      <c r="AS87">
        <f t="shared" si="13"/>
        <v>0.25</v>
      </c>
      <c r="AT87">
        <f>VLOOKUP(P87,spp!A:H,8,FALSE)</f>
        <v>3.9</v>
      </c>
      <c r="AU87" s="79" t="str">
        <f>VLOOKUP(Q87,gfQuimbayo!B:C,2,FALSE)</f>
        <v>IN</v>
      </c>
      <c r="AV87" s="79" t="str">
        <f>VLOOKUP(AU87,gfQuimbayo!E:F,2,FALSE)</f>
        <v>Invertebrivores</v>
      </c>
      <c r="AW87" s="79" t="str">
        <f>VLOOKUP(Q87,taxo!A:D,4,FALSE)</f>
        <v>Perciformes</v>
      </c>
      <c r="AX87" s="79" t="str">
        <f>VLOOKUP(Q87,taxo!A:C,3,FALSE)</f>
        <v>Labridae</v>
      </c>
      <c r="AY87" t="str">
        <f>VLOOKUP(P87,spp!A:L,12,FALSE)</f>
        <v>LC</v>
      </c>
    </row>
    <row r="88" spans="1:51" hidden="1" x14ac:dyDescent="0.25">
      <c r="A88" s="2" t="s">
        <v>1094</v>
      </c>
      <c r="B88" s="2" t="s">
        <v>1095</v>
      </c>
      <c r="C88" s="2" t="s">
        <v>1097</v>
      </c>
      <c r="D88" s="2"/>
      <c r="E88" s="2"/>
      <c r="F88" s="2" t="s">
        <v>955</v>
      </c>
      <c r="G88" s="2"/>
      <c r="H88">
        <v>3</v>
      </c>
      <c r="I88">
        <v>40</v>
      </c>
      <c r="J88" s="1">
        <v>41808</v>
      </c>
      <c r="K88" s="34">
        <v>2014</v>
      </c>
      <c r="L88" s="5" t="s">
        <v>956</v>
      </c>
      <c r="N88" s="35">
        <v>5</v>
      </c>
      <c r="O88" t="str">
        <f t="shared" si="8"/>
        <v>Somero</v>
      </c>
      <c r="P88" s="2" t="s">
        <v>985</v>
      </c>
      <c r="Q88" t="str">
        <f>VLOOKUP(P88,spp!A:B,2,FALSE)</f>
        <v>Mulloidichthys dentatus</v>
      </c>
      <c r="R88">
        <f t="shared" si="7"/>
        <v>5</v>
      </c>
      <c r="X88" s="85">
        <v>5</v>
      </c>
      <c r="AM88">
        <f>VLOOKUP(P88,spp!A:C,3,FALSE)</f>
        <v>1.26E-2</v>
      </c>
      <c r="AN88">
        <f>VLOOKUP(P88,spp!A:D,4,FALSE)</f>
        <v>3.0493999999999999</v>
      </c>
      <c r="AO88">
        <f t="shared" si="9"/>
        <v>3219.7462339972503</v>
      </c>
      <c r="AP88">
        <f t="shared" si="10"/>
        <v>80.493655849931258</v>
      </c>
      <c r="AQ88">
        <f t="shared" si="11"/>
        <v>804.93655849931258</v>
      </c>
      <c r="AR88">
        <f t="shared" si="12"/>
        <v>0.80493655849931256</v>
      </c>
      <c r="AS88">
        <f t="shared" si="13"/>
        <v>0.125</v>
      </c>
      <c r="AT88">
        <f>VLOOKUP(P88,spp!A:H,8,FALSE)</f>
        <v>3.7</v>
      </c>
      <c r="AU88" s="79" t="str">
        <f>VLOOKUP(Q88,gfQuimbayo!B:C,2,FALSE)</f>
        <v>IN</v>
      </c>
      <c r="AV88" s="79" t="str">
        <f>VLOOKUP(AU88,gfQuimbayo!E:F,2,FALSE)</f>
        <v>Invertebrivores</v>
      </c>
      <c r="AW88" s="79" t="str">
        <f>VLOOKUP(Q88,taxo!A:D,4,FALSE)</f>
        <v>Perciformes</v>
      </c>
      <c r="AX88" s="79" t="str">
        <f>VLOOKUP(Q88,taxo!A:C,3,FALSE)</f>
        <v>Mullidae</v>
      </c>
      <c r="AY88" t="str">
        <f>VLOOKUP(P88,spp!A:L,12,FALSE)</f>
        <v>LC</v>
      </c>
    </row>
    <row r="89" spans="1:51" hidden="1" x14ac:dyDescent="0.25">
      <c r="A89" s="2" t="s">
        <v>1094</v>
      </c>
      <c r="B89" s="2" t="s">
        <v>1095</v>
      </c>
      <c r="C89" s="2" t="s">
        <v>1099</v>
      </c>
      <c r="D89" s="22" t="s">
        <v>1145</v>
      </c>
      <c r="E89" s="45" t="s">
        <v>1144</v>
      </c>
      <c r="F89" s="2" t="s">
        <v>955</v>
      </c>
      <c r="G89" s="2"/>
      <c r="H89">
        <v>1</v>
      </c>
      <c r="I89">
        <v>40</v>
      </c>
      <c r="J89" s="1">
        <v>41808</v>
      </c>
      <c r="K89" s="34">
        <v>2014</v>
      </c>
      <c r="L89" s="5" t="s">
        <v>956</v>
      </c>
      <c r="N89" s="35">
        <v>5</v>
      </c>
      <c r="O89" t="str">
        <f t="shared" si="8"/>
        <v>Somero</v>
      </c>
      <c r="P89" s="2" t="s">
        <v>977</v>
      </c>
      <c r="Q89" t="str">
        <f>VLOOKUP(P89,spp!A:B,2,FALSE)</f>
        <v>Chromis atrilobata</v>
      </c>
      <c r="R89">
        <f t="shared" si="7"/>
        <v>300</v>
      </c>
      <c r="S89" s="85">
        <v>300</v>
      </c>
      <c r="AM89">
        <f>VLOOKUP(P89,spp!A:C,3,FALSE)</f>
        <v>5.2300000000000003E-3</v>
      </c>
      <c r="AN89">
        <f>VLOOKUP(P89,spp!A:D,4,FALSE)</f>
        <v>3.41655</v>
      </c>
      <c r="AO89">
        <f t="shared" si="9"/>
        <v>35.909129749562062</v>
      </c>
      <c r="AP89">
        <f t="shared" si="10"/>
        <v>0.89772824373905158</v>
      </c>
      <c r="AQ89">
        <f t="shared" si="11"/>
        <v>8.9772824373905156</v>
      </c>
      <c r="AR89">
        <f t="shared" si="12"/>
        <v>8.9772824373905158E-3</v>
      </c>
      <c r="AS89">
        <f t="shared" si="13"/>
        <v>7.5</v>
      </c>
      <c r="AT89">
        <f>VLOOKUP(P89,spp!A:H,8,FALSE)</f>
        <v>3.4</v>
      </c>
      <c r="AU89" s="79" t="str">
        <f>VLOOKUP(Q89,gfQuimbayo!B:C,2,FALSE)</f>
        <v>PK</v>
      </c>
      <c r="AV89" s="79" t="str">
        <f>VLOOKUP(AU89,gfQuimbayo!E:F,2,FALSE)</f>
        <v>Planktivores</v>
      </c>
      <c r="AW89" s="79" t="str">
        <f>VLOOKUP(Q89,taxo!A:D,4,FALSE)</f>
        <v>Perciformes</v>
      </c>
      <c r="AX89" s="79" t="str">
        <f>VLOOKUP(Q89,taxo!A:C,3,FALSE)</f>
        <v>Pomacentridae</v>
      </c>
      <c r="AY89" t="str">
        <f>VLOOKUP(P89,spp!A:L,12,FALSE)</f>
        <v>LC</v>
      </c>
    </row>
    <row r="90" spans="1:51" hidden="1" x14ac:dyDescent="0.25">
      <c r="A90" s="2" t="s">
        <v>1094</v>
      </c>
      <c r="B90" s="2" t="s">
        <v>1095</v>
      </c>
      <c r="C90" s="2" t="s">
        <v>1099</v>
      </c>
      <c r="D90" s="22" t="s">
        <v>1145</v>
      </c>
      <c r="E90" s="45" t="s">
        <v>1144</v>
      </c>
      <c r="F90" s="2" t="s">
        <v>955</v>
      </c>
      <c r="G90" s="2"/>
      <c r="H90">
        <v>1</v>
      </c>
      <c r="I90">
        <v>40</v>
      </c>
      <c r="J90" s="1">
        <v>41808</v>
      </c>
      <c r="K90" s="34">
        <v>2014</v>
      </c>
      <c r="L90" s="5" t="s">
        <v>956</v>
      </c>
      <c r="N90" s="35">
        <v>5</v>
      </c>
      <c r="O90" t="str">
        <f t="shared" si="8"/>
        <v>Somero</v>
      </c>
      <c r="P90" s="2" t="s">
        <v>997</v>
      </c>
      <c r="Q90" t="str">
        <f>VLOOKUP(P90,spp!A:B,2,FALSE)</f>
        <v>Acanthurus xanthopterus</v>
      </c>
      <c r="R90">
        <f t="shared" si="7"/>
        <v>1</v>
      </c>
      <c r="U90" s="85">
        <v>1</v>
      </c>
      <c r="AM90">
        <f>VLOOKUP(P90,spp!A:C,3,FALSE)</f>
        <v>2.673E-2</v>
      </c>
      <c r="AN90">
        <f>VLOOKUP(P90,spp!A:D,4,FALSE)</f>
        <v>2.9844900000000001</v>
      </c>
      <c r="AO90">
        <f t="shared" si="9"/>
        <v>50.201410947180179</v>
      </c>
      <c r="AP90">
        <f t="shared" si="10"/>
        <v>1.2550352736795045</v>
      </c>
      <c r="AQ90">
        <f t="shared" si="11"/>
        <v>12.550352736795045</v>
      </c>
      <c r="AR90">
        <f t="shared" si="12"/>
        <v>1.2550352736795044E-2</v>
      </c>
      <c r="AS90">
        <f t="shared" si="13"/>
        <v>2.5000000000000001E-2</v>
      </c>
      <c r="AT90">
        <f>VLOOKUP(P90,spp!A:H,8,FALSE)</f>
        <v>2.9</v>
      </c>
      <c r="AU90" s="79" t="str">
        <f>VLOOKUP(Q90,gfQuimbayo!B:C,2,FALSE)</f>
        <v>HD</v>
      </c>
      <c r="AV90" s="79" t="str">
        <f>VLOOKUP(AU90,gfQuimbayo!E:F,2,FALSE)</f>
        <v>Detritivores</v>
      </c>
      <c r="AW90" s="79" t="str">
        <f>VLOOKUP(Q90,taxo!A:D,4,FALSE)</f>
        <v>Perciformes</v>
      </c>
      <c r="AX90" s="79" t="str">
        <f>VLOOKUP(Q90,taxo!A:C,3,FALSE)</f>
        <v>Acanthuridae</v>
      </c>
      <c r="AY90" t="str">
        <f>VLOOKUP(P90,spp!A:L,12,FALSE)</f>
        <v>LC</v>
      </c>
    </row>
    <row r="91" spans="1:51" hidden="1" x14ac:dyDescent="0.25">
      <c r="A91" s="2" t="s">
        <v>1094</v>
      </c>
      <c r="B91" s="2" t="s">
        <v>1095</v>
      </c>
      <c r="C91" s="2" t="s">
        <v>1099</v>
      </c>
      <c r="D91" s="22" t="s">
        <v>1145</v>
      </c>
      <c r="E91" s="45" t="s">
        <v>1144</v>
      </c>
      <c r="F91" s="2" t="s">
        <v>955</v>
      </c>
      <c r="G91" s="2"/>
      <c r="H91">
        <v>1</v>
      </c>
      <c r="I91">
        <v>40</v>
      </c>
      <c r="J91" s="1">
        <v>41808</v>
      </c>
      <c r="K91" s="34">
        <v>2014</v>
      </c>
      <c r="L91" s="5" t="s">
        <v>956</v>
      </c>
      <c r="N91" s="35">
        <v>5</v>
      </c>
      <c r="O91" t="str">
        <f t="shared" si="8"/>
        <v>Somero</v>
      </c>
      <c r="P91" s="2" t="s">
        <v>999</v>
      </c>
      <c r="Q91" t="str">
        <f>VLOOKUP(P91,spp!A:B,2,FALSE)</f>
        <v>Fistularia commersonii</v>
      </c>
      <c r="R91">
        <f t="shared" si="7"/>
        <v>1</v>
      </c>
      <c r="X91" s="85">
        <v>1</v>
      </c>
      <c r="AM91">
        <f>VLOOKUP(P91,spp!A:C,3,FALSE)</f>
        <v>5.9999999999999995E-4</v>
      </c>
      <c r="AN91">
        <f>VLOOKUP(P91,spp!A:D,4,FALSE)</f>
        <v>3</v>
      </c>
      <c r="AO91">
        <f t="shared" si="9"/>
        <v>25.724999999999998</v>
      </c>
      <c r="AP91">
        <f t="shared" si="10"/>
        <v>0.64312499999999995</v>
      </c>
      <c r="AQ91">
        <f t="shared" si="11"/>
        <v>6.4312499999999995</v>
      </c>
      <c r="AR91">
        <f t="shared" si="12"/>
        <v>6.4312499999999995E-3</v>
      </c>
      <c r="AS91">
        <f t="shared" si="13"/>
        <v>2.5000000000000001E-2</v>
      </c>
      <c r="AT91">
        <f>VLOOKUP(P91,spp!A:H,8,FALSE)</f>
        <v>4.3</v>
      </c>
      <c r="AU91" s="79" t="str">
        <f>VLOOKUP(Q91,gfQuimbayo!B:C,2,FALSE)</f>
        <v>PS</v>
      </c>
      <c r="AV91" s="79" t="str">
        <f>VLOOKUP(AU91,gfQuimbayo!E:F,2,FALSE)</f>
        <v>Piscivores</v>
      </c>
      <c r="AW91" s="79" t="str">
        <f>VLOOKUP(Q91,taxo!A:D,4,FALSE)</f>
        <v>Syngnathiformes</v>
      </c>
      <c r="AX91" s="79" t="str">
        <f>VLOOKUP(Q91,taxo!A:C,3,FALSE)</f>
        <v>Fistulariidae</v>
      </c>
      <c r="AY91" t="str">
        <f>VLOOKUP(P91,spp!A:L,12,FALSE)</f>
        <v>NE</v>
      </c>
    </row>
    <row r="92" spans="1:51" hidden="1" x14ac:dyDescent="0.25">
      <c r="A92" s="2" t="s">
        <v>1094</v>
      </c>
      <c r="B92" s="2" t="s">
        <v>1095</v>
      </c>
      <c r="C92" s="2" t="s">
        <v>1099</v>
      </c>
      <c r="D92" s="22" t="s">
        <v>1145</v>
      </c>
      <c r="E92" s="45" t="s">
        <v>1144</v>
      </c>
      <c r="F92" s="2" t="s">
        <v>955</v>
      </c>
      <c r="G92" s="2"/>
      <c r="H92">
        <v>1</v>
      </c>
      <c r="I92">
        <v>40</v>
      </c>
      <c r="J92" s="1">
        <v>41808</v>
      </c>
      <c r="K92" s="34">
        <v>2014</v>
      </c>
      <c r="L92" s="5" t="s">
        <v>956</v>
      </c>
      <c r="N92" s="35">
        <v>5</v>
      </c>
      <c r="O92" t="str">
        <f t="shared" si="8"/>
        <v>Somero</v>
      </c>
      <c r="P92" s="2" t="s">
        <v>976</v>
      </c>
      <c r="Q92" t="str">
        <f>VLOOKUP(P92,spp!A:B,2,FALSE)</f>
        <v>Sufflamen verres</v>
      </c>
      <c r="R92">
        <f t="shared" si="7"/>
        <v>20</v>
      </c>
      <c r="U92" s="85">
        <v>5</v>
      </c>
      <c r="W92" s="85">
        <v>10</v>
      </c>
      <c r="X92" s="85">
        <v>5</v>
      </c>
      <c r="AM92">
        <f>VLOOKUP(P92,spp!A:C,3,FALSE)</f>
        <v>2.4899999999999999E-2</v>
      </c>
      <c r="AN92">
        <f>VLOOKUP(P92,spp!A:D,4,FALSE)</f>
        <v>3.0129999999999999</v>
      </c>
      <c r="AO92">
        <f t="shared" si="9"/>
        <v>9898.6096514095334</v>
      </c>
      <c r="AP92">
        <f t="shared" si="10"/>
        <v>247.46524128523833</v>
      </c>
      <c r="AQ92">
        <f t="shared" si="11"/>
        <v>2474.6524128523833</v>
      </c>
      <c r="AR92">
        <f t="shared" si="12"/>
        <v>2.4746524128523832</v>
      </c>
      <c r="AS92">
        <f t="shared" si="13"/>
        <v>0.5</v>
      </c>
      <c r="AT92">
        <f>VLOOKUP(P92,spp!A:H,8,FALSE)</f>
        <v>3.3</v>
      </c>
      <c r="AU92" s="79" t="str">
        <f>VLOOKUP(Q92,gfQuimbayo!B:C,2,FALSE)</f>
        <v>IN</v>
      </c>
      <c r="AV92" s="79" t="str">
        <f>VLOOKUP(AU92,gfQuimbayo!E:F,2,FALSE)</f>
        <v>Invertebrivores</v>
      </c>
      <c r="AW92" s="79" t="str">
        <f>VLOOKUP(Q92,taxo!A:D,4,FALSE)</f>
        <v>Tetraodontiformes</v>
      </c>
      <c r="AX92" s="79" t="str">
        <f>VLOOKUP(Q92,taxo!A:C,3,FALSE)</f>
        <v>Balistidae</v>
      </c>
      <c r="AY92" t="str">
        <f>VLOOKUP(P92,spp!A:L,12,FALSE)</f>
        <v>LC</v>
      </c>
    </row>
    <row r="93" spans="1:51" hidden="1" x14ac:dyDescent="0.25">
      <c r="A93" s="2" t="s">
        <v>1094</v>
      </c>
      <c r="B93" s="2" t="s">
        <v>1095</v>
      </c>
      <c r="C93" s="2" t="s">
        <v>1099</v>
      </c>
      <c r="D93" s="22" t="s">
        <v>1145</v>
      </c>
      <c r="E93" s="45" t="s">
        <v>1144</v>
      </c>
      <c r="F93" s="2" t="s">
        <v>955</v>
      </c>
      <c r="G93" s="2"/>
      <c r="H93">
        <v>1</v>
      </c>
      <c r="I93">
        <v>40</v>
      </c>
      <c r="J93" s="1">
        <v>41808</v>
      </c>
      <c r="K93" s="34">
        <v>2014</v>
      </c>
      <c r="L93" s="5" t="s">
        <v>956</v>
      </c>
      <c r="N93" s="35">
        <v>5</v>
      </c>
      <c r="O93" t="str">
        <f t="shared" si="8"/>
        <v>Somero</v>
      </c>
      <c r="P93" s="2" t="s">
        <v>964</v>
      </c>
      <c r="Q93" t="str">
        <f>VLOOKUP(P93,spp!A:B,2,FALSE)</f>
        <v>Abudefduf troschelii</v>
      </c>
      <c r="R93">
        <f t="shared" si="7"/>
        <v>67</v>
      </c>
      <c r="T93" s="85">
        <v>30</v>
      </c>
      <c r="U93" s="85">
        <v>37</v>
      </c>
      <c r="AM93">
        <f>VLOOKUP(P93,spp!A:C,3,FALSE)</f>
        <v>1.6E-2</v>
      </c>
      <c r="AN93">
        <f>VLOOKUP(P93,spp!A:D,4,FALSE)</f>
        <v>3.0516000000000001</v>
      </c>
      <c r="AO93">
        <f t="shared" si="9"/>
        <v>1541.8888860500101</v>
      </c>
      <c r="AP93">
        <f t="shared" si="10"/>
        <v>38.547222151250253</v>
      </c>
      <c r="AQ93">
        <f t="shared" si="11"/>
        <v>385.47222151250253</v>
      </c>
      <c r="AR93">
        <f t="shared" si="12"/>
        <v>0.38547222151250254</v>
      </c>
      <c r="AS93">
        <f t="shared" si="13"/>
        <v>1.675</v>
      </c>
      <c r="AT93">
        <f>VLOOKUP(P93,spp!A:H,8,FALSE)</f>
        <v>3</v>
      </c>
      <c r="AU93" s="79" t="str">
        <f>VLOOKUP(Q93,gfQuimbayo!B:C,2,FALSE)</f>
        <v>PK</v>
      </c>
      <c r="AV93" s="79" t="str">
        <f>VLOOKUP(AU93,gfQuimbayo!E:F,2,FALSE)</f>
        <v>Planktivores</v>
      </c>
      <c r="AW93" s="79" t="str">
        <f>VLOOKUP(Q93,taxo!A:D,4,FALSE)</f>
        <v>Perciformes</v>
      </c>
      <c r="AX93" s="79" t="str">
        <f>VLOOKUP(Q93,taxo!A:C,3,FALSE)</f>
        <v>Pomacentridae</v>
      </c>
      <c r="AY93" t="str">
        <f>VLOOKUP(P93,spp!A:L,12,FALSE)</f>
        <v>LC</v>
      </c>
    </row>
    <row r="94" spans="1:51" hidden="1" x14ac:dyDescent="0.25">
      <c r="A94" s="2" t="s">
        <v>1094</v>
      </c>
      <c r="B94" s="2" t="s">
        <v>1095</v>
      </c>
      <c r="C94" s="2" t="s">
        <v>1099</v>
      </c>
      <c r="D94" s="22" t="s">
        <v>1145</v>
      </c>
      <c r="E94" s="45" t="s">
        <v>1144</v>
      </c>
      <c r="F94" s="2" t="s">
        <v>955</v>
      </c>
      <c r="G94" s="2"/>
      <c r="H94">
        <v>1</v>
      </c>
      <c r="I94">
        <v>40</v>
      </c>
      <c r="J94" s="1">
        <v>41808</v>
      </c>
      <c r="K94" s="34">
        <v>2014</v>
      </c>
      <c r="L94" s="5" t="s">
        <v>956</v>
      </c>
      <c r="N94" s="35">
        <v>5</v>
      </c>
      <c r="O94" t="str">
        <f t="shared" si="8"/>
        <v>Somero</v>
      </c>
      <c r="P94" s="2" t="s">
        <v>967</v>
      </c>
      <c r="Q94" t="str">
        <f>VLOOKUP(P94,spp!A:B,2,FALSE)</f>
        <v>Thalassoma lucasanum</v>
      </c>
      <c r="R94">
        <f t="shared" si="7"/>
        <v>52</v>
      </c>
      <c r="T94" s="85">
        <v>20</v>
      </c>
      <c r="U94" s="85">
        <v>30</v>
      </c>
      <c r="V94" s="85">
        <v>2</v>
      </c>
      <c r="AM94">
        <f>VLOOKUP(P94,spp!A:C,3,FALSE)</f>
        <v>1.261E-2</v>
      </c>
      <c r="AN94">
        <f>VLOOKUP(P94,spp!A:D,4,FALSE)</f>
        <v>2.8782999999999999</v>
      </c>
      <c r="AO94">
        <f t="shared" si="9"/>
        <v>722.00774142920579</v>
      </c>
      <c r="AP94">
        <f t="shared" si="10"/>
        <v>18.050193535730145</v>
      </c>
      <c r="AQ94">
        <f t="shared" si="11"/>
        <v>180.50193535730145</v>
      </c>
      <c r="AR94">
        <f t="shared" si="12"/>
        <v>0.18050193535730144</v>
      </c>
      <c r="AS94">
        <f t="shared" si="13"/>
        <v>1.3</v>
      </c>
      <c r="AT94">
        <f>VLOOKUP(P94,spp!A:H,8,FALSE)</f>
        <v>3.5</v>
      </c>
      <c r="AU94" s="79" t="str">
        <f>VLOOKUP(Q94,gfQuimbayo!B:C,2,FALSE)</f>
        <v>IN</v>
      </c>
      <c r="AV94" s="79" t="str">
        <f>VLOOKUP(AU94,gfQuimbayo!E:F,2,FALSE)</f>
        <v>Invertebrivores</v>
      </c>
      <c r="AW94" s="79" t="str">
        <f>VLOOKUP(Q94,taxo!A:D,4,FALSE)</f>
        <v>Perciformes</v>
      </c>
      <c r="AX94" s="79" t="str">
        <f>VLOOKUP(Q94,taxo!A:C,3,FALSE)</f>
        <v>Labridae</v>
      </c>
      <c r="AY94" t="str">
        <f>VLOOKUP(P94,spp!A:L,12,FALSE)</f>
        <v>LC</v>
      </c>
    </row>
    <row r="95" spans="1:51" hidden="1" x14ac:dyDescent="0.25">
      <c r="A95" s="2" t="s">
        <v>1094</v>
      </c>
      <c r="B95" s="2" t="s">
        <v>1095</v>
      </c>
      <c r="C95" s="2" t="s">
        <v>1099</v>
      </c>
      <c r="D95" s="22" t="s">
        <v>1145</v>
      </c>
      <c r="E95" s="45" t="s">
        <v>1144</v>
      </c>
      <c r="F95" s="2" t="s">
        <v>955</v>
      </c>
      <c r="G95" s="2"/>
      <c r="H95">
        <v>1</v>
      </c>
      <c r="I95">
        <v>40</v>
      </c>
      <c r="J95" s="1">
        <v>41808</v>
      </c>
      <c r="K95" s="34">
        <v>2014</v>
      </c>
      <c r="L95" s="5" t="s">
        <v>956</v>
      </c>
      <c r="N95" s="35">
        <v>5</v>
      </c>
      <c r="O95" t="str">
        <f t="shared" si="8"/>
        <v>Somero</v>
      </c>
      <c r="P95" s="2" t="s">
        <v>975</v>
      </c>
      <c r="Q95" t="str">
        <f>VLOOKUP(P95,spp!A:B,2,FALSE)</f>
        <v>Holacanthus passer</v>
      </c>
      <c r="R95">
        <f t="shared" si="7"/>
        <v>4</v>
      </c>
      <c r="W95" s="85">
        <v>3</v>
      </c>
      <c r="X95" s="85">
        <v>1</v>
      </c>
      <c r="AM95">
        <f>VLOOKUP(P95,spp!A:C,3,FALSE)</f>
        <v>2.7130000000000001E-2</v>
      </c>
      <c r="AN95">
        <f>VLOOKUP(P95,spp!A:D,4,FALSE)</f>
        <v>3.0842299999999998</v>
      </c>
      <c r="AO95">
        <f t="shared" si="9"/>
        <v>3237.1004290521587</v>
      </c>
      <c r="AP95">
        <f t="shared" si="10"/>
        <v>80.927510726303964</v>
      </c>
      <c r="AQ95">
        <f t="shared" si="11"/>
        <v>809.27510726303967</v>
      </c>
      <c r="AR95">
        <f t="shared" si="12"/>
        <v>0.80927510726303964</v>
      </c>
      <c r="AS95">
        <f t="shared" si="13"/>
        <v>0.1</v>
      </c>
      <c r="AT95">
        <f>VLOOKUP(P95,spp!A:H,8,FALSE)</f>
        <v>2.6</v>
      </c>
      <c r="AU95" s="79" t="str">
        <f>VLOOKUP(Q95,gfQuimbayo!B:C,2,FALSE)</f>
        <v>IN</v>
      </c>
      <c r="AV95" s="79" t="str">
        <f>VLOOKUP(AU95,gfQuimbayo!E:F,2,FALSE)</f>
        <v>Invertebrivores</v>
      </c>
      <c r="AW95" s="79" t="str">
        <f>VLOOKUP(Q95,taxo!A:D,4,FALSE)</f>
        <v>Perciformes</v>
      </c>
      <c r="AX95" s="79" t="str">
        <f>VLOOKUP(Q95,taxo!A:C,3,FALSE)</f>
        <v>Pomacanthidae</v>
      </c>
      <c r="AY95" t="str">
        <f>VLOOKUP(P95,spp!A:L,12,FALSE)</f>
        <v>LC</v>
      </c>
    </row>
    <row r="96" spans="1:51" hidden="1" x14ac:dyDescent="0.25">
      <c r="A96" s="2" t="s">
        <v>1094</v>
      </c>
      <c r="B96" s="2" t="s">
        <v>1095</v>
      </c>
      <c r="C96" s="2" t="s">
        <v>1099</v>
      </c>
      <c r="D96" s="22" t="s">
        <v>1145</v>
      </c>
      <c r="E96" s="45" t="s">
        <v>1144</v>
      </c>
      <c r="F96" s="2" t="s">
        <v>955</v>
      </c>
      <c r="G96" s="2"/>
      <c r="H96">
        <v>1</v>
      </c>
      <c r="I96">
        <v>40</v>
      </c>
      <c r="J96" s="1">
        <v>41808</v>
      </c>
      <c r="K96" s="34">
        <v>2014</v>
      </c>
      <c r="L96" s="5" t="s">
        <v>956</v>
      </c>
      <c r="N96" s="35">
        <v>5</v>
      </c>
      <c r="O96" t="str">
        <f t="shared" si="8"/>
        <v>Somero</v>
      </c>
      <c r="P96" s="2" t="s">
        <v>984</v>
      </c>
      <c r="Q96" t="str">
        <f>VLOOKUP(P96,spp!A:B,2,FALSE)</f>
        <v>Scarus ghobban</v>
      </c>
      <c r="R96">
        <f t="shared" si="7"/>
        <v>30</v>
      </c>
      <c r="U96" s="85">
        <v>20</v>
      </c>
      <c r="W96" s="85">
        <v>10</v>
      </c>
      <c r="AM96">
        <f>VLOOKUP(P96,spp!A:C,3,FALSE)</f>
        <v>2.3300000000000001E-2</v>
      </c>
      <c r="AN96">
        <f>VLOOKUP(P96,spp!A:D,4,FALSE)</f>
        <v>2.919</v>
      </c>
      <c r="AO96">
        <f t="shared" si="9"/>
        <v>3546.8290471575419</v>
      </c>
      <c r="AP96">
        <f t="shared" si="10"/>
        <v>88.670726178938551</v>
      </c>
      <c r="AQ96">
        <f t="shared" si="11"/>
        <v>886.70726178938548</v>
      </c>
      <c r="AR96">
        <f t="shared" si="12"/>
        <v>0.88670726178938553</v>
      </c>
      <c r="AS96">
        <f t="shared" si="13"/>
        <v>0.75</v>
      </c>
      <c r="AT96">
        <f>VLOOKUP(P96,spp!A:H,8,FALSE)</f>
        <v>2</v>
      </c>
      <c r="AU96" s="79" t="str">
        <f>VLOOKUP(Q96,gfQuimbayo!B:C,2,FALSE)</f>
        <v>HM</v>
      </c>
      <c r="AV96" s="79" t="str">
        <f>VLOOKUP(AU96,gfQuimbayo!E:F,2,FALSE)</f>
        <v>Macroalgae feeders</v>
      </c>
      <c r="AW96" s="79" t="str">
        <f>VLOOKUP(Q96,taxo!A:D,4,FALSE)</f>
        <v>Perciformes</v>
      </c>
      <c r="AX96" s="79" t="str">
        <f>VLOOKUP(Q96,taxo!A:C,3,FALSE)</f>
        <v>Scaridae</v>
      </c>
      <c r="AY96" t="str">
        <f>VLOOKUP(P96,spp!A:L,12,FALSE)</f>
        <v>LC</v>
      </c>
    </row>
    <row r="97" spans="1:51" hidden="1" x14ac:dyDescent="0.25">
      <c r="A97" s="2" t="s">
        <v>1094</v>
      </c>
      <c r="B97" s="2" t="s">
        <v>1095</v>
      </c>
      <c r="C97" s="2" t="s">
        <v>1099</v>
      </c>
      <c r="D97" s="22" t="s">
        <v>1145</v>
      </c>
      <c r="E97" s="45" t="s">
        <v>1144</v>
      </c>
      <c r="F97" s="2" t="s">
        <v>955</v>
      </c>
      <c r="G97" s="2"/>
      <c r="H97">
        <v>1</v>
      </c>
      <c r="I97">
        <v>40</v>
      </c>
      <c r="J97" s="1">
        <v>41808</v>
      </c>
      <c r="K97" s="34">
        <v>2014</v>
      </c>
      <c r="L97" s="5" t="s">
        <v>956</v>
      </c>
      <c r="N97" s="35">
        <v>5</v>
      </c>
      <c r="O97" t="str">
        <f t="shared" si="8"/>
        <v>Somero</v>
      </c>
      <c r="P97" s="2" t="s">
        <v>957</v>
      </c>
      <c r="Q97" t="str">
        <f>VLOOKUP(P97,spp!A:B,2,FALSE)</f>
        <v>Halichoeres dispilus</v>
      </c>
      <c r="R97">
        <f t="shared" si="7"/>
        <v>2</v>
      </c>
      <c r="U97" s="85">
        <v>2</v>
      </c>
      <c r="AM97">
        <f>VLOOKUP(P97,spp!A:C,3,FALSE)</f>
        <v>1.26E-2</v>
      </c>
      <c r="AN97">
        <f>VLOOKUP(P97,spp!A:D,4,FALSE)</f>
        <v>3.0672999999999999</v>
      </c>
      <c r="AO97">
        <f t="shared" si="9"/>
        <v>58.338146088241047</v>
      </c>
      <c r="AP97">
        <f t="shared" si="10"/>
        <v>1.4584536522060261</v>
      </c>
      <c r="AQ97">
        <f t="shared" si="11"/>
        <v>14.584536522060262</v>
      </c>
      <c r="AR97">
        <f t="shared" si="12"/>
        <v>1.4584536522060262E-2</v>
      </c>
      <c r="AS97">
        <f t="shared" si="13"/>
        <v>0.05</v>
      </c>
      <c r="AT97">
        <f>VLOOKUP(P97,spp!A:H,8,FALSE)</f>
        <v>3.9</v>
      </c>
      <c r="AU97" s="79" t="str">
        <f>VLOOKUP(Q97,gfQuimbayo!B:C,2,FALSE)</f>
        <v>IN</v>
      </c>
      <c r="AV97" s="79" t="str">
        <f>VLOOKUP(AU97,gfQuimbayo!E:F,2,FALSE)</f>
        <v>Invertebrivores</v>
      </c>
      <c r="AW97" s="79" t="str">
        <f>VLOOKUP(Q97,taxo!A:D,4,FALSE)</f>
        <v>Perciformes</v>
      </c>
      <c r="AX97" s="79" t="str">
        <f>VLOOKUP(Q97,taxo!A:C,3,FALSE)</f>
        <v>Labridae</v>
      </c>
      <c r="AY97" t="str">
        <f>VLOOKUP(P97,spp!A:L,12,FALSE)</f>
        <v>LC</v>
      </c>
    </row>
    <row r="98" spans="1:51" hidden="1" x14ac:dyDescent="0.25">
      <c r="A98" s="2" t="s">
        <v>1094</v>
      </c>
      <c r="B98" s="2" t="s">
        <v>1095</v>
      </c>
      <c r="C98" s="2" t="s">
        <v>1099</v>
      </c>
      <c r="D98" s="22" t="s">
        <v>1145</v>
      </c>
      <c r="E98" s="45" t="s">
        <v>1144</v>
      </c>
      <c r="F98" s="2" t="s">
        <v>955</v>
      </c>
      <c r="G98" s="2"/>
      <c r="H98">
        <v>1</v>
      </c>
      <c r="I98">
        <v>40</v>
      </c>
      <c r="J98" s="1">
        <v>41808</v>
      </c>
      <c r="K98" s="34">
        <v>2014</v>
      </c>
      <c r="L98" s="5" t="s">
        <v>956</v>
      </c>
      <c r="N98" s="35">
        <v>5</v>
      </c>
      <c r="O98" t="str">
        <f t="shared" si="8"/>
        <v>Somero</v>
      </c>
      <c r="P98" s="2" t="s">
        <v>959</v>
      </c>
      <c r="Q98" t="str">
        <f>VLOOKUP(P98,spp!A:B,2,FALSE)</f>
        <v>Stegastes acapulcoensis</v>
      </c>
      <c r="R98">
        <f t="shared" si="7"/>
        <v>5</v>
      </c>
      <c r="U98" s="85">
        <v>5</v>
      </c>
      <c r="AM98">
        <f>VLOOKUP(P98,spp!A:C,3,FALSE)</f>
        <v>3.49E-2</v>
      </c>
      <c r="AN98">
        <f>VLOOKUP(P98,spp!A:D,4,FALSE)</f>
        <v>2.9108999999999998</v>
      </c>
      <c r="AO98">
        <f t="shared" si="9"/>
        <v>272.13900223168815</v>
      </c>
      <c r="AP98">
        <f t="shared" si="10"/>
        <v>6.8034750557922035</v>
      </c>
      <c r="AQ98">
        <f t="shared" si="11"/>
        <v>68.034750557922038</v>
      </c>
      <c r="AR98">
        <f t="shared" si="12"/>
        <v>6.8034750557922033E-2</v>
      </c>
      <c r="AS98">
        <f t="shared" si="13"/>
        <v>0.125</v>
      </c>
      <c r="AT98">
        <f>VLOOKUP(P98,spp!A:H,8,FALSE)</f>
        <v>2</v>
      </c>
      <c r="AU98" s="79" t="str">
        <f>VLOOKUP(Q98,gfQuimbayo!B:C,2,FALSE)</f>
        <v>HD</v>
      </c>
      <c r="AV98" s="79" t="str">
        <f>VLOOKUP(AU98,gfQuimbayo!E:F,2,FALSE)</f>
        <v>Detritivores</v>
      </c>
      <c r="AW98" s="79" t="str">
        <f>VLOOKUP(Q98,taxo!A:D,4,FALSE)</f>
        <v>Perciformes</v>
      </c>
      <c r="AX98" s="79" t="str">
        <f>VLOOKUP(Q98,taxo!A:C,3,FALSE)</f>
        <v>Pomacentridae</v>
      </c>
      <c r="AY98" t="str">
        <f>VLOOKUP(P98,spp!A:L,12,FALSE)</f>
        <v>LC</v>
      </c>
    </row>
    <row r="99" spans="1:51" hidden="1" x14ac:dyDescent="0.25">
      <c r="A99" s="2" t="s">
        <v>1094</v>
      </c>
      <c r="B99" s="2" t="s">
        <v>1095</v>
      </c>
      <c r="C99" s="2" t="s">
        <v>1099</v>
      </c>
      <c r="D99" s="22" t="s">
        <v>1145</v>
      </c>
      <c r="E99" s="45" t="s">
        <v>1144</v>
      </c>
      <c r="F99" s="2" t="s">
        <v>955</v>
      </c>
      <c r="G99" s="2"/>
      <c r="H99">
        <v>1</v>
      </c>
      <c r="I99">
        <v>40</v>
      </c>
      <c r="J99" s="1">
        <v>41808</v>
      </c>
      <c r="K99" s="34">
        <v>2014</v>
      </c>
      <c r="L99" s="5" t="s">
        <v>956</v>
      </c>
      <c r="N99" s="35">
        <v>5</v>
      </c>
      <c r="O99" t="str">
        <f t="shared" si="8"/>
        <v>Somero</v>
      </c>
      <c r="P99" s="2" t="s">
        <v>1000</v>
      </c>
      <c r="Q99" t="str">
        <f>VLOOKUP(P99,spp!A:B,2,FALSE)</f>
        <v>Cirrhitichthys oxycephalus</v>
      </c>
      <c r="R99">
        <f t="shared" si="7"/>
        <v>1</v>
      </c>
      <c r="W99" s="85">
        <v>1</v>
      </c>
      <c r="AM99">
        <f>VLOOKUP(P99,spp!A:C,3,FALSE)</f>
        <v>3.32E-2</v>
      </c>
      <c r="AN99">
        <f>VLOOKUP(P99,spp!A:D,4,FALSE)</f>
        <v>3</v>
      </c>
      <c r="AO99">
        <f t="shared" si="9"/>
        <v>518.75</v>
      </c>
      <c r="AP99">
        <f t="shared" si="10"/>
        <v>12.96875</v>
      </c>
      <c r="AQ99">
        <f t="shared" si="11"/>
        <v>129.6875</v>
      </c>
      <c r="AR99">
        <f t="shared" si="12"/>
        <v>0.12968750000000001</v>
      </c>
      <c r="AS99">
        <f t="shared" si="13"/>
        <v>2.5000000000000001E-2</v>
      </c>
      <c r="AT99">
        <f>VLOOKUP(P99,spp!A:H,8,FALSE)</f>
        <v>3.9</v>
      </c>
      <c r="AU99" s="79" t="str">
        <f>VLOOKUP(Q99,gfQuimbayo!B:C,2,FALSE)</f>
        <v>IN</v>
      </c>
      <c r="AV99" s="79" t="str">
        <f>VLOOKUP(AU99,gfQuimbayo!E:F,2,FALSE)</f>
        <v>Invertebrivores</v>
      </c>
      <c r="AW99" s="79" t="str">
        <f>VLOOKUP(Q99,taxo!A:D,4,FALSE)</f>
        <v>Perciformes</v>
      </c>
      <c r="AX99" s="79" t="str">
        <f>VLOOKUP(Q99,taxo!A:C,3,FALSE)</f>
        <v>Cirrhitidae</v>
      </c>
      <c r="AY99" t="str">
        <f>VLOOKUP(P99,spp!A:L,12,FALSE)</f>
        <v>NE</v>
      </c>
    </row>
    <row r="100" spans="1:51" hidden="1" x14ac:dyDescent="0.25">
      <c r="A100" s="2" t="s">
        <v>1094</v>
      </c>
      <c r="B100" s="2" t="s">
        <v>1095</v>
      </c>
      <c r="C100" s="2" t="s">
        <v>1099</v>
      </c>
      <c r="D100" s="22" t="s">
        <v>1145</v>
      </c>
      <c r="E100" s="45" t="s">
        <v>1144</v>
      </c>
      <c r="F100" s="2" t="s">
        <v>955</v>
      </c>
      <c r="G100" s="2"/>
      <c r="H100">
        <v>1</v>
      </c>
      <c r="I100">
        <v>40</v>
      </c>
      <c r="J100" s="1">
        <v>41808</v>
      </c>
      <c r="K100" s="34">
        <v>2014</v>
      </c>
      <c r="L100" s="5" t="s">
        <v>956</v>
      </c>
      <c r="N100" s="35">
        <v>5</v>
      </c>
      <c r="O100" t="str">
        <f t="shared" si="8"/>
        <v>Somero</v>
      </c>
      <c r="P100" s="2" t="s">
        <v>982</v>
      </c>
      <c r="Q100" t="str">
        <f>VLOOKUP(P100,spp!A:B,2,FALSE)</f>
        <v>Arothron meleagris</v>
      </c>
      <c r="R100">
        <f t="shared" si="7"/>
        <v>1</v>
      </c>
      <c r="W100" s="85">
        <v>1</v>
      </c>
      <c r="AM100">
        <f>VLOOKUP(P100,spp!A:C,3,FALSE)</f>
        <v>3.0700000000000002E-2</v>
      </c>
      <c r="AN100">
        <f>VLOOKUP(P100,spp!A:D,4,FALSE)</f>
        <v>2.8498999999999999</v>
      </c>
      <c r="AO100">
        <f t="shared" si="9"/>
        <v>295.88817296445171</v>
      </c>
      <c r="AP100">
        <f t="shared" si="10"/>
        <v>7.3972043241112928</v>
      </c>
      <c r="AQ100">
        <f t="shared" si="11"/>
        <v>73.972043241112928</v>
      </c>
      <c r="AR100">
        <f t="shared" si="12"/>
        <v>7.3972043241112923E-2</v>
      </c>
      <c r="AS100">
        <f t="shared" si="13"/>
        <v>2.5000000000000001E-2</v>
      </c>
      <c r="AT100">
        <f>VLOOKUP(P100,spp!A:H,8,FALSE)</f>
        <v>3.4</v>
      </c>
      <c r="AU100" s="79" t="str">
        <f>VLOOKUP(Q100,gfQuimbayo!B:C,2,FALSE)</f>
        <v>IN</v>
      </c>
      <c r="AV100" s="79" t="str">
        <f>VLOOKUP(AU100,gfQuimbayo!E:F,2,FALSE)</f>
        <v>Invertebrivores</v>
      </c>
      <c r="AW100" s="79" t="str">
        <f>VLOOKUP(Q100,taxo!A:D,4,FALSE)</f>
        <v>Tetraodontiformes</v>
      </c>
      <c r="AX100" s="79" t="str">
        <f>VLOOKUP(Q100,taxo!A:C,3,FALSE)</f>
        <v>Tetraodontidae</v>
      </c>
      <c r="AY100" t="str">
        <f>VLOOKUP(P100,spp!A:L,12,FALSE)</f>
        <v>NE</v>
      </c>
    </row>
    <row r="101" spans="1:51" hidden="1" x14ac:dyDescent="0.25">
      <c r="A101" s="2" t="s">
        <v>1094</v>
      </c>
      <c r="B101" s="2" t="s">
        <v>1095</v>
      </c>
      <c r="C101" s="2" t="s">
        <v>1099</v>
      </c>
      <c r="D101" s="22" t="s">
        <v>1145</v>
      </c>
      <c r="E101" s="45" t="s">
        <v>1144</v>
      </c>
      <c r="F101" s="2" t="s">
        <v>955</v>
      </c>
      <c r="G101" s="2"/>
      <c r="H101">
        <v>1</v>
      </c>
      <c r="I101">
        <v>40</v>
      </c>
      <c r="J101" s="1">
        <v>41808</v>
      </c>
      <c r="K101" s="34">
        <v>2014</v>
      </c>
      <c r="L101" s="5" t="s">
        <v>956</v>
      </c>
      <c r="N101" s="35">
        <v>5</v>
      </c>
      <c r="O101" t="str">
        <f t="shared" si="8"/>
        <v>Somero</v>
      </c>
      <c r="P101" s="2" t="s">
        <v>994</v>
      </c>
      <c r="Q101" t="str">
        <f>VLOOKUP(P101,spp!A:B,2,FALSE)</f>
        <v>Caranx caballus</v>
      </c>
      <c r="R101">
        <f t="shared" si="7"/>
        <v>5</v>
      </c>
      <c r="X101" s="85">
        <v>5</v>
      </c>
      <c r="AM101">
        <f>VLOOKUP(P101,spp!A:C,3,FALSE)</f>
        <v>2.5000000000000001E-2</v>
      </c>
      <c r="AN101">
        <f>VLOOKUP(P101,spp!A:D,4,FALSE)</f>
        <v>3</v>
      </c>
      <c r="AO101">
        <f t="shared" si="9"/>
        <v>5359.375</v>
      </c>
      <c r="AP101">
        <f t="shared" si="10"/>
        <v>133.984375</v>
      </c>
      <c r="AQ101">
        <f t="shared" si="11"/>
        <v>1339.84375</v>
      </c>
      <c r="AR101">
        <f t="shared" si="12"/>
        <v>1.33984375</v>
      </c>
      <c r="AS101">
        <f t="shared" si="13"/>
        <v>0.125</v>
      </c>
      <c r="AT101">
        <f>VLOOKUP(P101,spp!A:H,8,FALSE)</f>
        <v>4</v>
      </c>
      <c r="AU101" s="79" t="str">
        <f>VLOOKUP(Q101,gfQuimbayo!B:C,2,FALSE)</f>
        <v>PS</v>
      </c>
      <c r="AV101" s="79" t="str">
        <f>VLOOKUP(AU101,gfQuimbayo!E:F,2,FALSE)</f>
        <v>Piscivores</v>
      </c>
      <c r="AW101" s="79" t="str">
        <f>VLOOKUP(Q101,taxo!A:D,4,FALSE)</f>
        <v>Perciformes</v>
      </c>
      <c r="AX101" s="79" t="str">
        <f>VLOOKUP(Q101,taxo!A:C,3,FALSE)</f>
        <v>Carangidae</v>
      </c>
      <c r="AY101" t="str">
        <f>VLOOKUP(P101,spp!A:L,12,FALSE)</f>
        <v>LC</v>
      </c>
    </row>
    <row r="102" spans="1:51" hidden="1" x14ac:dyDescent="0.25">
      <c r="A102" s="2" t="s">
        <v>1094</v>
      </c>
      <c r="B102" s="2" t="s">
        <v>1095</v>
      </c>
      <c r="C102" s="2" t="s">
        <v>1099</v>
      </c>
      <c r="D102" s="22" t="s">
        <v>1145</v>
      </c>
      <c r="E102" s="45" t="s">
        <v>1144</v>
      </c>
      <c r="F102" s="2" t="s">
        <v>955</v>
      </c>
      <c r="G102" s="2"/>
      <c r="H102">
        <v>1</v>
      </c>
      <c r="I102">
        <v>40</v>
      </c>
      <c r="J102" s="1">
        <v>41808</v>
      </c>
      <c r="K102" s="34">
        <v>2014</v>
      </c>
      <c r="L102" s="5" t="s">
        <v>956</v>
      </c>
      <c r="N102" s="35">
        <v>5</v>
      </c>
      <c r="O102" t="str">
        <f t="shared" si="8"/>
        <v>Somero</v>
      </c>
      <c r="P102" s="2" t="s">
        <v>1001</v>
      </c>
      <c r="Q102" t="str">
        <f>VLOOKUP(P102,spp!A:B,2,FALSE)</f>
        <v>Apogon dovii</v>
      </c>
      <c r="R102">
        <f t="shared" si="7"/>
        <v>10</v>
      </c>
      <c r="S102" s="85">
        <v>10</v>
      </c>
      <c r="AM102">
        <f>VLOOKUP(P102,spp!A:C,3,FALSE)</f>
        <v>1.41E-2</v>
      </c>
      <c r="AN102">
        <f>VLOOKUP(P102,spp!A:D,4,FALSE)</f>
        <v>3.1286</v>
      </c>
      <c r="AO102">
        <f t="shared" si="9"/>
        <v>2.4786443933352804</v>
      </c>
      <c r="AP102">
        <f t="shared" si="10"/>
        <v>6.1966109833382008E-2</v>
      </c>
      <c r="AQ102">
        <f t="shared" si="11"/>
        <v>0.6196610983338201</v>
      </c>
      <c r="AR102">
        <f t="shared" si="12"/>
        <v>6.1966109833382012E-4</v>
      </c>
      <c r="AS102">
        <f t="shared" si="13"/>
        <v>0.25</v>
      </c>
      <c r="AT102">
        <f>VLOOKUP(P102,spp!A:H,8,FALSE)</f>
        <v>3.4</v>
      </c>
      <c r="AU102" s="79" t="str">
        <f>VLOOKUP(Q102,gfQuimbayo!B:C,2,FALSE)</f>
        <v>PK</v>
      </c>
      <c r="AV102" s="79" t="str">
        <f>VLOOKUP(AU102,gfQuimbayo!E:F,2,FALSE)</f>
        <v>Planktivores</v>
      </c>
      <c r="AW102" s="79" t="str">
        <f>VLOOKUP(Q102,taxo!A:D,4,FALSE)</f>
        <v>Perciformes</v>
      </c>
      <c r="AX102" s="79" t="str">
        <f>VLOOKUP(Q102,taxo!A:C,3,FALSE)</f>
        <v>Apogonidae</v>
      </c>
      <c r="AY102" t="str">
        <f>VLOOKUP(P102,spp!A:L,12,FALSE)</f>
        <v>LC</v>
      </c>
    </row>
    <row r="103" spans="1:51" hidden="1" x14ac:dyDescent="0.25">
      <c r="A103" s="2" t="s">
        <v>1094</v>
      </c>
      <c r="B103" s="2" t="s">
        <v>1095</v>
      </c>
      <c r="C103" s="2" t="s">
        <v>1099</v>
      </c>
      <c r="D103" s="22" t="s">
        <v>1145</v>
      </c>
      <c r="E103" s="45" t="s">
        <v>1144</v>
      </c>
      <c r="F103" s="2" t="s">
        <v>955</v>
      </c>
      <c r="G103" s="2"/>
      <c r="H103">
        <v>1</v>
      </c>
      <c r="I103">
        <v>40</v>
      </c>
      <c r="J103" s="1">
        <v>41808</v>
      </c>
      <c r="K103" s="34">
        <v>2014</v>
      </c>
      <c r="L103" s="5" t="s">
        <v>956</v>
      </c>
      <c r="N103" s="35">
        <v>5</v>
      </c>
      <c r="O103" t="str">
        <f t="shared" si="8"/>
        <v>Somero</v>
      </c>
      <c r="P103" s="2" t="s">
        <v>961</v>
      </c>
      <c r="Q103" t="str">
        <f>VLOOKUP(P103,spp!A:B,2,FALSE)</f>
        <v>Johnrandallia nigrirostris</v>
      </c>
      <c r="R103">
        <f t="shared" si="7"/>
        <v>2</v>
      </c>
      <c r="U103" s="85">
        <v>2</v>
      </c>
      <c r="AM103">
        <f>VLOOKUP(P103,spp!A:C,3,FALSE)</f>
        <v>2.5600000000000001E-2</v>
      </c>
      <c r="AN103">
        <f>VLOOKUP(P103,spp!A:D,4,FALSE)</f>
        <v>3.0005999999999999</v>
      </c>
      <c r="AO103">
        <f t="shared" si="9"/>
        <v>100.15165860417849</v>
      </c>
      <c r="AP103">
        <f t="shared" si="10"/>
        <v>2.5037914651044622</v>
      </c>
      <c r="AQ103">
        <f t="shared" si="11"/>
        <v>25.037914651044623</v>
      </c>
      <c r="AR103">
        <f t="shared" si="12"/>
        <v>2.5037914651044622E-2</v>
      </c>
      <c r="AS103">
        <f t="shared" si="13"/>
        <v>0.05</v>
      </c>
      <c r="AT103">
        <f>VLOOKUP(P103,spp!A:H,8,FALSE)</f>
        <v>3</v>
      </c>
      <c r="AU103" s="79" t="str">
        <f>VLOOKUP(Q103,gfQuimbayo!B:C,2,FALSE)</f>
        <v>IN</v>
      </c>
      <c r="AV103" s="79" t="str">
        <f>VLOOKUP(AU103,gfQuimbayo!E:F,2,FALSE)</f>
        <v>Invertebrivores</v>
      </c>
      <c r="AW103" s="79" t="str">
        <f>VLOOKUP(Q103,taxo!A:D,4,FALSE)</f>
        <v>Perciformes</v>
      </c>
      <c r="AX103" s="79" t="str">
        <f>VLOOKUP(Q103,taxo!A:C,3,FALSE)</f>
        <v>Chaetodontidae</v>
      </c>
      <c r="AY103" t="str">
        <f>VLOOKUP(P103,spp!A:L,12,FALSE)</f>
        <v>LC</v>
      </c>
    </row>
    <row r="104" spans="1:51" hidden="1" x14ac:dyDescent="0.25">
      <c r="A104" s="2" t="s">
        <v>1094</v>
      </c>
      <c r="B104" s="2" t="s">
        <v>1095</v>
      </c>
      <c r="C104" s="2" t="s">
        <v>1099</v>
      </c>
      <c r="D104" s="22" t="s">
        <v>1145</v>
      </c>
      <c r="E104" s="45" t="s">
        <v>1144</v>
      </c>
      <c r="F104" s="2" t="s">
        <v>955</v>
      </c>
      <c r="G104" s="2"/>
      <c r="H104">
        <v>1</v>
      </c>
      <c r="I104">
        <v>40</v>
      </c>
      <c r="J104" s="1">
        <v>41808</v>
      </c>
      <c r="K104" s="34">
        <v>2014</v>
      </c>
      <c r="L104" s="5" t="s">
        <v>956</v>
      </c>
      <c r="N104" s="35">
        <v>5</v>
      </c>
      <c r="O104" t="str">
        <f t="shared" si="8"/>
        <v>Somero</v>
      </c>
      <c r="P104" s="2" t="s">
        <v>991</v>
      </c>
      <c r="Q104" t="str">
        <f>VLOOKUP(P104,spp!A:B,2,FALSE)</f>
        <v>Canthigaster punctatissima</v>
      </c>
      <c r="R104">
        <f t="shared" si="7"/>
        <v>1</v>
      </c>
      <c r="S104" s="85">
        <v>1</v>
      </c>
      <c r="AM104">
        <f>VLOOKUP(P104,spp!A:C,3,FALSE)</f>
        <v>1.9699999999999999E-2</v>
      </c>
      <c r="AN104">
        <f>VLOOKUP(P104,spp!A:D,4,FALSE)</f>
        <v>2.9174000000000002</v>
      </c>
      <c r="AO104">
        <f t="shared" si="9"/>
        <v>0.28537531735533872</v>
      </c>
      <c r="AP104">
        <f t="shared" si="10"/>
        <v>7.1343829338834678E-3</v>
      </c>
      <c r="AQ104">
        <f t="shared" si="11"/>
        <v>7.134382933883468E-2</v>
      </c>
      <c r="AR104">
        <f t="shared" si="12"/>
        <v>7.1343829338834679E-5</v>
      </c>
      <c r="AS104">
        <f t="shared" si="13"/>
        <v>2.5000000000000001E-2</v>
      </c>
      <c r="AT104">
        <f>VLOOKUP(P104,spp!A:H,8,FALSE)</f>
        <v>3</v>
      </c>
      <c r="AU104" s="79" t="str">
        <f>VLOOKUP(Q104,gfQuimbayo!B:C,2,FALSE)</f>
        <v>IN</v>
      </c>
      <c r="AV104" s="79" t="str">
        <f>VLOOKUP(AU104,gfQuimbayo!E:F,2,FALSE)</f>
        <v>Invertebrivores</v>
      </c>
      <c r="AW104" s="79" t="str">
        <f>VLOOKUP(Q104,taxo!A:D,4,FALSE)</f>
        <v>Tetraodontiformes</v>
      </c>
      <c r="AX104" s="79" t="str">
        <f>VLOOKUP(Q104,taxo!A:C,3,FALSE)</f>
        <v>Tetraodontidae</v>
      </c>
      <c r="AY104" t="str">
        <f>VLOOKUP(P104,spp!A:L,12,FALSE)</f>
        <v>LC</v>
      </c>
    </row>
    <row r="105" spans="1:51" hidden="1" x14ac:dyDescent="0.25">
      <c r="A105" s="2" t="s">
        <v>1094</v>
      </c>
      <c r="B105" s="2" t="s">
        <v>1095</v>
      </c>
      <c r="C105" s="2" t="s">
        <v>1099</v>
      </c>
      <c r="D105" s="22" t="s">
        <v>1145</v>
      </c>
      <c r="E105" s="45" t="s">
        <v>1144</v>
      </c>
      <c r="F105" s="2" t="s">
        <v>955</v>
      </c>
      <c r="G105" s="2"/>
      <c r="H105">
        <v>2</v>
      </c>
      <c r="I105">
        <v>40</v>
      </c>
      <c r="J105" s="1">
        <v>41808</v>
      </c>
      <c r="K105" s="34">
        <v>2014</v>
      </c>
      <c r="L105" s="5" t="s">
        <v>956</v>
      </c>
      <c r="N105" s="35">
        <v>4.5</v>
      </c>
      <c r="O105" t="str">
        <f t="shared" si="8"/>
        <v>Somero</v>
      </c>
      <c r="P105" s="2" t="s">
        <v>994</v>
      </c>
      <c r="Q105" t="str">
        <f>VLOOKUP(P105,spp!A:B,2,FALSE)</f>
        <v>Caranx caballus</v>
      </c>
      <c r="R105">
        <f t="shared" si="7"/>
        <v>30</v>
      </c>
      <c r="X105" s="85">
        <v>30</v>
      </c>
      <c r="AM105">
        <f>VLOOKUP(P105,spp!A:C,3,FALSE)</f>
        <v>2.5000000000000001E-2</v>
      </c>
      <c r="AN105">
        <f>VLOOKUP(P105,spp!A:D,4,FALSE)</f>
        <v>3</v>
      </c>
      <c r="AO105">
        <f t="shared" si="9"/>
        <v>32156.25</v>
      </c>
      <c r="AP105">
        <f t="shared" si="10"/>
        <v>803.90625</v>
      </c>
      <c r="AQ105">
        <f t="shared" si="11"/>
        <v>8039.0625</v>
      </c>
      <c r="AR105">
        <f t="shared" si="12"/>
        <v>8.0390625</v>
      </c>
      <c r="AS105">
        <f t="shared" si="13"/>
        <v>0.75</v>
      </c>
      <c r="AT105">
        <f>VLOOKUP(P105,spp!A:H,8,FALSE)</f>
        <v>4</v>
      </c>
      <c r="AU105" s="79" t="str">
        <f>VLOOKUP(Q105,gfQuimbayo!B:C,2,FALSE)</f>
        <v>PS</v>
      </c>
      <c r="AV105" s="79" t="str">
        <f>VLOOKUP(AU105,gfQuimbayo!E:F,2,FALSE)</f>
        <v>Piscivores</v>
      </c>
      <c r="AW105" s="79" t="str">
        <f>VLOOKUP(Q105,taxo!A:D,4,FALSE)</f>
        <v>Perciformes</v>
      </c>
      <c r="AX105" s="79" t="str">
        <f>VLOOKUP(Q105,taxo!A:C,3,FALSE)</f>
        <v>Carangidae</v>
      </c>
      <c r="AY105" t="str">
        <f>VLOOKUP(P105,spp!A:L,12,FALSE)</f>
        <v>LC</v>
      </c>
    </row>
    <row r="106" spans="1:51" hidden="1" x14ac:dyDescent="0.25">
      <c r="A106" s="2" t="s">
        <v>1094</v>
      </c>
      <c r="B106" s="2" t="s">
        <v>1095</v>
      </c>
      <c r="C106" s="2" t="s">
        <v>1099</v>
      </c>
      <c r="D106" s="22" t="s">
        <v>1145</v>
      </c>
      <c r="E106" s="45" t="s">
        <v>1144</v>
      </c>
      <c r="F106" s="2" t="s">
        <v>955</v>
      </c>
      <c r="G106" s="2"/>
      <c r="H106">
        <v>2</v>
      </c>
      <c r="I106">
        <v>40</v>
      </c>
      <c r="J106" s="1">
        <v>41808</v>
      </c>
      <c r="K106" s="34">
        <v>2014</v>
      </c>
      <c r="L106" s="5" t="s">
        <v>956</v>
      </c>
      <c r="N106" s="35">
        <v>4.5</v>
      </c>
      <c r="O106" t="str">
        <f t="shared" si="8"/>
        <v>Somero</v>
      </c>
      <c r="P106" s="2" t="s">
        <v>961</v>
      </c>
      <c r="Q106" t="str">
        <f>VLOOKUP(P106,spp!A:B,2,FALSE)</f>
        <v>Johnrandallia nigrirostris</v>
      </c>
      <c r="R106">
        <f t="shared" si="7"/>
        <v>15</v>
      </c>
      <c r="U106" s="85">
        <v>15</v>
      </c>
      <c r="AM106">
        <f>VLOOKUP(P106,spp!A:C,3,FALSE)</f>
        <v>2.5600000000000001E-2</v>
      </c>
      <c r="AN106">
        <f>VLOOKUP(P106,spp!A:D,4,FALSE)</f>
        <v>3.0005999999999999</v>
      </c>
      <c r="AO106">
        <f t="shared" si="9"/>
        <v>751.13743953133871</v>
      </c>
      <c r="AP106">
        <f t="shared" si="10"/>
        <v>18.778435988283469</v>
      </c>
      <c r="AQ106">
        <f t="shared" si="11"/>
        <v>187.78435988283468</v>
      </c>
      <c r="AR106">
        <f t="shared" si="12"/>
        <v>0.18778435988283468</v>
      </c>
      <c r="AS106">
        <f t="shared" si="13"/>
        <v>0.375</v>
      </c>
      <c r="AT106">
        <f>VLOOKUP(P106,spp!A:H,8,FALSE)</f>
        <v>3</v>
      </c>
      <c r="AU106" s="79" t="str">
        <f>VLOOKUP(Q106,gfQuimbayo!B:C,2,FALSE)</f>
        <v>IN</v>
      </c>
      <c r="AV106" s="79" t="str">
        <f>VLOOKUP(AU106,gfQuimbayo!E:F,2,FALSE)</f>
        <v>Invertebrivores</v>
      </c>
      <c r="AW106" s="79" t="str">
        <f>VLOOKUP(Q106,taxo!A:D,4,FALSE)</f>
        <v>Perciformes</v>
      </c>
      <c r="AX106" s="79" t="str">
        <f>VLOOKUP(Q106,taxo!A:C,3,FALSE)</f>
        <v>Chaetodontidae</v>
      </c>
      <c r="AY106" t="str">
        <f>VLOOKUP(P106,spp!A:L,12,FALSE)</f>
        <v>LC</v>
      </c>
    </row>
    <row r="107" spans="1:51" hidden="1" x14ac:dyDescent="0.25">
      <c r="A107" s="2" t="s">
        <v>1094</v>
      </c>
      <c r="B107" s="2" t="s">
        <v>1095</v>
      </c>
      <c r="C107" s="2" t="s">
        <v>1099</v>
      </c>
      <c r="D107" s="22" t="s">
        <v>1145</v>
      </c>
      <c r="E107" s="45" t="s">
        <v>1144</v>
      </c>
      <c r="F107" s="2" t="s">
        <v>955</v>
      </c>
      <c r="G107" s="2"/>
      <c r="H107">
        <v>2</v>
      </c>
      <c r="I107">
        <v>40</v>
      </c>
      <c r="J107" s="1">
        <v>41808</v>
      </c>
      <c r="K107" s="34">
        <v>2014</v>
      </c>
      <c r="L107" s="5" t="s">
        <v>956</v>
      </c>
      <c r="N107" s="35">
        <v>4.5</v>
      </c>
      <c r="O107" t="str">
        <f t="shared" si="8"/>
        <v>Somero</v>
      </c>
      <c r="P107" s="2" t="s">
        <v>967</v>
      </c>
      <c r="Q107" t="str">
        <f>VLOOKUP(P107,spp!A:B,2,FALSE)</f>
        <v>Thalassoma lucasanum</v>
      </c>
      <c r="R107">
        <f t="shared" si="7"/>
        <v>62</v>
      </c>
      <c r="T107" s="85">
        <v>10</v>
      </c>
      <c r="U107" s="85">
        <v>50</v>
      </c>
      <c r="V107" s="85">
        <v>2</v>
      </c>
      <c r="AM107">
        <f>VLOOKUP(P107,spp!A:C,3,FALSE)</f>
        <v>1.261E-2</v>
      </c>
      <c r="AN107">
        <f>VLOOKUP(P107,spp!A:D,4,FALSE)</f>
        <v>2.8782999999999999</v>
      </c>
      <c r="AO107">
        <f t="shared" si="9"/>
        <v>1042.605275077166</v>
      </c>
      <c r="AP107">
        <f t="shared" si="10"/>
        <v>26.065131876929151</v>
      </c>
      <c r="AQ107">
        <f t="shared" si="11"/>
        <v>260.65131876929149</v>
      </c>
      <c r="AR107">
        <f t="shared" si="12"/>
        <v>0.26065131876929148</v>
      </c>
      <c r="AS107">
        <f t="shared" si="13"/>
        <v>1.55</v>
      </c>
      <c r="AT107">
        <f>VLOOKUP(P107,spp!A:H,8,FALSE)</f>
        <v>3.5</v>
      </c>
      <c r="AU107" s="79" t="str">
        <f>VLOOKUP(Q107,gfQuimbayo!B:C,2,FALSE)</f>
        <v>IN</v>
      </c>
      <c r="AV107" s="79" t="str">
        <f>VLOOKUP(AU107,gfQuimbayo!E:F,2,FALSE)</f>
        <v>Invertebrivores</v>
      </c>
      <c r="AW107" s="79" t="str">
        <f>VLOOKUP(Q107,taxo!A:D,4,FALSE)</f>
        <v>Perciformes</v>
      </c>
      <c r="AX107" s="79" t="str">
        <f>VLOOKUP(Q107,taxo!A:C,3,FALSE)</f>
        <v>Labridae</v>
      </c>
      <c r="AY107" t="str">
        <f>VLOOKUP(P107,spp!A:L,12,FALSE)</f>
        <v>LC</v>
      </c>
    </row>
    <row r="108" spans="1:51" hidden="1" x14ac:dyDescent="0.25">
      <c r="A108" s="2" t="s">
        <v>1094</v>
      </c>
      <c r="B108" s="2" t="s">
        <v>1095</v>
      </c>
      <c r="C108" s="2" t="s">
        <v>1099</v>
      </c>
      <c r="D108" s="22" t="s">
        <v>1145</v>
      </c>
      <c r="E108" s="45" t="s">
        <v>1144</v>
      </c>
      <c r="F108" s="2" t="s">
        <v>955</v>
      </c>
      <c r="G108" s="2"/>
      <c r="H108">
        <v>2</v>
      </c>
      <c r="I108">
        <v>40</v>
      </c>
      <c r="J108" s="1">
        <v>41808</v>
      </c>
      <c r="K108" s="34">
        <v>2014</v>
      </c>
      <c r="L108" s="5" t="s">
        <v>956</v>
      </c>
      <c r="N108" s="35">
        <v>4.5</v>
      </c>
      <c r="O108" t="str">
        <f t="shared" si="8"/>
        <v>Somero</v>
      </c>
      <c r="P108" s="2" t="s">
        <v>984</v>
      </c>
      <c r="Q108" t="str">
        <f>VLOOKUP(P108,spp!A:B,2,FALSE)</f>
        <v>Scarus ghobban</v>
      </c>
      <c r="R108">
        <f t="shared" si="7"/>
        <v>20</v>
      </c>
      <c r="U108" s="85">
        <v>10</v>
      </c>
      <c r="W108" s="85">
        <v>10</v>
      </c>
      <c r="AM108">
        <f>VLOOKUP(P108,spp!A:C,3,FALSE)</f>
        <v>2.3300000000000001E-2</v>
      </c>
      <c r="AN108">
        <f>VLOOKUP(P108,spp!A:D,4,FALSE)</f>
        <v>2.919</v>
      </c>
      <c r="AO108">
        <f t="shared" si="9"/>
        <v>3175.9466263535828</v>
      </c>
      <c r="AP108">
        <f t="shared" si="10"/>
        <v>79.398665658839576</v>
      </c>
      <c r="AQ108">
        <f t="shared" si="11"/>
        <v>793.98665658839582</v>
      </c>
      <c r="AR108">
        <f t="shared" si="12"/>
        <v>0.79398665658839584</v>
      </c>
      <c r="AS108">
        <f t="shared" si="13"/>
        <v>0.5</v>
      </c>
      <c r="AT108">
        <f>VLOOKUP(P108,spp!A:H,8,FALSE)</f>
        <v>2</v>
      </c>
      <c r="AU108" s="79" t="str">
        <f>VLOOKUP(Q108,gfQuimbayo!B:C,2,FALSE)</f>
        <v>HM</v>
      </c>
      <c r="AV108" s="79" t="str">
        <f>VLOOKUP(AU108,gfQuimbayo!E:F,2,FALSE)</f>
        <v>Macroalgae feeders</v>
      </c>
      <c r="AW108" s="79" t="str">
        <f>VLOOKUP(Q108,taxo!A:D,4,FALSE)</f>
        <v>Perciformes</v>
      </c>
      <c r="AX108" s="79" t="str">
        <f>VLOOKUP(Q108,taxo!A:C,3,FALSE)</f>
        <v>Scaridae</v>
      </c>
      <c r="AY108" t="str">
        <f>VLOOKUP(P108,spp!A:L,12,FALSE)</f>
        <v>LC</v>
      </c>
    </row>
    <row r="109" spans="1:51" hidden="1" x14ac:dyDescent="0.25">
      <c r="A109" s="2" t="s">
        <v>1094</v>
      </c>
      <c r="B109" s="2" t="s">
        <v>1095</v>
      </c>
      <c r="C109" s="2" t="s">
        <v>1099</v>
      </c>
      <c r="D109" s="22" t="s">
        <v>1145</v>
      </c>
      <c r="E109" s="45" t="s">
        <v>1144</v>
      </c>
      <c r="F109" s="2" t="s">
        <v>955</v>
      </c>
      <c r="G109" s="2"/>
      <c r="H109">
        <v>2</v>
      </c>
      <c r="I109">
        <v>40</v>
      </c>
      <c r="J109" s="1">
        <v>41808</v>
      </c>
      <c r="K109" s="34">
        <v>2014</v>
      </c>
      <c r="L109" s="5" t="s">
        <v>956</v>
      </c>
      <c r="N109" s="35">
        <v>4.5</v>
      </c>
      <c r="O109" t="str">
        <f t="shared" si="8"/>
        <v>Somero</v>
      </c>
      <c r="P109" s="2" t="s">
        <v>1100</v>
      </c>
      <c r="Q109" t="str">
        <f>VLOOKUP(P109,spp!A:B,2,FALSE)</f>
        <v>Belonidae</v>
      </c>
      <c r="R109">
        <f t="shared" si="7"/>
        <v>1</v>
      </c>
      <c r="AE109" s="85">
        <v>1</v>
      </c>
      <c r="AM109">
        <f>VLOOKUP(P109,spp!A:C,3,FALSE)</f>
        <v>4.0000000000000002E-4</v>
      </c>
      <c r="AN109">
        <f>VLOOKUP(P109,spp!A:D,4,FALSE)</f>
        <v>3.3220000000000001</v>
      </c>
      <c r="AO109">
        <f t="shared" si="9"/>
        <v>2606.0855661881374</v>
      </c>
      <c r="AP109">
        <f t="shared" si="10"/>
        <v>65.152139154703434</v>
      </c>
      <c r="AQ109">
        <f t="shared" si="11"/>
        <v>651.52139154703434</v>
      </c>
      <c r="AR109">
        <f t="shared" si="12"/>
        <v>0.65152139154703437</v>
      </c>
      <c r="AS109">
        <f t="shared" si="13"/>
        <v>2.5000000000000001E-2</v>
      </c>
      <c r="AT109">
        <f>VLOOKUP(P109,spp!A:H,8,FALSE)</f>
        <v>4.5</v>
      </c>
      <c r="AU109" s="79" t="str">
        <f>VLOOKUP(Q109,gfQuimbayo!B:C,2,FALSE)</f>
        <v>PS</v>
      </c>
      <c r="AV109" s="79" t="str">
        <f>VLOOKUP(AU109,gfQuimbayo!E:F,2,FALSE)</f>
        <v>Piscivores</v>
      </c>
      <c r="AW109" s="79" t="str">
        <f>VLOOKUP(Q109,taxo!A:D,4,FALSE)</f>
        <v>Beloniformes</v>
      </c>
      <c r="AX109" s="79" t="str">
        <f>VLOOKUP(Q109,taxo!A:C,3,FALSE)</f>
        <v>Belonidae</v>
      </c>
      <c r="AY109" t="str">
        <f>VLOOKUP(P109,spp!A:L,12,FALSE)</f>
        <v>NE</v>
      </c>
    </row>
    <row r="110" spans="1:51" hidden="1" x14ac:dyDescent="0.25">
      <c r="A110" s="2" t="s">
        <v>1094</v>
      </c>
      <c r="B110" s="2" t="s">
        <v>1095</v>
      </c>
      <c r="C110" s="2" t="s">
        <v>1099</v>
      </c>
      <c r="D110" s="22" t="s">
        <v>1145</v>
      </c>
      <c r="E110" s="45" t="s">
        <v>1144</v>
      </c>
      <c r="F110" s="2" t="s">
        <v>955</v>
      </c>
      <c r="G110" s="2"/>
      <c r="H110">
        <v>2</v>
      </c>
      <c r="I110">
        <v>40</v>
      </c>
      <c r="J110" s="1">
        <v>41808</v>
      </c>
      <c r="K110" s="34">
        <v>2014</v>
      </c>
      <c r="L110" s="5" t="s">
        <v>956</v>
      </c>
      <c r="N110" s="35">
        <v>4.5</v>
      </c>
      <c r="O110" t="str">
        <f t="shared" si="8"/>
        <v>Somero</v>
      </c>
      <c r="P110" s="2" t="s">
        <v>961</v>
      </c>
      <c r="Q110" t="str">
        <f>VLOOKUP(P110,spp!A:B,2,FALSE)</f>
        <v>Johnrandallia nigrirostris</v>
      </c>
      <c r="R110">
        <f t="shared" si="7"/>
        <v>2</v>
      </c>
      <c r="U110" s="85">
        <v>2</v>
      </c>
      <c r="AM110">
        <f>VLOOKUP(P110,spp!A:C,3,FALSE)</f>
        <v>2.5600000000000001E-2</v>
      </c>
      <c r="AN110">
        <f>VLOOKUP(P110,spp!A:D,4,FALSE)</f>
        <v>3.0005999999999999</v>
      </c>
      <c r="AO110">
        <f t="shared" si="9"/>
        <v>100.15165860417849</v>
      </c>
      <c r="AP110">
        <f t="shared" si="10"/>
        <v>2.5037914651044622</v>
      </c>
      <c r="AQ110">
        <f t="shared" si="11"/>
        <v>25.037914651044623</v>
      </c>
      <c r="AR110">
        <f t="shared" si="12"/>
        <v>2.5037914651044622E-2</v>
      </c>
      <c r="AS110">
        <f t="shared" si="13"/>
        <v>0.05</v>
      </c>
      <c r="AT110">
        <f>VLOOKUP(P110,spp!A:H,8,FALSE)</f>
        <v>3</v>
      </c>
      <c r="AU110" s="79" t="str">
        <f>VLOOKUP(Q110,gfQuimbayo!B:C,2,FALSE)</f>
        <v>IN</v>
      </c>
      <c r="AV110" s="79" t="str">
        <f>VLOOKUP(AU110,gfQuimbayo!E:F,2,FALSE)</f>
        <v>Invertebrivores</v>
      </c>
      <c r="AW110" s="79" t="str">
        <f>VLOOKUP(Q110,taxo!A:D,4,FALSE)</f>
        <v>Perciformes</v>
      </c>
      <c r="AX110" s="79" t="str">
        <f>VLOOKUP(Q110,taxo!A:C,3,FALSE)</f>
        <v>Chaetodontidae</v>
      </c>
      <c r="AY110" t="str">
        <f>VLOOKUP(P110,spp!A:L,12,FALSE)</f>
        <v>LC</v>
      </c>
    </row>
    <row r="111" spans="1:51" hidden="1" x14ac:dyDescent="0.25">
      <c r="A111" s="2" t="s">
        <v>1094</v>
      </c>
      <c r="B111" s="2" t="s">
        <v>1095</v>
      </c>
      <c r="C111" s="2" t="s">
        <v>1099</v>
      </c>
      <c r="D111" s="22" t="s">
        <v>1145</v>
      </c>
      <c r="E111" s="45" t="s">
        <v>1144</v>
      </c>
      <c r="F111" s="2" t="s">
        <v>955</v>
      </c>
      <c r="G111" s="2"/>
      <c r="H111">
        <v>2</v>
      </c>
      <c r="I111">
        <v>40</v>
      </c>
      <c r="J111" s="1">
        <v>41808</v>
      </c>
      <c r="K111" s="34">
        <v>2014</v>
      </c>
      <c r="L111" s="5" t="s">
        <v>956</v>
      </c>
      <c r="N111" s="35">
        <v>4.5</v>
      </c>
      <c r="O111" t="str">
        <f t="shared" si="8"/>
        <v>Somero</v>
      </c>
      <c r="P111" s="2" t="s">
        <v>977</v>
      </c>
      <c r="Q111" t="str">
        <f>VLOOKUP(P111,spp!A:B,2,FALSE)</f>
        <v>Chromis atrilobata</v>
      </c>
      <c r="R111">
        <f t="shared" si="7"/>
        <v>20</v>
      </c>
      <c r="S111" s="85">
        <v>20</v>
      </c>
      <c r="AM111">
        <f>VLOOKUP(P111,spp!A:C,3,FALSE)</f>
        <v>5.2300000000000003E-3</v>
      </c>
      <c r="AN111">
        <f>VLOOKUP(P111,spp!A:D,4,FALSE)</f>
        <v>3.41655</v>
      </c>
      <c r="AO111">
        <f t="shared" si="9"/>
        <v>2.3939419833041371</v>
      </c>
      <c r="AP111">
        <f t="shared" si="10"/>
        <v>5.9848549582603425E-2</v>
      </c>
      <c r="AQ111">
        <f t="shared" si="11"/>
        <v>0.59848549582603427</v>
      </c>
      <c r="AR111">
        <f t="shared" si="12"/>
        <v>5.9848549582603426E-4</v>
      </c>
      <c r="AS111">
        <f t="shared" si="13"/>
        <v>0.5</v>
      </c>
      <c r="AT111">
        <f>VLOOKUP(P111,spp!A:H,8,FALSE)</f>
        <v>3.4</v>
      </c>
      <c r="AU111" s="79" t="str">
        <f>VLOOKUP(Q111,gfQuimbayo!B:C,2,FALSE)</f>
        <v>PK</v>
      </c>
      <c r="AV111" s="79" t="str">
        <f>VLOOKUP(AU111,gfQuimbayo!E:F,2,FALSE)</f>
        <v>Planktivores</v>
      </c>
      <c r="AW111" s="79" t="str">
        <f>VLOOKUP(Q111,taxo!A:D,4,FALSE)</f>
        <v>Perciformes</v>
      </c>
      <c r="AX111" s="79" t="str">
        <f>VLOOKUP(Q111,taxo!A:C,3,FALSE)</f>
        <v>Pomacentridae</v>
      </c>
      <c r="AY111" t="str">
        <f>VLOOKUP(P111,spp!A:L,12,FALSE)</f>
        <v>LC</v>
      </c>
    </row>
    <row r="112" spans="1:51" hidden="1" x14ac:dyDescent="0.25">
      <c r="A112" s="2" t="s">
        <v>1094</v>
      </c>
      <c r="B112" s="2" t="s">
        <v>1095</v>
      </c>
      <c r="C112" s="2" t="s">
        <v>1099</v>
      </c>
      <c r="D112" s="22" t="s">
        <v>1145</v>
      </c>
      <c r="E112" s="45" t="s">
        <v>1144</v>
      </c>
      <c r="F112" s="2" t="s">
        <v>955</v>
      </c>
      <c r="G112" s="2"/>
      <c r="H112">
        <v>2</v>
      </c>
      <c r="I112">
        <v>40</v>
      </c>
      <c r="J112" s="1">
        <v>41808</v>
      </c>
      <c r="K112" s="34">
        <v>2014</v>
      </c>
      <c r="L112" s="5" t="s">
        <v>956</v>
      </c>
      <c r="N112" s="35">
        <v>4.5</v>
      </c>
      <c r="O112" t="str">
        <f t="shared" si="8"/>
        <v>Somero</v>
      </c>
      <c r="P112" s="2" t="s">
        <v>959</v>
      </c>
      <c r="Q112" t="str">
        <f>VLOOKUP(P112,spp!A:B,2,FALSE)</f>
        <v>Stegastes acapulcoensis</v>
      </c>
      <c r="R112">
        <f t="shared" si="7"/>
        <v>15</v>
      </c>
      <c r="U112" s="85">
        <v>15</v>
      </c>
      <c r="AM112">
        <f>VLOOKUP(P112,spp!A:C,3,FALSE)</f>
        <v>3.49E-2</v>
      </c>
      <c r="AN112">
        <f>VLOOKUP(P112,spp!A:D,4,FALSE)</f>
        <v>2.9108999999999998</v>
      </c>
      <c r="AO112">
        <f t="shared" si="9"/>
        <v>816.4170066950644</v>
      </c>
      <c r="AP112">
        <f t="shared" si="10"/>
        <v>20.410425167376609</v>
      </c>
      <c r="AQ112">
        <f t="shared" si="11"/>
        <v>204.1042516737661</v>
      </c>
      <c r="AR112">
        <f t="shared" si="12"/>
        <v>0.20410425167376611</v>
      </c>
      <c r="AS112">
        <f t="shared" si="13"/>
        <v>0.375</v>
      </c>
      <c r="AT112">
        <f>VLOOKUP(P112,spp!A:H,8,FALSE)</f>
        <v>2</v>
      </c>
      <c r="AU112" s="79" t="str">
        <f>VLOOKUP(Q112,gfQuimbayo!B:C,2,FALSE)</f>
        <v>HD</v>
      </c>
      <c r="AV112" s="79" t="str">
        <f>VLOOKUP(AU112,gfQuimbayo!E:F,2,FALSE)</f>
        <v>Detritivores</v>
      </c>
      <c r="AW112" s="79" t="str">
        <f>VLOOKUP(Q112,taxo!A:D,4,FALSE)</f>
        <v>Perciformes</v>
      </c>
      <c r="AX112" s="79" t="str">
        <f>VLOOKUP(Q112,taxo!A:C,3,FALSE)</f>
        <v>Pomacentridae</v>
      </c>
      <c r="AY112" t="str">
        <f>VLOOKUP(P112,spp!A:L,12,FALSE)</f>
        <v>LC</v>
      </c>
    </row>
    <row r="113" spans="1:51" hidden="1" x14ac:dyDescent="0.25">
      <c r="A113" s="2" t="s">
        <v>1094</v>
      </c>
      <c r="B113" s="2" t="s">
        <v>1095</v>
      </c>
      <c r="C113" s="2" t="s">
        <v>1099</v>
      </c>
      <c r="D113" s="22" t="s">
        <v>1145</v>
      </c>
      <c r="E113" s="45" t="s">
        <v>1144</v>
      </c>
      <c r="F113" s="2" t="s">
        <v>955</v>
      </c>
      <c r="G113" s="2"/>
      <c r="H113">
        <v>2</v>
      </c>
      <c r="I113">
        <v>40</v>
      </c>
      <c r="J113" s="1">
        <v>41808</v>
      </c>
      <c r="K113" s="34">
        <v>2014</v>
      </c>
      <c r="L113" s="5" t="s">
        <v>956</v>
      </c>
      <c r="N113" s="35">
        <v>4.5</v>
      </c>
      <c r="O113" t="str">
        <f t="shared" si="8"/>
        <v>Somero</v>
      </c>
      <c r="P113" s="2" t="s">
        <v>1001</v>
      </c>
      <c r="Q113" t="str">
        <f>VLOOKUP(P113,spp!A:B,2,FALSE)</f>
        <v>Apogon dovii</v>
      </c>
      <c r="R113">
        <f t="shared" si="7"/>
        <v>10</v>
      </c>
      <c r="S113" s="85">
        <v>10</v>
      </c>
      <c r="AM113">
        <f>VLOOKUP(P113,spp!A:C,3,FALSE)</f>
        <v>1.41E-2</v>
      </c>
      <c r="AN113">
        <f>VLOOKUP(P113,spp!A:D,4,FALSE)</f>
        <v>3.1286</v>
      </c>
      <c r="AO113">
        <f t="shared" si="9"/>
        <v>2.4786443933352804</v>
      </c>
      <c r="AP113">
        <f t="shared" si="10"/>
        <v>6.1966109833382008E-2</v>
      </c>
      <c r="AQ113">
        <f t="shared" si="11"/>
        <v>0.6196610983338201</v>
      </c>
      <c r="AR113">
        <f t="shared" si="12"/>
        <v>6.1966109833382012E-4</v>
      </c>
      <c r="AS113">
        <f t="shared" si="13"/>
        <v>0.25</v>
      </c>
      <c r="AT113">
        <f>VLOOKUP(P113,spp!A:H,8,FALSE)</f>
        <v>3.4</v>
      </c>
      <c r="AU113" s="79" t="str">
        <f>VLOOKUP(Q113,gfQuimbayo!B:C,2,FALSE)</f>
        <v>PK</v>
      </c>
      <c r="AV113" s="79" t="str">
        <f>VLOOKUP(AU113,gfQuimbayo!E:F,2,FALSE)</f>
        <v>Planktivores</v>
      </c>
      <c r="AW113" s="79" t="str">
        <f>VLOOKUP(Q113,taxo!A:D,4,FALSE)</f>
        <v>Perciformes</v>
      </c>
      <c r="AX113" s="79" t="str">
        <f>VLOOKUP(Q113,taxo!A:C,3,FALSE)</f>
        <v>Apogonidae</v>
      </c>
      <c r="AY113" t="str">
        <f>VLOOKUP(P113,spp!A:L,12,FALSE)</f>
        <v>LC</v>
      </c>
    </row>
    <row r="114" spans="1:51" hidden="1" x14ac:dyDescent="0.25">
      <c r="A114" s="2" t="s">
        <v>1094</v>
      </c>
      <c r="B114" s="2" t="s">
        <v>1095</v>
      </c>
      <c r="C114" s="2" t="s">
        <v>1099</v>
      </c>
      <c r="D114" s="22" t="s">
        <v>1145</v>
      </c>
      <c r="E114" s="45" t="s">
        <v>1144</v>
      </c>
      <c r="F114" s="2" t="s">
        <v>955</v>
      </c>
      <c r="G114" s="2"/>
      <c r="H114">
        <v>2</v>
      </c>
      <c r="I114">
        <v>40</v>
      </c>
      <c r="J114" s="1">
        <v>41808</v>
      </c>
      <c r="K114" s="34">
        <v>2014</v>
      </c>
      <c r="L114" s="5" t="s">
        <v>956</v>
      </c>
      <c r="N114" s="35">
        <v>4.5</v>
      </c>
      <c r="O114" t="str">
        <f t="shared" si="8"/>
        <v>Somero</v>
      </c>
      <c r="P114" s="2" t="s">
        <v>1098</v>
      </c>
      <c r="Q114" t="str">
        <f>VLOOKUP(P114,spp!A:B,2,FALSE)</f>
        <v>Synodus lacertinus</v>
      </c>
      <c r="R114">
        <f t="shared" si="7"/>
        <v>1</v>
      </c>
      <c r="V114" s="85">
        <v>1</v>
      </c>
      <c r="AM114">
        <f>VLOOKUP(P114,spp!A:C,3,FALSE)</f>
        <v>6.4999999999999997E-3</v>
      </c>
      <c r="AN114">
        <f>VLOOKUP(P114,spp!A:D,4,FALSE)</f>
        <v>2.99</v>
      </c>
      <c r="AO114">
        <f t="shared" si="9"/>
        <v>33.852996959150786</v>
      </c>
      <c r="AP114">
        <f t="shared" si="10"/>
        <v>0.84632492397876968</v>
      </c>
      <c r="AQ114">
        <f t="shared" si="11"/>
        <v>8.4632492397876966</v>
      </c>
      <c r="AR114">
        <f t="shared" si="12"/>
        <v>8.4632492397876975E-3</v>
      </c>
      <c r="AS114">
        <f t="shared" si="13"/>
        <v>2.5000000000000001E-2</v>
      </c>
      <c r="AT114">
        <f>VLOOKUP(P114,spp!A:H,8,FALSE)</f>
        <v>4.2</v>
      </c>
      <c r="AU114" s="79" t="str">
        <f>VLOOKUP(Q114,gfQuimbayo!B:C,2,FALSE)</f>
        <v>PS</v>
      </c>
      <c r="AV114" s="79" t="str">
        <f>VLOOKUP(AU114,gfQuimbayo!E:F,2,FALSE)</f>
        <v>Piscivores</v>
      </c>
      <c r="AW114" s="79" t="str">
        <f>VLOOKUP(Q114,taxo!A:D,4,FALSE)</f>
        <v>Aulopiformes</v>
      </c>
      <c r="AX114" s="79" t="str">
        <f>VLOOKUP(Q114,taxo!A:C,3,FALSE)</f>
        <v>Synodontidae</v>
      </c>
      <c r="AY114" t="str">
        <f>VLOOKUP(P114,spp!A:L,12,FALSE)</f>
        <v>LC</v>
      </c>
    </row>
    <row r="115" spans="1:51" hidden="1" x14ac:dyDescent="0.25">
      <c r="A115" s="2" t="s">
        <v>1094</v>
      </c>
      <c r="B115" s="2" t="s">
        <v>1095</v>
      </c>
      <c r="C115" s="2" t="s">
        <v>1099</v>
      </c>
      <c r="D115" s="22" t="s">
        <v>1145</v>
      </c>
      <c r="E115" s="45" t="s">
        <v>1144</v>
      </c>
      <c r="F115" s="2" t="s">
        <v>955</v>
      </c>
      <c r="G115" s="2"/>
      <c r="H115">
        <v>3</v>
      </c>
      <c r="I115">
        <v>40</v>
      </c>
      <c r="J115" s="1">
        <v>41808</v>
      </c>
      <c r="K115" s="34">
        <v>2014</v>
      </c>
      <c r="L115" s="5" t="s">
        <v>956</v>
      </c>
      <c r="N115" s="35">
        <v>4</v>
      </c>
      <c r="O115" t="str">
        <f t="shared" si="8"/>
        <v>Somero</v>
      </c>
      <c r="P115" s="2" t="s">
        <v>977</v>
      </c>
      <c r="Q115" t="str">
        <f>VLOOKUP(P115,spp!A:B,2,FALSE)</f>
        <v>Chromis atrilobata</v>
      </c>
      <c r="R115">
        <f t="shared" si="7"/>
        <v>20</v>
      </c>
      <c r="S115" s="85">
        <v>20</v>
      </c>
      <c r="AM115">
        <f>VLOOKUP(P115,spp!A:C,3,FALSE)</f>
        <v>5.2300000000000003E-3</v>
      </c>
      <c r="AN115">
        <f>VLOOKUP(P115,spp!A:D,4,FALSE)</f>
        <v>3.41655</v>
      </c>
      <c r="AO115">
        <f t="shared" si="9"/>
        <v>2.3939419833041371</v>
      </c>
      <c r="AP115">
        <f t="shared" si="10"/>
        <v>5.9848549582603425E-2</v>
      </c>
      <c r="AQ115">
        <f t="shared" si="11"/>
        <v>0.59848549582603427</v>
      </c>
      <c r="AR115">
        <f t="shared" si="12"/>
        <v>5.9848549582603426E-4</v>
      </c>
      <c r="AS115">
        <f t="shared" si="13"/>
        <v>0.5</v>
      </c>
      <c r="AT115">
        <f>VLOOKUP(P115,spp!A:H,8,FALSE)</f>
        <v>3.4</v>
      </c>
      <c r="AU115" s="79" t="str">
        <f>VLOOKUP(Q115,gfQuimbayo!B:C,2,FALSE)</f>
        <v>PK</v>
      </c>
      <c r="AV115" s="79" t="str">
        <f>VLOOKUP(AU115,gfQuimbayo!E:F,2,FALSE)</f>
        <v>Planktivores</v>
      </c>
      <c r="AW115" s="79" t="str">
        <f>VLOOKUP(Q115,taxo!A:D,4,FALSE)</f>
        <v>Perciformes</v>
      </c>
      <c r="AX115" s="79" t="str">
        <f>VLOOKUP(Q115,taxo!A:C,3,FALSE)</f>
        <v>Pomacentridae</v>
      </c>
      <c r="AY115" t="str">
        <f>VLOOKUP(P115,spp!A:L,12,FALSE)</f>
        <v>LC</v>
      </c>
    </row>
    <row r="116" spans="1:51" hidden="1" x14ac:dyDescent="0.25">
      <c r="A116" s="2" t="s">
        <v>1094</v>
      </c>
      <c r="B116" s="2" t="s">
        <v>1095</v>
      </c>
      <c r="C116" s="2" t="s">
        <v>1099</v>
      </c>
      <c r="D116" s="22" t="s">
        <v>1145</v>
      </c>
      <c r="E116" s="45" t="s">
        <v>1144</v>
      </c>
      <c r="F116" s="2" t="s">
        <v>955</v>
      </c>
      <c r="G116" s="2"/>
      <c r="H116">
        <v>3</v>
      </c>
      <c r="I116">
        <v>40</v>
      </c>
      <c r="J116" s="1">
        <v>41808</v>
      </c>
      <c r="K116" s="34">
        <v>2014</v>
      </c>
      <c r="L116" s="5" t="s">
        <v>956</v>
      </c>
      <c r="N116" s="35">
        <v>4</v>
      </c>
      <c r="O116" t="str">
        <f t="shared" si="8"/>
        <v>Somero</v>
      </c>
      <c r="P116" s="2" t="s">
        <v>967</v>
      </c>
      <c r="Q116" t="str">
        <f>VLOOKUP(P116,spp!A:B,2,FALSE)</f>
        <v>Thalassoma lucasanum</v>
      </c>
      <c r="R116">
        <f t="shared" si="7"/>
        <v>70</v>
      </c>
      <c r="T116" s="85">
        <v>30</v>
      </c>
      <c r="U116" s="85">
        <v>40</v>
      </c>
      <c r="AM116">
        <f>VLOOKUP(P116,spp!A:C,3,FALSE)</f>
        <v>1.261E-2</v>
      </c>
      <c r="AN116">
        <f>VLOOKUP(P116,spp!A:D,4,FALSE)</f>
        <v>2.8782999999999999</v>
      </c>
      <c r="AO116">
        <f t="shared" si="9"/>
        <v>849.34387393556278</v>
      </c>
      <c r="AP116">
        <f t="shared" si="10"/>
        <v>21.23359684838907</v>
      </c>
      <c r="AQ116">
        <f t="shared" si="11"/>
        <v>212.3359684838907</v>
      </c>
      <c r="AR116">
        <f t="shared" si="12"/>
        <v>0.21233596848389069</v>
      </c>
      <c r="AS116">
        <f t="shared" si="13"/>
        <v>1.75</v>
      </c>
      <c r="AT116">
        <f>VLOOKUP(P116,spp!A:H,8,FALSE)</f>
        <v>3.5</v>
      </c>
      <c r="AU116" s="79" t="str">
        <f>VLOOKUP(Q116,gfQuimbayo!B:C,2,FALSE)</f>
        <v>IN</v>
      </c>
      <c r="AV116" s="79" t="str">
        <f>VLOOKUP(AU116,gfQuimbayo!E:F,2,FALSE)</f>
        <v>Invertebrivores</v>
      </c>
      <c r="AW116" s="79" t="str">
        <f>VLOOKUP(Q116,taxo!A:D,4,FALSE)</f>
        <v>Perciformes</v>
      </c>
      <c r="AX116" s="79" t="str">
        <f>VLOOKUP(Q116,taxo!A:C,3,FALSE)</f>
        <v>Labridae</v>
      </c>
      <c r="AY116" t="str">
        <f>VLOOKUP(P116,spp!A:L,12,FALSE)</f>
        <v>LC</v>
      </c>
    </row>
    <row r="117" spans="1:51" hidden="1" x14ac:dyDescent="0.25">
      <c r="A117" s="2" t="s">
        <v>1094</v>
      </c>
      <c r="B117" s="2" t="s">
        <v>1095</v>
      </c>
      <c r="C117" s="2" t="s">
        <v>1099</v>
      </c>
      <c r="D117" s="22" t="s">
        <v>1145</v>
      </c>
      <c r="E117" s="45" t="s">
        <v>1144</v>
      </c>
      <c r="F117" s="2" t="s">
        <v>955</v>
      </c>
      <c r="G117" s="2"/>
      <c r="H117">
        <v>3</v>
      </c>
      <c r="I117">
        <v>40</v>
      </c>
      <c r="J117" s="1">
        <v>41808</v>
      </c>
      <c r="K117" s="34">
        <v>2014</v>
      </c>
      <c r="L117" s="5" t="s">
        <v>956</v>
      </c>
      <c r="N117" s="35">
        <v>4</v>
      </c>
      <c r="O117" t="str">
        <f t="shared" si="8"/>
        <v>Somero</v>
      </c>
      <c r="P117" s="2" t="s">
        <v>960</v>
      </c>
      <c r="Q117" t="str">
        <f>VLOOKUP(P117,spp!A:B,2,FALSE)</f>
        <v>Plagiotremus azaleus</v>
      </c>
      <c r="R117">
        <f t="shared" si="7"/>
        <v>1</v>
      </c>
      <c r="U117" s="85">
        <v>1</v>
      </c>
      <c r="AM117">
        <f>VLOOKUP(P117,spp!A:C,3,FALSE)</f>
        <v>4.5999999999999999E-3</v>
      </c>
      <c r="AN117">
        <f>VLOOKUP(P117,spp!A:D,4,FALSE)</f>
        <v>3.1387999999999998</v>
      </c>
      <c r="AO117">
        <f t="shared" si="9"/>
        <v>12.756718745841205</v>
      </c>
      <c r="AP117">
        <f t="shared" si="10"/>
        <v>0.31891796864603011</v>
      </c>
      <c r="AQ117">
        <f t="shared" si="11"/>
        <v>3.1891796864603013</v>
      </c>
      <c r="AR117">
        <f t="shared" si="12"/>
        <v>3.1891796864603012E-3</v>
      </c>
      <c r="AS117">
        <f t="shared" si="13"/>
        <v>2.5000000000000001E-2</v>
      </c>
      <c r="AT117">
        <f>VLOOKUP(P117,spp!A:H,8,FALSE)</f>
        <v>4</v>
      </c>
      <c r="AU117" s="79" t="str">
        <f>VLOOKUP(Q117,gfQuimbayo!B:C,2,FALSE)</f>
        <v>PS</v>
      </c>
      <c r="AV117" s="79" t="str">
        <f>VLOOKUP(AU117,gfQuimbayo!E:F,2,FALSE)</f>
        <v>Piscivores</v>
      </c>
      <c r="AW117" s="79" t="str">
        <f>VLOOKUP(Q117,taxo!A:D,4,FALSE)</f>
        <v>Perciformes</v>
      </c>
      <c r="AX117" s="79" t="str">
        <f>VLOOKUP(Q117,taxo!A:C,3,FALSE)</f>
        <v>Blenniidae</v>
      </c>
      <c r="AY117" t="str">
        <f>VLOOKUP(P117,spp!A:L,12,FALSE)</f>
        <v>LC</v>
      </c>
    </row>
    <row r="118" spans="1:51" hidden="1" x14ac:dyDescent="0.25">
      <c r="A118" s="2" t="s">
        <v>1094</v>
      </c>
      <c r="B118" s="2" t="s">
        <v>1095</v>
      </c>
      <c r="C118" s="2" t="s">
        <v>1099</v>
      </c>
      <c r="D118" s="22" t="s">
        <v>1145</v>
      </c>
      <c r="E118" s="45" t="s">
        <v>1144</v>
      </c>
      <c r="F118" s="2" t="s">
        <v>955</v>
      </c>
      <c r="G118" s="2"/>
      <c r="H118">
        <v>3</v>
      </c>
      <c r="I118">
        <v>40</v>
      </c>
      <c r="J118" s="1">
        <v>41808</v>
      </c>
      <c r="K118" s="34">
        <v>2014</v>
      </c>
      <c r="L118" s="5" t="s">
        <v>956</v>
      </c>
      <c r="N118" s="35">
        <v>4</v>
      </c>
      <c r="O118" t="str">
        <f t="shared" si="8"/>
        <v>Somero</v>
      </c>
      <c r="P118" s="2" t="s">
        <v>957</v>
      </c>
      <c r="Q118" t="str">
        <f>VLOOKUP(P118,spp!A:B,2,FALSE)</f>
        <v>Halichoeres dispilus</v>
      </c>
      <c r="R118">
        <f t="shared" ref="R118:R181" si="14">+SUM(S118:AI118)</f>
        <v>5</v>
      </c>
      <c r="U118" s="85">
        <v>5</v>
      </c>
      <c r="AM118">
        <f>VLOOKUP(P118,spp!A:C,3,FALSE)</f>
        <v>1.26E-2</v>
      </c>
      <c r="AN118">
        <f>VLOOKUP(P118,spp!A:D,4,FALSE)</f>
        <v>3.0672999999999999</v>
      </c>
      <c r="AO118">
        <f t="shared" si="9"/>
        <v>145.84536522060262</v>
      </c>
      <c r="AP118">
        <f t="shared" si="10"/>
        <v>3.6461341305150654</v>
      </c>
      <c r="AQ118">
        <f t="shared" si="11"/>
        <v>36.461341305150654</v>
      </c>
      <c r="AR118">
        <f t="shared" si="12"/>
        <v>3.6461341305150656E-2</v>
      </c>
      <c r="AS118">
        <f t="shared" si="13"/>
        <v>0.125</v>
      </c>
      <c r="AT118">
        <f>VLOOKUP(P118,spp!A:H,8,FALSE)</f>
        <v>3.9</v>
      </c>
      <c r="AU118" s="79" t="str">
        <f>VLOOKUP(Q118,gfQuimbayo!B:C,2,FALSE)</f>
        <v>IN</v>
      </c>
      <c r="AV118" s="79" t="str">
        <f>VLOOKUP(AU118,gfQuimbayo!E:F,2,FALSE)</f>
        <v>Invertebrivores</v>
      </c>
      <c r="AW118" s="79" t="str">
        <f>VLOOKUP(Q118,taxo!A:D,4,FALSE)</f>
        <v>Perciformes</v>
      </c>
      <c r="AX118" s="79" t="str">
        <f>VLOOKUP(Q118,taxo!A:C,3,FALSE)</f>
        <v>Labridae</v>
      </c>
      <c r="AY118" t="str">
        <f>VLOOKUP(P118,spp!A:L,12,FALSE)</f>
        <v>LC</v>
      </c>
    </row>
    <row r="119" spans="1:51" hidden="1" x14ac:dyDescent="0.25">
      <c r="A119" s="2" t="s">
        <v>1094</v>
      </c>
      <c r="B119" s="2" t="s">
        <v>1095</v>
      </c>
      <c r="C119" s="2" t="s">
        <v>1099</v>
      </c>
      <c r="D119" s="22" t="s">
        <v>1145</v>
      </c>
      <c r="E119" s="45" t="s">
        <v>1144</v>
      </c>
      <c r="F119" s="2" t="s">
        <v>955</v>
      </c>
      <c r="G119" s="2"/>
      <c r="H119">
        <v>3</v>
      </c>
      <c r="I119">
        <v>40</v>
      </c>
      <c r="J119" s="1">
        <v>41808</v>
      </c>
      <c r="K119" s="34">
        <v>2014</v>
      </c>
      <c r="L119" s="5" t="s">
        <v>956</v>
      </c>
      <c r="N119" s="35">
        <v>4</v>
      </c>
      <c r="O119" t="str">
        <f t="shared" si="8"/>
        <v>Somero</v>
      </c>
      <c r="P119" s="2" t="s">
        <v>994</v>
      </c>
      <c r="Q119" t="str">
        <f>VLOOKUP(P119,spp!A:B,2,FALSE)</f>
        <v>Caranx caballus</v>
      </c>
      <c r="R119">
        <f t="shared" si="14"/>
        <v>2</v>
      </c>
      <c r="X119" s="85">
        <v>2</v>
      </c>
      <c r="AM119">
        <f>VLOOKUP(P119,spp!A:C,3,FALSE)</f>
        <v>2.5000000000000001E-2</v>
      </c>
      <c r="AN119">
        <f>VLOOKUP(P119,spp!A:D,4,FALSE)</f>
        <v>3</v>
      </c>
      <c r="AO119">
        <f t="shared" si="9"/>
        <v>2143.75</v>
      </c>
      <c r="AP119">
        <f t="shared" si="10"/>
        <v>53.59375</v>
      </c>
      <c r="AQ119">
        <f t="shared" si="11"/>
        <v>535.9375</v>
      </c>
      <c r="AR119">
        <f t="shared" si="12"/>
        <v>0.53593749999999996</v>
      </c>
      <c r="AS119">
        <f t="shared" si="13"/>
        <v>0.05</v>
      </c>
      <c r="AT119">
        <f>VLOOKUP(P119,spp!A:H,8,FALSE)</f>
        <v>4</v>
      </c>
      <c r="AU119" s="79" t="str">
        <f>VLOOKUP(Q119,gfQuimbayo!B:C,2,FALSE)</f>
        <v>PS</v>
      </c>
      <c r="AV119" s="79" t="str">
        <f>VLOOKUP(AU119,gfQuimbayo!E:F,2,FALSE)</f>
        <v>Piscivores</v>
      </c>
      <c r="AW119" s="79" t="str">
        <f>VLOOKUP(Q119,taxo!A:D,4,FALSE)</f>
        <v>Perciformes</v>
      </c>
      <c r="AX119" s="79" t="str">
        <f>VLOOKUP(Q119,taxo!A:C,3,FALSE)</f>
        <v>Carangidae</v>
      </c>
      <c r="AY119" t="str">
        <f>VLOOKUP(P119,spp!A:L,12,FALSE)</f>
        <v>LC</v>
      </c>
    </row>
    <row r="120" spans="1:51" hidden="1" x14ac:dyDescent="0.25">
      <c r="A120" s="2" t="s">
        <v>1094</v>
      </c>
      <c r="B120" s="2" t="s">
        <v>1095</v>
      </c>
      <c r="C120" s="2" t="s">
        <v>1099</v>
      </c>
      <c r="D120" s="22" t="s">
        <v>1145</v>
      </c>
      <c r="E120" s="45" t="s">
        <v>1144</v>
      </c>
      <c r="F120" s="2" t="s">
        <v>955</v>
      </c>
      <c r="G120" s="2"/>
      <c r="H120">
        <v>3</v>
      </c>
      <c r="I120">
        <v>40</v>
      </c>
      <c r="J120" s="1">
        <v>41808</v>
      </c>
      <c r="K120" s="34">
        <v>2014</v>
      </c>
      <c r="L120" s="5" t="s">
        <v>956</v>
      </c>
      <c r="N120" s="35">
        <v>4</v>
      </c>
      <c r="O120" t="str">
        <f t="shared" si="8"/>
        <v>Somero</v>
      </c>
      <c r="P120" s="2" t="s">
        <v>984</v>
      </c>
      <c r="Q120" t="str">
        <f>VLOOKUP(P120,spp!A:B,2,FALSE)</f>
        <v>Scarus ghobban</v>
      </c>
      <c r="R120">
        <f t="shared" si="14"/>
        <v>15</v>
      </c>
      <c r="U120" s="85">
        <v>15</v>
      </c>
      <c r="AM120">
        <f>VLOOKUP(P120,spp!A:C,3,FALSE)</f>
        <v>2.3300000000000001E-2</v>
      </c>
      <c r="AN120">
        <f>VLOOKUP(P120,spp!A:D,4,FALSE)</f>
        <v>2.919</v>
      </c>
      <c r="AO120">
        <f t="shared" si="9"/>
        <v>556.32363120593868</v>
      </c>
      <c r="AP120">
        <f t="shared" si="10"/>
        <v>13.908090780148466</v>
      </c>
      <c r="AQ120">
        <f t="shared" si="11"/>
        <v>139.08090780148467</v>
      </c>
      <c r="AR120">
        <f t="shared" si="12"/>
        <v>0.13908090780148466</v>
      </c>
      <c r="AS120">
        <f t="shared" si="13"/>
        <v>0.375</v>
      </c>
      <c r="AT120">
        <f>VLOOKUP(P120,spp!A:H,8,FALSE)</f>
        <v>2</v>
      </c>
      <c r="AU120" s="79" t="str">
        <f>VLOOKUP(Q120,gfQuimbayo!B:C,2,FALSE)</f>
        <v>HM</v>
      </c>
      <c r="AV120" s="79" t="str">
        <f>VLOOKUP(AU120,gfQuimbayo!E:F,2,FALSE)</f>
        <v>Macroalgae feeders</v>
      </c>
      <c r="AW120" s="79" t="str">
        <f>VLOOKUP(Q120,taxo!A:D,4,FALSE)</f>
        <v>Perciformes</v>
      </c>
      <c r="AX120" s="79" t="str">
        <f>VLOOKUP(Q120,taxo!A:C,3,FALSE)</f>
        <v>Scaridae</v>
      </c>
      <c r="AY120" t="str">
        <f>VLOOKUP(P120,spp!A:L,12,FALSE)</f>
        <v>LC</v>
      </c>
    </row>
    <row r="121" spans="1:51" hidden="1" x14ac:dyDescent="0.25">
      <c r="A121" s="2" t="s">
        <v>1094</v>
      </c>
      <c r="B121" s="2" t="s">
        <v>1095</v>
      </c>
      <c r="C121" s="2" t="s">
        <v>1099</v>
      </c>
      <c r="D121" s="22" t="s">
        <v>1145</v>
      </c>
      <c r="E121" s="45" t="s">
        <v>1144</v>
      </c>
      <c r="F121" s="2" t="s">
        <v>955</v>
      </c>
      <c r="G121" s="2"/>
      <c r="H121">
        <v>3</v>
      </c>
      <c r="I121">
        <v>40</v>
      </c>
      <c r="J121" s="1">
        <v>41808</v>
      </c>
      <c r="K121" s="34">
        <v>2014</v>
      </c>
      <c r="L121" s="5" t="s">
        <v>956</v>
      </c>
      <c r="N121" s="35">
        <v>4</v>
      </c>
      <c r="O121" t="str">
        <f t="shared" si="8"/>
        <v>Somero</v>
      </c>
      <c r="P121" s="2" t="s">
        <v>964</v>
      </c>
      <c r="Q121" t="str">
        <f>VLOOKUP(P121,spp!A:B,2,FALSE)</f>
        <v>Abudefduf troschelii</v>
      </c>
      <c r="R121">
        <f t="shared" si="14"/>
        <v>20</v>
      </c>
      <c r="S121" s="85">
        <v>10</v>
      </c>
      <c r="T121" s="85">
        <v>10</v>
      </c>
      <c r="AM121">
        <f>VLOOKUP(P121,spp!A:C,3,FALSE)</f>
        <v>1.6E-2</v>
      </c>
      <c r="AN121">
        <f>VLOOKUP(P121,spp!A:D,4,FALSE)</f>
        <v>3.0516000000000001</v>
      </c>
      <c r="AO121">
        <f t="shared" si="9"/>
        <v>77.516748981848508</v>
      </c>
      <c r="AP121">
        <f t="shared" si="10"/>
        <v>1.9379187245462126</v>
      </c>
      <c r="AQ121">
        <f t="shared" si="11"/>
        <v>19.379187245462127</v>
      </c>
      <c r="AR121">
        <f t="shared" si="12"/>
        <v>1.9379187245462125E-2</v>
      </c>
      <c r="AS121">
        <f t="shared" si="13"/>
        <v>0.5</v>
      </c>
      <c r="AT121">
        <f>VLOOKUP(P121,spp!A:H,8,FALSE)</f>
        <v>3</v>
      </c>
      <c r="AU121" s="79" t="str">
        <f>VLOOKUP(Q121,gfQuimbayo!B:C,2,FALSE)</f>
        <v>PK</v>
      </c>
      <c r="AV121" s="79" t="str">
        <f>VLOOKUP(AU121,gfQuimbayo!E:F,2,FALSE)</f>
        <v>Planktivores</v>
      </c>
      <c r="AW121" s="79" t="str">
        <f>VLOOKUP(Q121,taxo!A:D,4,FALSE)</f>
        <v>Perciformes</v>
      </c>
      <c r="AX121" s="79" t="str">
        <f>VLOOKUP(Q121,taxo!A:C,3,FALSE)</f>
        <v>Pomacentridae</v>
      </c>
      <c r="AY121" t="str">
        <f>VLOOKUP(P121,spp!A:L,12,FALSE)</f>
        <v>LC</v>
      </c>
    </row>
    <row r="122" spans="1:51" hidden="1" x14ac:dyDescent="0.25">
      <c r="A122" s="2" t="s">
        <v>1094</v>
      </c>
      <c r="B122" s="2" t="s">
        <v>1095</v>
      </c>
      <c r="C122" s="2" t="s">
        <v>1099</v>
      </c>
      <c r="D122" s="22" t="s">
        <v>1145</v>
      </c>
      <c r="E122" s="45" t="s">
        <v>1144</v>
      </c>
      <c r="F122" s="2" t="s">
        <v>955</v>
      </c>
      <c r="G122" s="2"/>
      <c r="H122">
        <v>3</v>
      </c>
      <c r="I122">
        <v>40</v>
      </c>
      <c r="J122" s="1">
        <v>41808</v>
      </c>
      <c r="K122" s="34">
        <v>2014</v>
      </c>
      <c r="L122" s="5" t="s">
        <v>956</v>
      </c>
      <c r="N122" s="35">
        <v>4</v>
      </c>
      <c r="O122" t="str">
        <f t="shared" si="8"/>
        <v>Somero</v>
      </c>
      <c r="P122" s="2" t="s">
        <v>993</v>
      </c>
      <c r="Q122" t="str">
        <f>VLOOKUP(P122,spp!A:B,2,FALSE)</f>
        <v>Gymnothorax castaneus</v>
      </c>
      <c r="R122">
        <f t="shared" si="14"/>
        <v>1</v>
      </c>
      <c r="AE122" s="85">
        <v>1</v>
      </c>
      <c r="AM122">
        <f>VLOOKUP(P122,spp!A:C,3,FALSE)</f>
        <v>1.4E-3</v>
      </c>
      <c r="AN122">
        <f>VLOOKUP(P122,spp!A:D,4,FALSE)</f>
        <v>3.0122</v>
      </c>
      <c r="AO122">
        <f t="shared" si="9"/>
        <v>2111.5903266286241</v>
      </c>
      <c r="AP122">
        <f t="shared" si="10"/>
        <v>52.789758165715604</v>
      </c>
      <c r="AQ122">
        <f t="shared" si="11"/>
        <v>527.89758165715602</v>
      </c>
      <c r="AR122">
        <f t="shared" si="12"/>
        <v>0.52789758165715606</v>
      </c>
      <c r="AS122">
        <f t="shared" si="13"/>
        <v>2.5000000000000001E-2</v>
      </c>
      <c r="AT122">
        <f>VLOOKUP(P122,spp!A:H,8,FALSE)</f>
        <v>4</v>
      </c>
      <c r="AU122" s="79" t="str">
        <f>VLOOKUP(Q122,gfQuimbayo!B:C,2,FALSE)</f>
        <v>PS</v>
      </c>
      <c r="AV122" s="79" t="str">
        <f>VLOOKUP(AU122,gfQuimbayo!E:F,2,FALSE)</f>
        <v>Piscivores</v>
      </c>
      <c r="AW122" s="79" t="str">
        <f>VLOOKUP(Q122,taxo!A:D,4,FALSE)</f>
        <v>Anguilliformes</v>
      </c>
      <c r="AX122" s="79" t="str">
        <f>VLOOKUP(Q122,taxo!A:C,3,FALSE)</f>
        <v>Muraenidae</v>
      </c>
      <c r="AY122" t="str">
        <f>VLOOKUP(P122,spp!A:L,12,FALSE)</f>
        <v>LC</v>
      </c>
    </row>
    <row r="123" spans="1:51" hidden="1" x14ac:dyDescent="0.25">
      <c r="A123" s="2" t="s">
        <v>1094</v>
      </c>
      <c r="B123" s="2" t="s">
        <v>1095</v>
      </c>
      <c r="C123" s="2" t="s">
        <v>1099</v>
      </c>
      <c r="D123" s="22" t="s">
        <v>1145</v>
      </c>
      <c r="E123" s="45" t="s">
        <v>1144</v>
      </c>
      <c r="F123" s="2" t="s">
        <v>955</v>
      </c>
      <c r="G123" s="2"/>
      <c r="H123">
        <v>3</v>
      </c>
      <c r="I123">
        <v>40</v>
      </c>
      <c r="J123" s="1">
        <v>41808</v>
      </c>
      <c r="K123" s="34">
        <v>2014</v>
      </c>
      <c r="L123" s="5" t="s">
        <v>956</v>
      </c>
      <c r="N123" s="35">
        <v>4</v>
      </c>
      <c r="O123" t="str">
        <f t="shared" si="8"/>
        <v>Somero</v>
      </c>
      <c r="P123" s="2" t="s">
        <v>976</v>
      </c>
      <c r="Q123" t="str">
        <f>VLOOKUP(P123,spp!A:B,2,FALSE)</f>
        <v>Sufflamen verres</v>
      </c>
      <c r="R123">
        <f t="shared" si="14"/>
        <v>3</v>
      </c>
      <c r="X123" s="85">
        <v>3</v>
      </c>
      <c r="AM123">
        <f>VLOOKUP(P123,spp!A:C,3,FALSE)</f>
        <v>2.4899999999999999E-2</v>
      </c>
      <c r="AN123">
        <f>VLOOKUP(P123,spp!A:D,4,FALSE)</f>
        <v>3.0129999999999999</v>
      </c>
      <c r="AO123">
        <f t="shared" si="9"/>
        <v>3354.2669220784874</v>
      </c>
      <c r="AP123">
        <f t="shared" si="10"/>
        <v>83.85667305196219</v>
      </c>
      <c r="AQ123">
        <f t="shared" si="11"/>
        <v>838.56673051962184</v>
      </c>
      <c r="AR123">
        <f t="shared" si="12"/>
        <v>0.83856673051962183</v>
      </c>
      <c r="AS123">
        <f t="shared" si="13"/>
        <v>7.4999999999999997E-2</v>
      </c>
      <c r="AT123">
        <f>VLOOKUP(P123,spp!A:H,8,FALSE)</f>
        <v>3.3</v>
      </c>
      <c r="AU123" s="79" t="str">
        <f>VLOOKUP(Q123,gfQuimbayo!B:C,2,FALSE)</f>
        <v>IN</v>
      </c>
      <c r="AV123" s="79" t="str">
        <f>VLOOKUP(AU123,gfQuimbayo!E:F,2,FALSE)</f>
        <v>Invertebrivores</v>
      </c>
      <c r="AW123" s="79" t="str">
        <f>VLOOKUP(Q123,taxo!A:D,4,FALSE)</f>
        <v>Tetraodontiformes</v>
      </c>
      <c r="AX123" s="79" t="str">
        <f>VLOOKUP(Q123,taxo!A:C,3,FALSE)</f>
        <v>Balistidae</v>
      </c>
      <c r="AY123" t="str">
        <f>VLOOKUP(P123,spp!A:L,12,FALSE)</f>
        <v>LC</v>
      </c>
    </row>
    <row r="124" spans="1:51" hidden="1" x14ac:dyDescent="0.25">
      <c r="A124" s="2" t="s">
        <v>1094</v>
      </c>
      <c r="B124" s="2" t="s">
        <v>1095</v>
      </c>
      <c r="C124" s="2" t="s">
        <v>1099</v>
      </c>
      <c r="D124" s="22" t="s">
        <v>1145</v>
      </c>
      <c r="E124" s="45" t="s">
        <v>1144</v>
      </c>
      <c r="F124" s="2" t="s">
        <v>955</v>
      </c>
      <c r="G124" s="2"/>
      <c r="H124">
        <v>3</v>
      </c>
      <c r="I124">
        <v>40</v>
      </c>
      <c r="J124" s="1">
        <v>41808</v>
      </c>
      <c r="K124" s="34">
        <v>2014</v>
      </c>
      <c r="L124" s="5" t="s">
        <v>956</v>
      </c>
      <c r="N124" s="35">
        <v>4</v>
      </c>
      <c r="O124" t="str">
        <f t="shared" si="8"/>
        <v>Somero</v>
      </c>
      <c r="P124" s="2" t="s">
        <v>975</v>
      </c>
      <c r="Q124" t="str">
        <f>VLOOKUP(P124,spp!A:B,2,FALSE)</f>
        <v>Holacanthus passer</v>
      </c>
      <c r="R124">
        <f t="shared" si="14"/>
        <v>4</v>
      </c>
      <c r="W124" s="85">
        <v>4</v>
      </c>
      <c r="AM124">
        <f>VLOOKUP(P124,spp!A:C,3,FALSE)</f>
        <v>2.7130000000000001E-2</v>
      </c>
      <c r="AN124">
        <f>VLOOKUP(P124,spp!A:D,4,FALSE)</f>
        <v>3.0842299999999998</v>
      </c>
      <c r="AO124">
        <f t="shared" si="9"/>
        <v>2223.7107626372181</v>
      </c>
      <c r="AP124">
        <f t="shared" si="10"/>
        <v>55.592769065930455</v>
      </c>
      <c r="AQ124">
        <f t="shared" si="11"/>
        <v>555.92769065930452</v>
      </c>
      <c r="AR124">
        <f t="shared" si="12"/>
        <v>0.55592769065930447</v>
      </c>
      <c r="AS124">
        <f t="shared" si="13"/>
        <v>0.1</v>
      </c>
      <c r="AT124">
        <f>VLOOKUP(P124,spp!A:H,8,FALSE)</f>
        <v>2.6</v>
      </c>
      <c r="AU124" s="79" t="str">
        <f>VLOOKUP(Q124,gfQuimbayo!B:C,2,FALSE)</f>
        <v>IN</v>
      </c>
      <c r="AV124" s="79" t="str">
        <f>VLOOKUP(AU124,gfQuimbayo!E:F,2,FALSE)</f>
        <v>Invertebrivores</v>
      </c>
      <c r="AW124" s="79" t="str">
        <f>VLOOKUP(Q124,taxo!A:D,4,FALSE)</f>
        <v>Perciformes</v>
      </c>
      <c r="AX124" s="79" t="str">
        <f>VLOOKUP(Q124,taxo!A:C,3,FALSE)</f>
        <v>Pomacanthidae</v>
      </c>
      <c r="AY124" t="str">
        <f>VLOOKUP(P124,spp!A:L,12,FALSE)</f>
        <v>LC</v>
      </c>
    </row>
    <row r="125" spans="1:51" hidden="1" x14ac:dyDescent="0.25">
      <c r="A125" s="2" t="s">
        <v>1094</v>
      </c>
      <c r="B125" s="2" t="s">
        <v>1095</v>
      </c>
      <c r="C125" s="2" t="s">
        <v>1099</v>
      </c>
      <c r="D125" s="22" t="s">
        <v>1145</v>
      </c>
      <c r="E125" s="45" t="s">
        <v>1144</v>
      </c>
      <c r="F125" s="2" t="s">
        <v>955</v>
      </c>
      <c r="G125" s="2"/>
      <c r="H125">
        <v>3</v>
      </c>
      <c r="I125">
        <v>40</v>
      </c>
      <c r="J125" s="1">
        <v>41808</v>
      </c>
      <c r="K125" s="34">
        <v>2014</v>
      </c>
      <c r="L125" s="5" t="s">
        <v>956</v>
      </c>
      <c r="N125" s="35">
        <v>4</v>
      </c>
      <c r="O125" t="str">
        <f t="shared" si="8"/>
        <v>Somero</v>
      </c>
      <c r="P125" s="2" t="s">
        <v>961</v>
      </c>
      <c r="Q125" t="str">
        <f>VLOOKUP(P125,spp!A:B,2,FALSE)</f>
        <v>Johnrandallia nigrirostris</v>
      </c>
      <c r="R125">
        <f t="shared" si="14"/>
        <v>2</v>
      </c>
      <c r="U125" s="85">
        <v>2</v>
      </c>
      <c r="AM125">
        <f>VLOOKUP(P125,spp!A:C,3,FALSE)</f>
        <v>2.5600000000000001E-2</v>
      </c>
      <c r="AN125">
        <f>VLOOKUP(P125,spp!A:D,4,FALSE)</f>
        <v>3.0005999999999999</v>
      </c>
      <c r="AO125">
        <f t="shared" si="9"/>
        <v>100.15165860417849</v>
      </c>
      <c r="AP125">
        <f t="shared" si="10"/>
        <v>2.5037914651044622</v>
      </c>
      <c r="AQ125">
        <f t="shared" si="11"/>
        <v>25.037914651044623</v>
      </c>
      <c r="AR125">
        <f t="shared" si="12"/>
        <v>2.5037914651044622E-2</v>
      </c>
      <c r="AS125">
        <f t="shared" si="13"/>
        <v>0.05</v>
      </c>
      <c r="AT125">
        <f>VLOOKUP(P125,spp!A:H,8,FALSE)</f>
        <v>3</v>
      </c>
      <c r="AU125" s="79" t="str">
        <f>VLOOKUP(Q125,gfQuimbayo!B:C,2,FALSE)</f>
        <v>IN</v>
      </c>
      <c r="AV125" s="79" t="str">
        <f>VLOOKUP(AU125,gfQuimbayo!E:F,2,FALSE)</f>
        <v>Invertebrivores</v>
      </c>
      <c r="AW125" s="79" t="str">
        <f>VLOOKUP(Q125,taxo!A:D,4,FALSE)</f>
        <v>Perciformes</v>
      </c>
      <c r="AX125" s="79" t="str">
        <f>VLOOKUP(Q125,taxo!A:C,3,FALSE)</f>
        <v>Chaetodontidae</v>
      </c>
      <c r="AY125" t="str">
        <f>VLOOKUP(P125,spp!A:L,12,FALSE)</f>
        <v>LC</v>
      </c>
    </row>
    <row r="126" spans="1:51" hidden="1" x14ac:dyDescent="0.25">
      <c r="A126" s="2" t="s">
        <v>1094</v>
      </c>
      <c r="B126" s="2" t="s">
        <v>1095</v>
      </c>
      <c r="C126" s="2" t="s">
        <v>1099</v>
      </c>
      <c r="D126" s="22" t="s">
        <v>1145</v>
      </c>
      <c r="E126" s="45" t="s">
        <v>1144</v>
      </c>
      <c r="F126" s="2" t="s">
        <v>955</v>
      </c>
      <c r="G126" s="2"/>
      <c r="H126">
        <v>3</v>
      </c>
      <c r="I126">
        <v>40</v>
      </c>
      <c r="J126" s="1">
        <v>41808</v>
      </c>
      <c r="K126" s="34">
        <v>2014</v>
      </c>
      <c r="L126" s="5" t="s">
        <v>956</v>
      </c>
      <c r="N126" s="35">
        <v>4</v>
      </c>
      <c r="O126" t="str">
        <f t="shared" si="8"/>
        <v>Somero</v>
      </c>
      <c r="P126" s="2" t="s">
        <v>1001</v>
      </c>
      <c r="Q126" t="str">
        <f>VLOOKUP(P126,spp!A:B,2,FALSE)</f>
        <v>Apogon dovii</v>
      </c>
      <c r="R126">
        <f t="shared" si="14"/>
        <v>10</v>
      </c>
      <c r="S126" s="85">
        <v>10</v>
      </c>
      <c r="AM126">
        <f>VLOOKUP(P126,spp!A:C,3,FALSE)</f>
        <v>1.41E-2</v>
      </c>
      <c r="AN126">
        <f>VLOOKUP(P126,spp!A:D,4,FALSE)</f>
        <v>3.1286</v>
      </c>
      <c r="AO126">
        <f t="shared" si="9"/>
        <v>2.4786443933352804</v>
      </c>
      <c r="AP126">
        <f t="shared" si="10"/>
        <v>6.1966109833382008E-2</v>
      </c>
      <c r="AQ126">
        <f t="shared" si="11"/>
        <v>0.6196610983338201</v>
      </c>
      <c r="AR126">
        <f t="shared" si="12"/>
        <v>6.1966109833382012E-4</v>
      </c>
      <c r="AS126">
        <f t="shared" si="13"/>
        <v>0.25</v>
      </c>
      <c r="AT126">
        <f>VLOOKUP(P126,spp!A:H,8,FALSE)</f>
        <v>3.4</v>
      </c>
      <c r="AU126" s="79" t="str">
        <f>VLOOKUP(Q126,gfQuimbayo!B:C,2,FALSE)</f>
        <v>PK</v>
      </c>
      <c r="AV126" s="79" t="str">
        <f>VLOOKUP(AU126,gfQuimbayo!E:F,2,FALSE)</f>
        <v>Planktivores</v>
      </c>
      <c r="AW126" s="79" t="str">
        <f>VLOOKUP(Q126,taxo!A:D,4,FALSE)</f>
        <v>Perciformes</v>
      </c>
      <c r="AX126" s="79" t="str">
        <f>VLOOKUP(Q126,taxo!A:C,3,FALSE)</f>
        <v>Apogonidae</v>
      </c>
      <c r="AY126" t="str">
        <f>VLOOKUP(P126,spp!A:L,12,FALSE)</f>
        <v>LC</v>
      </c>
    </row>
    <row r="127" spans="1:51" hidden="1" x14ac:dyDescent="0.25">
      <c r="A127" s="2" t="s">
        <v>1094</v>
      </c>
      <c r="B127" s="2" t="s">
        <v>1095</v>
      </c>
      <c r="C127" s="2" t="s">
        <v>1099</v>
      </c>
      <c r="D127" s="22" t="s">
        <v>1145</v>
      </c>
      <c r="E127" s="45" t="s">
        <v>1144</v>
      </c>
      <c r="F127" s="2" t="s">
        <v>955</v>
      </c>
      <c r="G127" s="2"/>
      <c r="H127">
        <v>3</v>
      </c>
      <c r="I127">
        <v>40</v>
      </c>
      <c r="J127" s="1">
        <v>41808</v>
      </c>
      <c r="K127" s="34">
        <v>2014</v>
      </c>
      <c r="L127" s="5" t="s">
        <v>956</v>
      </c>
      <c r="N127" s="35">
        <v>4</v>
      </c>
      <c r="O127" t="str">
        <f t="shared" si="8"/>
        <v>Somero</v>
      </c>
      <c r="P127" s="2" t="s">
        <v>999</v>
      </c>
      <c r="Q127" t="str">
        <f>VLOOKUP(P127,spp!A:B,2,FALSE)</f>
        <v>Fistularia commersonii</v>
      </c>
      <c r="R127">
        <f t="shared" si="14"/>
        <v>8</v>
      </c>
      <c r="X127" s="85">
        <v>7</v>
      </c>
      <c r="AE127" s="85">
        <v>1</v>
      </c>
      <c r="AM127">
        <f>VLOOKUP(P127,spp!A:C,3,FALSE)</f>
        <v>5.9999999999999995E-4</v>
      </c>
      <c r="AN127">
        <f>VLOOKUP(P127,spp!A:D,4,FALSE)</f>
        <v>3</v>
      </c>
      <c r="AO127">
        <f t="shared" si="9"/>
        <v>1034.3718749999998</v>
      </c>
      <c r="AP127">
        <f t="shared" si="10"/>
        <v>25.859296874999995</v>
      </c>
      <c r="AQ127">
        <f t="shared" si="11"/>
        <v>258.59296874999995</v>
      </c>
      <c r="AR127">
        <f t="shared" si="12"/>
        <v>0.25859296874999993</v>
      </c>
      <c r="AS127">
        <f t="shared" si="13"/>
        <v>0.2</v>
      </c>
      <c r="AT127">
        <f>VLOOKUP(P127,spp!A:H,8,FALSE)</f>
        <v>4.3</v>
      </c>
      <c r="AU127" s="79" t="str">
        <f>VLOOKUP(Q127,gfQuimbayo!B:C,2,FALSE)</f>
        <v>PS</v>
      </c>
      <c r="AV127" s="79" t="str">
        <f>VLOOKUP(AU127,gfQuimbayo!E:F,2,FALSE)</f>
        <v>Piscivores</v>
      </c>
      <c r="AW127" s="79" t="str">
        <f>VLOOKUP(Q127,taxo!A:D,4,FALSE)</f>
        <v>Syngnathiformes</v>
      </c>
      <c r="AX127" s="79" t="str">
        <f>VLOOKUP(Q127,taxo!A:C,3,FALSE)</f>
        <v>Fistulariidae</v>
      </c>
      <c r="AY127" t="str">
        <f>VLOOKUP(P127,spp!A:L,12,FALSE)</f>
        <v>NE</v>
      </c>
    </row>
    <row r="128" spans="1:51" hidden="1" x14ac:dyDescent="0.25">
      <c r="A128" s="2" t="s">
        <v>1094</v>
      </c>
      <c r="B128" s="2" t="s">
        <v>1095</v>
      </c>
      <c r="C128" s="2" t="s">
        <v>1099</v>
      </c>
      <c r="D128" s="22" t="s">
        <v>1145</v>
      </c>
      <c r="E128" s="45" t="s">
        <v>1144</v>
      </c>
      <c r="F128" s="2" t="s">
        <v>955</v>
      </c>
      <c r="G128" s="2"/>
      <c r="H128">
        <v>3</v>
      </c>
      <c r="I128">
        <v>40</v>
      </c>
      <c r="J128" s="1">
        <v>41808</v>
      </c>
      <c r="K128" s="34">
        <v>2014</v>
      </c>
      <c r="L128" s="5" t="s">
        <v>956</v>
      </c>
      <c r="N128" s="35">
        <v>4</v>
      </c>
      <c r="O128" t="str">
        <f t="shared" ref="O128:O191" si="15">IF(N128&gt;6,"Profundo","Somero")</f>
        <v>Somero</v>
      </c>
      <c r="P128" s="2" t="s">
        <v>1030</v>
      </c>
      <c r="Q128" t="str">
        <f>VLOOKUP(P128,spp!A:B,2,FALSE)</f>
        <v>Diodon holocanthus</v>
      </c>
      <c r="R128">
        <f t="shared" si="14"/>
        <v>2</v>
      </c>
      <c r="U128" s="85">
        <v>2</v>
      </c>
      <c r="AM128">
        <f>VLOOKUP(P128,spp!A:C,3,FALSE)</f>
        <v>2.1899999999999999E-2</v>
      </c>
      <c r="AN128">
        <f>VLOOKUP(P128,spp!A:D,4,FALSE)</f>
        <v>3</v>
      </c>
      <c r="AO128">
        <f t="shared" si="9"/>
        <v>85.546875</v>
      </c>
      <c r="AP128">
        <f t="shared" si="10"/>
        <v>2.138671875</v>
      </c>
      <c r="AQ128">
        <f t="shared" si="11"/>
        <v>21.38671875</v>
      </c>
      <c r="AR128">
        <f t="shared" si="12"/>
        <v>2.1386718749999999E-2</v>
      </c>
      <c r="AS128">
        <f t="shared" si="13"/>
        <v>0.05</v>
      </c>
      <c r="AT128">
        <f>VLOOKUP(P128,spp!A:H,8,FALSE)</f>
        <v>3.3</v>
      </c>
      <c r="AU128" s="79" t="str">
        <f>VLOOKUP(Q128,gfQuimbayo!B:C,2,FALSE)</f>
        <v>IN</v>
      </c>
      <c r="AV128" s="79" t="str">
        <f>VLOOKUP(AU128,gfQuimbayo!E:F,2,FALSE)</f>
        <v>Invertebrivores</v>
      </c>
      <c r="AW128" s="79" t="str">
        <f>VLOOKUP(Q128,taxo!A:D,4,FALSE)</f>
        <v>Tetraodontiformes</v>
      </c>
      <c r="AX128" s="79" t="str">
        <f>VLOOKUP(Q128,taxo!A:C,3,FALSE)</f>
        <v>Diodontidae</v>
      </c>
      <c r="AY128" t="str">
        <f>VLOOKUP(P128,spp!A:L,12,FALSE)</f>
        <v>NE</v>
      </c>
    </row>
    <row r="129" spans="1:51" hidden="1" x14ac:dyDescent="0.25">
      <c r="A129" s="2" t="s">
        <v>1094</v>
      </c>
      <c r="B129" s="2" t="s">
        <v>1095</v>
      </c>
      <c r="C129" s="2" t="s">
        <v>1099</v>
      </c>
      <c r="D129" s="22" t="s">
        <v>1145</v>
      </c>
      <c r="E129" s="45" t="s">
        <v>1144</v>
      </c>
      <c r="F129" s="2" t="s">
        <v>955</v>
      </c>
      <c r="G129" s="2"/>
      <c r="H129">
        <v>3</v>
      </c>
      <c r="I129">
        <v>40</v>
      </c>
      <c r="J129" s="1">
        <v>41808</v>
      </c>
      <c r="K129" s="34">
        <v>2014</v>
      </c>
      <c r="L129" s="5" t="s">
        <v>956</v>
      </c>
      <c r="N129" s="35">
        <v>4</v>
      </c>
      <c r="O129" t="str">
        <f t="shared" si="15"/>
        <v>Somero</v>
      </c>
      <c r="P129" s="2" t="s">
        <v>1098</v>
      </c>
      <c r="Q129" t="str">
        <f>VLOOKUP(P129,spp!A:B,2,FALSE)</f>
        <v>Synodus lacertinus</v>
      </c>
      <c r="R129">
        <f t="shared" si="14"/>
        <v>1</v>
      </c>
      <c r="W129" s="85">
        <v>1</v>
      </c>
      <c r="AM129">
        <f>VLOOKUP(P129,spp!A:C,3,FALSE)</f>
        <v>6.4999999999999997E-3</v>
      </c>
      <c r="AN129">
        <f>VLOOKUP(P129,spp!A:D,4,FALSE)</f>
        <v>2.99</v>
      </c>
      <c r="AO129">
        <f t="shared" si="9"/>
        <v>98.345384487759247</v>
      </c>
      <c r="AP129">
        <f t="shared" si="10"/>
        <v>2.4586346121939813</v>
      </c>
      <c r="AQ129">
        <f t="shared" si="11"/>
        <v>24.586346121939812</v>
      </c>
      <c r="AR129">
        <f t="shared" si="12"/>
        <v>2.4586346121939811E-2</v>
      </c>
      <c r="AS129">
        <f t="shared" si="13"/>
        <v>2.5000000000000001E-2</v>
      </c>
      <c r="AT129">
        <f>VLOOKUP(P129,spp!A:H,8,FALSE)</f>
        <v>4.2</v>
      </c>
      <c r="AU129" s="79" t="str">
        <f>VLOOKUP(Q129,gfQuimbayo!B:C,2,FALSE)</f>
        <v>PS</v>
      </c>
      <c r="AV129" s="79" t="str">
        <f>VLOOKUP(AU129,gfQuimbayo!E:F,2,FALSE)</f>
        <v>Piscivores</v>
      </c>
      <c r="AW129" s="79" t="str">
        <f>VLOOKUP(Q129,taxo!A:D,4,FALSE)</f>
        <v>Aulopiformes</v>
      </c>
      <c r="AX129" s="79" t="str">
        <f>VLOOKUP(Q129,taxo!A:C,3,FALSE)</f>
        <v>Synodontidae</v>
      </c>
      <c r="AY129" t="str">
        <f>VLOOKUP(P129,spp!A:L,12,FALSE)</f>
        <v>LC</v>
      </c>
    </row>
    <row r="130" spans="1:51" hidden="1" x14ac:dyDescent="0.25">
      <c r="A130" s="2" t="s">
        <v>1094</v>
      </c>
      <c r="B130" s="2" t="s">
        <v>1095</v>
      </c>
      <c r="C130" s="2" t="s">
        <v>1102</v>
      </c>
      <c r="D130" s="2"/>
      <c r="E130" s="2"/>
      <c r="F130" s="2" t="s">
        <v>955</v>
      </c>
      <c r="G130" s="2"/>
      <c r="H130">
        <v>1</v>
      </c>
      <c r="I130">
        <v>40</v>
      </c>
      <c r="J130" s="1">
        <v>41808</v>
      </c>
      <c r="K130" s="34">
        <v>2014</v>
      </c>
      <c r="L130" s="5" t="s">
        <v>956</v>
      </c>
      <c r="N130" s="35">
        <v>5</v>
      </c>
      <c r="O130" t="str">
        <f t="shared" si="15"/>
        <v>Somero</v>
      </c>
      <c r="P130" s="2" t="s">
        <v>1030</v>
      </c>
      <c r="Q130" t="str">
        <f>VLOOKUP(P130,spp!A:B,2,FALSE)</f>
        <v>Diodon holocanthus</v>
      </c>
      <c r="R130">
        <f t="shared" si="14"/>
        <v>2</v>
      </c>
      <c r="U130" s="85">
        <v>1</v>
      </c>
      <c r="W130" s="85">
        <v>1</v>
      </c>
      <c r="AM130">
        <f>VLOOKUP(P130,spp!A:C,3,FALSE)</f>
        <v>2.1899999999999999E-2</v>
      </c>
      <c r="AN130">
        <f>VLOOKUP(P130,spp!A:D,4,FALSE)</f>
        <v>3</v>
      </c>
      <c r="AO130">
        <f t="shared" ref="AO130:AO193" si="16">((AM130*$S$1^AN130)*S130)+((AM130*$T$1^AN130)*T130)+((AM130*$U$1^AN130)*U130)+((AM130*$V$1^AN130)*V130)+((AM130*$W$1^AN130)*W130)+((AM130*$X$1^AN130)*X130)+((AM130*$Y$1^AN130)*Y130)+((AM130*$Z$1^AN130)*Z130)+((AM130*$AA$1^AN130)*AA130)+((AM130*$AB$1^AN130)*AB130)+((AM130*$AC$1^AN130)*AC130)+((AM130*$AD$1^AN130)*AD130)+((AM130*$AE$1^AN130)*AE130)+ ((AM130*$AF$1^AN130)*AF130)+((AM130*$AG$1^AN130)*AG130)+((AM130*$AH$1^AN130)*AH130)+((AM130*$AI$1^AN130)*AI130)+((AM130*$AJ$1^AN130)*AJ130)+((AM130*$AK$1^AN130)*AK130)</f>
        <v>384.9609375</v>
      </c>
      <c r="AP130">
        <f t="shared" ref="AP130:AP193" si="17">AO130/40</f>
        <v>9.6240234375</v>
      </c>
      <c r="AQ130">
        <f t="shared" ref="AQ130:AQ193" si="18">AP130*10</f>
        <v>96.240234375</v>
      </c>
      <c r="AR130">
        <f t="shared" ref="AR130:AR193" si="19">AQ130/1000</f>
        <v>9.6240234374999997E-2</v>
      </c>
      <c r="AS130">
        <f t="shared" ref="AS130:AS193" si="20">R130/I130</f>
        <v>0.05</v>
      </c>
      <c r="AT130">
        <f>VLOOKUP(P130,spp!A:H,8,FALSE)</f>
        <v>3.3</v>
      </c>
      <c r="AU130" s="79" t="str">
        <f>VLOOKUP(Q130,gfQuimbayo!B:C,2,FALSE)</f>
        <v>IN</v>
      </c>
      <c r="AV130" s="79" t="str">
        <f>VLOOKUP(AU130,gfQuimbayo!E:F,2,FALSE)</f>
        <v>Invertebrivores</v>
      </c>
      <c r="AW130" s="79" t="str">
        <f>VLOOKUP(Q130,taxo!A:D,4,FALSE)</f>
        <v>Tetraodontiformes</v>
      </c>
      <c r="AX130" s="79" t="str">
        <f>VLOOKUP(Q130,taxo!A:C,3,FALSE)</f>
        <v>Diodontidae</v>
      </c>
      <c r="AY130" t="str">
        <f>VLOOKUP(P130,spp!A:L,12,FALSE)</f>
        <v>NE</v>
      </c>
    </row>
    <row r="131" spans="1:51" hidden="1" x14ac:dyDescent="0.25">
      <c r="A131" s="2" t="s">
        <v>1094</v>
      </c>
      <c r="B131" s="2" t="s">
        <v>1095</v>
      </c>
      <c r="C131" s="2" t="s">
        <v>1102</v>
      </c>
      <c r="D131" s="2"/>
      <c r="E131" s="2"/>
      <c r="F131" s="2" t="s">
        <v>955</v>
      </c>
      <c r="G131" s="2"/>
      <c r="H131">
        <v>1</v>
      </c>
      <c r="I131">
        <v>40</v>
      </c>
      <c r="J131" s="1">
        <v>41808</v>
      </c>
      <c r="K131" s="34">
        <v>2014</v>
      </c>
      <c r="L131" s="5" t="s">
        <v>956</v>
      </c>
      <c r="N131" s="35">
        <v>5</v>
      </c>
      <c r="O131" t="str">
        <f t="shared" si="15"/>
        <v>Somero</v>
      </c>
      <c r="P131" s="2" t="s">
        <v>1001</v>
      </c>
      <c r="Q131" t="str">
        <f>VLOOKUP(P131,spp!A:B,2,FALSE)</f>
        <v>Apogon dovii</v>
      </c>
      <c r="R131">
        <f t="shared" si="14"/>
        <v>10</v>
      </c>
      <c r="S131" s="85">
        <v>10</v>
      </c>
      <c r="AM131">
        <f>VLOOKUP(P131,spp!A:C,3,FALSE)</f>
        <v>1.41E-2</v>
      </c>
      <c r="AN131">
        <f>VLOOKUP(P131,spp!A:D,4,FALSE)</f>
        <v>3.1286</v>
      </c>
      <c r="AO131">
        <f t="shared" si="16"/>
        <v>2.4786443933352804</v>
      </c>
      <c r="AP131">
        <f t="shared" si="17"/>
        <v>6.1966109833382008E-2</v>
      </c>
      <c r="AQ131">
        <f t="shared" si="18"/>
        <v>0.6196610983338201</v>
      </c>
      <c r="AR131">
        <f t="shared" si="19"/>
        <v>6.1966109833382012E-4</v>
      </c>
      <c r="AS131">
        <f t="shared" si="20"/>
        <v>0.25</v>
      </c>
      <c r="AT131">
        <f>VLOOKUP(P131,spp!A:H,8,FALSE)</f>
        <v>3.4</v>
      </c>
      <c r="AU131" s="79" t="str">
        <f>VLOOKUP(Q131,gfQuimbayo!B:C,2,FALSE)</f>
        <v>PK</v>
      </c>
      <c r="AV131" s="79" t="str">
        <f>VLOOKUP(AU131,gfQuimbayo!E:F,2,FALSE)</f>
        <v>Planktivores</v>
      </c>
      <c r="AW131" s="79" t="str">
        <f>VLOOKUP(Q131,taxo!A:D,4,FALSE)</f>
        <v>Perciformes</v>
      </c>
      <c r="AX131" s="79" t="str">
        <f>VLOOKUP(Q131,taxo!A:C,3,FALSE)</f>
        <v>Apogonidae</v>
      </c>
      <c r="AY131" t="str">
        <f>VLOOKUP(P131,spp!A:L,12,FALSE)</f>
        <v>LC</v>
      </c>
    </row>
    <row r="132" spans="1:51" hidden="1" x14ac:dyDescent="0.25">
      <c r="A132" s="2" t="s">
        <v>1094</v>
      </c>
      <c r="B132" s="2" t="s">
        <v>1095</v>
      </c>
      <c r="C132" s="2" t="s">
        <v>1102</v>
      </c>
      <c r="D132" s="2"/>
      <c r="E132" s="2"/>
      <c r="F132" s="2" t="s">
        <v>955</v>
      </c>
      <c r="G132" s="2"/>
      <c r="H132">
        <v>1</v>
      </c>
      <c r="I132">
        <v>40</v>
      </c>
      <c r="J132" s="1">
        <v>41808</v>
      </c>
      <c r="K132" s="34">
        <v>2014</v>
      </c>
      <c r="L132" s="5" t="s">
        <v>956</v>
      </c>
      <c r="N132" s="35">
        <v>5</v>
      </c>
      <c r="O132" t="str">
        <f t="shared" si="15"/>
        <v>Somero</v>
      </c>
      <c r="P132" s="2" t="s">
        <v>984</v>
      </c>
      <c r="Q132" t="str">
        <f>VLOOKUP(P132,spp!A:B,2,FALSE)</f>
        <v>Scarus ghobban</v>
      </c>
      <c r="R132">
        <f t="shared" si="14"/>
        <v>55</v>
      </c>
      <c r="U132" s="85">
        <v>25</v>
      </c>
      <c r="W132" s="85">
        <v>30</v>
      </c>
      <c r="AM132">
        <f>VLOOKUP(P132,spp!A:C,3,FALSE)</f>
        <v>2.3300000000000001E-2</v>
      </c>
      <c r="AN132">
        <f>VLOOKUP(P132,spp!A:D,4,FALSE)</f>
        <v>2.919</v>
      </c>
      <c r="AO132">
        <f t="shared" si="16"/>
        <v>9342.3986686587687</v>
      </c>
      <c r="AP132">
        <f t="shared" si="17"/>
        <v>233.55996671646921</v>
      </c>
      <c r="AQ132">
        <f t="shared" si="18"/>
        <v>2335.5996671646922</v>
      </c>
      <c r="AR132">
        <f t="shared" si="19"/>
        <v>2.3355996671646921</v>
      </c>
      <c r="AS132">
        <f t="shared" si="20"/>
        <v>1.375</v>
      </c>
      <c r="AT132">
        <f>VLOOKUP(P132,spp!A:H,8,FALSE)</f>
        <v>2</v>
      </c>
      <c r="AU132" s="79" t="str">
        <f>VLOOKUP(Q132,gfQuimbayo!B:C,2,FALSE)</f>
        <v>HM</v>
      </c>
      <c r="AV132" s="79" t="str">
        <f>VLOOKUP(AU132,gfQuimbayo!E:F,2,FALSE)</f>
        <v>Macroalgae feeders</v>
      </c>
      <c r="AW132" s="79" t="str">
        <f>VLOOKUP(Q132,taxo!A:D,4,FALSE)</f>
        <v>Perciformes</v>
      </c>
      <c r="AX132" s="79" t="str">
        <f>VLOOKUP(Q132,taxo!A:C,3,FALSE)</f>
        <v>Scaridae</v>
      </c>
      <c r="AY132" t="str">
        <f>VLOOKUP(P132,spp!A:L,12,FALSE)</f>
        <v>LC</v>
      </c>
    </row>
    <row r="133" spans="1:51" hidden="1" x14ac:dyDescent="0.25">
      <c r="A133" s="2" t="s">
        <v>1094</v>
      </c>
      <c r="B133" s="2" t="s">
        <v>1095</v>
      </c>
      <c r="C133" s="2" t="s">
        <v>1102</v>
      </c>
      <c r="D133" s="2"/>
      <c r="E133" s="2"/>
      <c r="F133" s="2" t="s">
        <v>955</v>
      </c>
      <c r="G133" s="2"/>
      <c r="H133">
        <v>1</v>
      </c>
      <c r="I133">
        <v>40</v>
      </c>
      <c r="J133" s="1">
        <v>41808</v>
      </c>
      <c r="K133" s="34">
        <v>2014</v>
      </c>
      <c r="L133" s="5" t="s">
        <v>956</v>
      </c>
      <c r="N133" s="35">
        <v>5</v>
      </c>
      <c r="O133" t="str">
        <f t="shared" si="15"/>
        <v>Somero</v>
      </c>
      <c r="P133" s="2" t="s">
        <v>957</v>
      </c>
      <c r="Q133" t="str">
        <f>VLOOKUP(P133,spp!A:B,2,FALSE)</f>
        <v>Halichoeres dispilus</v>
      </c>
      <c r="R133">
        <f t="shared" si="14"/>
        <v>15</v>
      </c>
      <c r="U133" s="85">
        <v>15</v>
      </c>
      <c r="AM133">
        <f>VLOOKUP(P133,spp!A:C,3,FALSE)</f>
        <v>1.26E-2</v>
      </c>
      <c r="AN133">
        <f>VLOOKUP(P133,spp!A:D,4,FALSE)</f>
        <v>3.0672999999999999</v>
      </c>
      <c r="AO133">
        <f t="shared" si="16"/>
        <v>437.53609566180785</v>
      </c>
      <c r="AP133">
        <f t="shared" si="17"/>
        <v>10.938402391545196</v>
      </c>
      <c r="AQ133">
        <f t="shared" si="18"/>
        <v>109.38402391545196</v>
      </c>
      <c r="AR133">
        <f t="shared" si="19"/>
        <v>0.10938402391545196</v>
      </c>
      <c r="AS133">
        <f t="shared" si="20"/>
        <v>0.375</v>
      </c>
      <c r="AT133">
        <f>VLOOKUP(P133,spp!A:H,8,FALSE)</f>
        <v>3.9</v>
      </c>
      <c r="AU133" s="79" t="str">
        <f>VLOOKUP(Q133,gfQuimbayo!B:C,2,FALSE)</f>
        <v>IN</v>
      </c>
      <c r="AV133" s="79" t="str">
        <f>VLOOKUP(AU133,gfQuimbayo!E:F,2,FALSE)</f>
        <v>Invertebrivores</v>
      </c>
      <c r="AW133" s="79" t="str">
        <f>VLOOKUP(Q133,taxo!A:D,4,FALSE)</f>
        <v>Perciformes</v>
      </c>
      <c r="AX133" s="79" t="str">
        <f>VLOOKUP(Q133,taxo!A:C,3,FALSE)</f>
        <v>Labridae</v>
      </c>
      <c r="AY133" t="str">
        <f>VLOOKUP(P133,spp!A:L,12,FALSE)</f>
        <v>LC</v>
      </c>
    </row>
    <row r="134" spans="1:51" hidden="1" x14ac:dyDescent="0.25">
      <c r="A134" s="2" t="s">
        <v>1094</v>
      </c>
      <c r="B134" s="2" t="s">
        <v>1095</v>
      </c>
      <c r="C134" s="2" t="s">
        <v>1102</v>
      </c>
      <c r="D134" s="2"/>
      <c r="E134" s="2"/>
      <c r="F134" s="2" t="s">
        <v>955</v>
      </c>
      <c r="G134" s="2"/>
      <c r="H134">
        <v>1</v>
      </c>
      <c r="I134">
        <v>40</v>
      </c>
      <c r="J134" s="1">
        <v>41808</v>
      </c>
      <c r="K134" s="34">
        <v>2014</v>
      </c>
      <c r="L134" s="5" t="s">
        <v>956</v>
      </c>
      <c r="N134" s="35">
        <v>5</v>
      </c>
      <c r="O134" t="str">
        <f t="shared" si="15"/>
        <v>Somero</v>
      </c>
      <c r="P134" s="2" t="s">
        <v>964</v>
      </c>
      <c r="Q134" t="str">
        <f>VLOOKUP(P134,spp!A:B,2,FALSE)</f>
        <v>Abudefduf troschelii</v>
      </c>
      <c r="R134">
        <f t="shared" si="14"/>
        <v>10</v>
      </c>
      <c r="T134" s="85">
        <v>10</v>
      </c>
      <c r="AM134">
        <f>VLOOKUP(P134,spp!A:C,3,FALSE)</f>
        <v>1.6E-2</v>
      </c>
      <c r="AN134">
        <f>VLOOKUP(P134,spp!A:D,4,FALSE)</f>
        <v>3.0516000000000001</v>
      </c>
      <c r="AO134">
        <f t="shared" si="16"/>
        <v>74.895708593768347</v>
      </c>
      <c r="AP134">
        <f t="shared" si="17"/>
        <v>1.8723927148442088</v>
      </c>
      <c r="AQ134">
        <f t="shared" si="18"/>
        <v>18.723927148442087</v>
      </c>
      <c r="AR134">
        <f t="shared" si="19"/>
        <v>1.8723927148442086E-2</v>
      </c>
      <c r="AS134">
        <f t="shared" si="20"/>
        <v>0.25</v>
      </c>
      <c r="AT134">
        <f>VLOOKUP(P134,spp!A:H,8,FALSE)</f>
        <v>3</v>
      </c>
      <c r="AU134" s="79" t="str">
        <f>VLOOKUP(Q134,gfQuimbayo!B:C,2,FALSE)</f>
        <v>PK</v>
      </c>
      <c r="AV134" s="79" t="str">
        <f>VLOOKUP(AU134,gfQuimbayo!E:F,2,FALSE)</f>
        <v>Planktivores</v>
      </c>
      <c r="AW134" s="79" t="str">
        <f>VLOOKUP(Q134,taxo!A:D,4,FALSE)</f>
        <v>Perciformes</v>
      </c>
      <c r="AX134" s="79" t="str">
        <f>VLOOKUP(Q134,taxo!A:C,3,FALSE)</f>
        <v>Pomacentridae</v>
      </c>
      <c r="AY134" t="str">
        <f>VLOOKUP(P134,spp!A:L,12,FALSE)</f>
        <v>LC</v>
      </c>
    </row>
    <row r="135" spans="1:51" hidden="1" x14ac:dyDescent="0.25">
      <c r="A135" s="2" t="s">
        <v>1094</v>
      </c>
      <c r="B135" s="2" t="s">
        <v>1095</v>
      </c>
      <c r="C135" s="2" t="s">
        <v>1102</v>
      </c>
      <c r="D135" s="2"/>
      <c r="E135" s="2"/>
      <c r="F135" s="2" t="s">
        <v>955</v>
      </c>
      <c r="G135" s="2"/>
      <c r="H135">
        <v>1</v>
      </c>
      <c r="I135">
        <v>40</v>
      </c>
      <c r="J135" s="1">
        <v>41808</v>
      </c>
      <c r="K135" s="34">
        <v>2014</v>
      </c>
      <c r="L135" s="5" t="s">
        <v>956</v>
      </c>
      <c r="N135" s="35">
        <v>5</v>
      </c>
      <c r="O135" t="str">
        <f t="shared" si="15"/>
        <v>Somero</v>
      </c>
      <c r="P135" s="2" t="s">
        <v>959</v>
      </c>
      <c r="Q135" t="str">
        <f>VLOOKUP(P135,spp!A:B,2,FALSE)</f>
        <v>Stegastes acapulcoensis</v>
      </c>
      <c r="R135">
        <f t="shared" si="14"/>
        <v>10</v>
      </c>
      <c r="T135" s="85">
        <v>10</v>
      </c>
      <c r="AM135">
        <f>VLOOKUP(P135,spp!A:C,3,FALSE)</f>
        <v>3.49E-2</v>
      </c>
      <c r="AN135">
        <f>VLOOKUP(P135,spp!A:D,4,FALSE)</f>
        <v>2.9108999999999998</v>
      </c>
      <c r="AO135">
        <f t="shared" si="16"/>
        <v>123.0385653569728</v>
      </c>
      <c r="AP135">
        <f t="shared" si="17"/>
        <v>3.07596413392432</v>
      </c>
      <c r="AQ135">
        <f t="shared" si="18"/>
        <v>30.759641339243199</v>
      </c>
      <c r="AR135">
        <f t="shared" si="19"/>
        <v>3.07596413392432E-2</v>
      </c>
      <c r="AS135">
        <f t="shared" si="20"/>
        <v>0.25</v>
      </c>
      <c r="AT135">
        <f>VLOOKUP(P135,spp!A:H,8,FALSE)</f>
        <v>2</v>
      </c>
      <c r="AU135" s="79" t="str">
        <f>VLOOKUP(Q135,gfQuimbayo!B:C,2,FALSE)</f>
        <v>HD</v>
      </c>
      <c r="AV135" s="79" t="str">
        <f>VLOOKUP(AU135,gfQuimbayo!E:F,2,FALSE)</f>
        <v>Detritivores</v>
      </c>
      <c r="AW135" s="79" t="str">
        <f>VLOOKUP(Q135,taxo!A:D,4,FALSE)</f>
        <v>Perciformes</v>
      </c>
      <c r="AX135" s="79" t="str">
        <f>VLOOKUP(Q135,taxo!A:C,3,FALSE)</f>
        <v>Pomacentridae</v>
      </c>
      <c r="AY135" t="str">
        <f>VLOOKUP(P135,spp!A:L,12,FALSE)</f>
        <v>LC</v>
      </c>
    </row>
    <row r="136" spans="1:51" hidden="1" x14ac:dyDescent="0.25">
      <c r="A136" s="2" t="s">
        <v>1094</v>
      </c>
      <c r="B136" s="2" t="s">
        <v>1095</v>
      </c>
      <c r="C136" s="2" t="s">
        <v>1102</v>
      </c>
      <c r="D136" s="2"/>
      <c r="E136" s="2"/>
      <c r="F136" s="2" t="s">
        <v>955</v>
      </c>
      <c r="G136" s="2"/>
      <c r="H136">
        <v>1</v>
      </c>
      <c r="I136">
        <v>40</v>
      </c>
      <c r="J136" s="1">
        <v>41808</v>
      </c>
      <c r="K136" s="34">
        <v>2014</v>
      </c>
      <c r="L136" s="5" t="s">
        <v>956</v>
      </c>
      <c r="N136" s="35">
        <v>5</v>
      </c>
      <c r="O136" t="str">
        <f t="shared" si="15"/>
        <v>Somero</v>
      </c>
      <c r="P136" s="2" t="s">
        <v>976</v>
      </c>
      <c r="Q136" t="str">
        <f>VLOOKUP(P136,spp!A:B,2,FALSE)</f>
        <v>Sufflamen verres</v>
      </c>
      <c r="R136">
        <f t="shared" si="14"/>
        <v>4</v>
      </c>
      <c r="U136" s="85">
        <v>4</v>
      </c>
      <c r="AM136">
        <f>VLOOKUP(P136,spp!A:C,3,FALSE)</f>
        <v>2.4899999999999999E-2</v>
      </c>
      <c r="AN136">
        <f>VLOOKUP(P136,spp!A:D,4,FALSE)</f>
        <v>3.0129999999999999</v>
      </c>
      <c r="AO136">
        <f t="shared" si="16"/>
        <v>201.02460045817921</v>
      </c>
      <c r="AP136">
        <f t="shared" si="17"/>
        <v>5.0256150114544802</v>
      </c>
      <c r="AQ136">
        <f t="shared" si="18"/>
        <v>50.256150114544802</v>
      </c>
      <c r="AR136">
        <f t="shared" si="19"/>
        <v>5.0256150114544804E-2</v>
      </c>
      <c r="AS136">
        <f t="shared" si="20"/>
        <v>0.1</v>
      </c>
      <c r="AT136">
        <f>VLOOKUP(P136,spp!A:H,8,FALSE)</f>
        <v>3.3</v>
      </c>
      <c r="AU136" s="79" t="str">
        <f>VLOOKUP(Q136,gfQuimbayo!B:C,2,FALSE)</f>
        <v>IN</v>
      </c>
      <c r="AV136" s="79" t="str">
        <f>VLOOKUP(AU136,gfQuimbayo!E:F,2,FALSE)</f>
        <v>Invertebrivores</v>
      </c>
      <c r="AW136" s="79" t="str">
        <f>VLOOKUP(Q136,taxo!A:D,4,FALSE)</f>
        <v>Tetraodontiformes</v>
      </c>
      <c r="AX136" s="79" t="str">
        <f>VLOOKUP(Q136,taxo!A:C,3,FALSE)</f>
        <v>Balistidae</v>
      </c>
      <c r="AY136" t="str">
        <f>VLOOKUP(P136,spp!A:L,12,FALSE)</f>
        <v>LC</v>
      </c>
    </row>
    <row r="137" spans="1:51" hidden="1" x14ac:dyDescent="0.25">
      <c r="A137" s="2" t="s">
        <v>1094</v>
      </c>
      <c r="B137" s="2" t="s">
        <v>1095</v>
      </c>
      <c r="C137" s="2" t="s">
        <v>1102</v>
      </c>
      <c r="D137" s="2"/>
      <c r="E137" s="2"/>
      <c r="F137" s="2" t="s">
        <v>955</v>
      </c>
      <c r="G137" s="2"/>
      <c r="H137">
        <v>1</v>
      </c>
      <c r="I137">
        <v>40</v>
      </c>
      <c r="J137" s="1">
        <v>41808</v>
      </c>
      <c r="K137" s="34">
        <v>2014</v>
      </c>
      <c r="L137" s="5" t="s">
        <v>956</v>
      </c>
      <c r="N137" s="35">
        <v>5</v>
      </c>
      <c r="O137" t="str">
        <f t="shared" si="15"/>
        <v>Somero</v>
      </c>
      <c r="P137" s="2" t="s">
        <v>977</v>
      </c>
      <c r="Q137" t="str">
        <f>VLOOKUP(P137,spp!A:B,2,FALSE)</f>
        <v>Chromis atrilobata</v>
      </c>
      <c r="R137">
        <f t="shared" si="14"/>
        <v>20</v>
      </c>
      <c r="S137" s="85">
        <v>20</v>
      </c>
      <c r="AM137">
        <f>VLOOKUP(P137,spp!A:C,3,FALSE)</f>
        <v>5.2300000000000003E-3</v>
      </c>
      <c r="AN137">
        <f>VLOOKUP(P137,spp!A:D,4,FALSE)</f>
        <v>3.41655</v>
      </c>
      <c r="AO137">
        <f t="shared" si="16"/>
        <v>2.3939419833041371</v>
      </c>
      <c r="AP137">
        <f t="shared" si="17"/>
        <v>5.9848549582603425E-2</v>
      </c>
      <c r="AQ137">
        <f t="shared" si="18"/>
        <v>0.59848549582603427</v>
      </c>
      <c r="AR137">
        <f t="shared" si="19"/>
        <v>5.9848549582603426E-4</v>
      </c>
      <c r="AS137">
        <f t="shared" si="20"/>
        <v>0.5</v>
      </c>
      <c r="AT137">
        <f>VLOOKUP(P137,spp!A:H,8,FALSE)</f>
        <v>3.4</v>
      </c>
      <c r="AU137" s="79" t="str">
        <f>VLOOKUP(Q137,gfQuimbayo!B:C,2,FALSE)</f>
        <v>PK</v>
      </c>
      <c r="AV137" s="79" t="str">
        <f>VLOOKUP(AU137,gfQuimbayo!E:F,2,FALSE)</f>
        <v>Planktivores</v>
      </c>
      <c r="AW137" s="79" t="str">
        <f>VLOOKUP(Q137,taxo!A:D,4,FALSE)</f>
        <v>Perciformes</v>
      </c>
      <c r="AX137" s="79" t="str">
        <f>VLOOKUP(Q137,taxo!A:C,3,FALSE)</f>
        <v>Pomacentridae</v>
      </c>
      <c r="AY137" t="str">
        <f>VLOOKUP(P137,spp!A:L,12,FALSE)</f>
        <v>LC</v>
      </c>
    </row>
    <row r="138" spans="1:51" hidden="1" x14ac:dyDescent="0.25">
      <c r="A138" s="2" t="s">
        <v>1094</v>
      </c>
      <c r="B138" s="2" t="s">
        <v>1095</v>
      </c>
      <c r="C138" s="2" t="s">
        <v>1102</v>
      </c>
      <c r="D138" s="2"/>
      <c r="E138" s="2"/>
      <c r="F138" s="2" t="s">
        <v>955</v>
      </c>
      <c r="G138" s="2"/>
      <c r="H138">
        <v>1</v>
      </c>
      <c r="I138">
        <v>40</v>
      </c>
      <c r="J138" s="1">
        <v>41808</v>
      </c>
      <c r="K138" s="34">
        <v>2014</v>
      </c>
      <c r="L138" s="5" t="s">
        <v>956</v>
      </c>
      <c r="N138" s="35">
        <v>5</v>
      </c>
      <c r="O138" t="str">
        <f t="shared" si="15"/>
        <v>Somero</v>
      </c>
      <c r="P138" s="2" t="s">
        <v>1103</v>
      </c>
      <c r="Q138" t="str">
        <f>VLOOKUP(P138,spp!A:B,2,FALSE)</f>
        <v>Abudefduf concolor</v>
      </c>
      <c r="R138">
        <f t="shared" si="14"/>
        <v>1</v>
      </c>
      <c r="U138" s="85">
        <v>1</v>
      </c>
      <c r="AM138">
        <f>VLOOKUP(P138,spp!A:C,3,FALSE)</f>
        <v>1.6E-2</v>
      </c>
      <c r="AN138">
        <f>VLOOKUP(P138,spp!A:D,4,FALSE)</f>
        <v>3.0516000000000001</v>
      </c>
      <c r="AO138">
        <f t="shared" si="16"/>
        <v>35.600047574829865</v>
      </c>
      <c r="AP138">
        <f t="shared" si="17"/>
        <v>0.89000118937074668</v>
      </c>
      <c r="AQ138">
        <f t="shared" si="18"/>
        <v>8.9000118937074664</v>
      </c>
      <c r="AR138">
        <f t="shared" si="19"/>
        <v>8.9000118937074667E-3</v>
      </c>
      <c r="AS138">
        <f t="shared" si="20"/>
        <v>2.5000000000000001E-2</v>
      </c>
      <c r="AT138">
        <f>VLOOKUP(P138,spp!A:H,8,FALSE)</f>
        <v>2.7</v>
      </c>
      <c r="AU138" s="79" t="str">
        <f>VLOOKUP(Q138,gfQuimbayo!B:C,2,FALSE)</f>
        <v>PK</v>
      </c>
      <c r="AV138" s="79" t="str">
        <f>VLOOKUP(AU138,gfQuimbayo!E:F,2,FALSE)</f>
        <v>Planktivores</v>
      </c>
      <c r="AW138" s="79" t="str">
        <f>VLOOKUP(Q138,taxo!A:D,4,FALSE)</f>
        <v>Perciformes</v>
      </c>
      <c r="AX138" s="79" t="str">
        <f>VLOOKUP(Q138,taxo!A:C,3,FALSE)</f>
        <v>Pomacentridae</v>
      </c>
      <c r="AY138" t="str">
        <f>VLOOKUP(P138,spp!A:L,12,FALSE)</f>
        <v>LC</v>
      </c>
    </row>
    <row r="139" spans="1:51" hidden="1" x14ac:dyDescent="0.25">
      <c r="A139" s="2" t="s">
        <v>1094</v>
      </c>
      <c r="B139" s="2" t="s">
        <v>1095</v>
      </c>
      <c r="C139" s="2" t="s">
        <v>1102</v>
      </c>
      <c r="D139" s="2"/>
      <c r="E139" s="2"/>
      <c r="F139" s="2" t="s">
        <v>955</v>
      </c>
      <c r="G139" s="2"/>
      <c r="H139">
        <v>2</v>
      </c>
      <c r="I139">
        <v>40</v>
      </c>
      <c r="J139" s="1">
        <v>41808</v>
      </c>
      <c r="K139" s="34">
        <v>2014</v>
      </c>
      <c r="L139" s="5" t="s">
        <v>956</v>
      </c>
      <c r="N139" s="35">
        <v>5.5</v>
      </c>
      <c r="O139" t="str">
        <f t="shared" si="15"/>
        <v>Somero</v>
      </c>
      <c r="P139" s="2" t="s">
        <v>958</v>
      </c>
      <c r="Q139" t="str">
        <f>VLOOKUP(P139,spp!A:B,2,FALSE)</f>
        <v>Pseudobalistes naufragium</v>
      </c>
      <c r="R139">
        <f t="shared" si="14"/>
        <v>1</v>
      </c>
      <c r="X139" s="85">
        <v>1</v>
      </c>
      <c r="AM139">
        <f>VLOOKUP(P139,spp!A:C,3,FALSE)</f>
        <v>0.12970000000000001</v>
      </c>
      <c r="AN139">
        <f>VLOOKUP(P139,spp!A:D,4,FALSE)</f>
        <v>2.6061000000000001</v>
      </c>
      <c r="AO139">
        <f t="shared" si="16"/>
        <v>1370.6788340202925</v>
      </c>
      <c r="AP139">
        <f t="shared" si="17"/>
        <v>34.266970850507313</v>
      </c>
      <c r="AQ139">
        <f t="shared" si="18"/>
        <v>342.66970850507312</v>
      </c>
      <c r="AR139">
        <f t="shared" si="19"/>
        <v>0.34266970850507311</v>
      </c>
      <c r="AS139">
        <f t="shared" si="20"/>
        <v>2.5000000000000001E-2</v>
      </c>
      <c r="AT139">
        <f>VLOOKUP(P139,spp!A:H,8,FALSE)</f>
        <v>3.8</v>
      </c>
      <c r="AU139" s="79" t="str">
        <f>VLOOKUP(Q139,gfQuimbayo!B:C,2,FALSE)</f>
        <v>IN</v>
      </c>
      <c r="AV139" s="79" t="str">
        <f>VLOOKUP(AU139,gfQuimbayo!E:F,2,FALSE)</f>
        <v>Invertebrivores</v>
      </c>
      <c r="AW139" s="79" t="str">
        <f>VLOOKUP(Q139,taxo!A:D,4,FALSE)</f>
        <v>Tetraodontiformes</v>
      </c>
      <c r="AX139" s="79" t="str">
        <f>VLOOKUP(Q139,taxo!A:C,3,FALSE)</f>
        <v>Balistidae</v>
      </c>
      <c r="AY139" t="str">
        <f>VLOOKUP(P139,spp!A:L,12,FALSE)</f>
        <v>LC</v>
      </c>
    </row>
    <row r="140" spans="1:51" hidden="1" x14ac:dyDescent="0.25">
      <c r="A140" s="2" t="s">
        <v>1094</v>
      </c>
      <c r="B140" s="2" t="s">
        <v>1095</v>
      </c>
      <c r="C140" s="2" t="s">
        <v>1102</v>
      </c>
      <c r="D140" s="2"/>
      <c r="E140" s="2"/>
      <c r="F140" s="2" t="s">
        <v>955</v>
      </c>
      <c r="G140" s="2"/>
      <c r="H140">
        <v>2</v>
      </c>
      <c r="I140">
        <v>40</v>
      </c>
      <c r="J140" s="1">
        <v>41808</v>
      </c>
      <c r="K140" s="34">
        <v>2014</v>
      </c>
      <c r="L140" s="5" t="s">
        <v>956</v>
      </c>
      <c r="N140" s="35">
        <v>5.5</v>
      </c>
      <c r="O140" t="str">
        <f t="shared" si="15"/>
        <v>Somero</v>
      </c>
      <c r="P140" s="2" t="s">
        <v>1078</v>
      </c>
      <c r="Q140" t="str">
        <f>VLOOKUP(P140,spp!A:B,2,FALSE)</f>
        <v>Microspathodon bairdii</v>
      </c>
      <c r="R140">
        <f t="shared" si="14"/>
        <v>3</v>
      </c>
      <c r="W140" s="85">
        <v>3</v>
      </c>
      <c r="AM140">
        <f>VLOOKUP(P140,spp!A:C,3,FALSE)</f>
        <v>2.3900000000000001E-2</v>
      </c>
      <c r="AN140">
        <f>VLOOKUP(P140,spp!A:D,4,FALSE)</f>
        <v>3.0819999999999999</v>
      </c>
      <c r="AO140">
        <f t="shared" si="16"/>
        <v>1458.7143737725028</v>
      </c>
      <c r="AP140">
        <f t="shared" si="17"/>
        <v>36.467859344312572</v>
      </c>
      <c r="AQ140">
        <f t="shared" si="18"/>
        <v>364.67859344312569</v>
      </c>
      <c r="AR140">
        <f t="shared" si="19"/>
        <v>0.3646785934431257</v>
      </c>
      <c r="AS140">
        <f t="shared" si="20"/>
        <v>7.4999999999999997E-2</v>
      </c>
      <c r="AT140">
        <f>VLOOKUP(P140,spp!A:H,8,FALSE)</f>
        <v>2.5</v>
      </c>
      <c r="AU140" s="79" t="str">
        <f>VLOOKUP(Q140,gfQuimbayo!B:C,2,FALSE)</f>
        <v>HM</v>
      </c>
      <c r="AV140" s="79" t="str">
        <f>VLOOKUP(AU140,gfQuimbayo!E:F,2,FALSE)</f>
        <v>Macroalgae feeders</v>
      </c>
      <c r="AW140" s="79" t="str">
        <f>VLOOKUP(Q140,taxo!A:D,4,FALSE)</f>
        <v>Perciformes</v>
      </c>
      <c r="AX140" s="79" t="str">
        <f>VLOOKUP(Q140,taxo!A:C,3,FALSE)</f>
        <v>Pomacentridae</v>
      </c>
      <c r="AY140" t="str">
        <f>VLOOKUP(P140,spp!A:L,12,FALSE)</f>
        <v>LC</v>
      </c>
    </row>
    <row r="141" spans="1:51" hidden="1" x14ac:dyDescent="0.25">
      <c r="A141" s="2" t="s">
        <v>1094</v>
      </c>
      <c r="B141" s="2" t="s">
        <v>1095</v>
      </c>
      <c r="C141" s="2" t="s">
        <v>1102</v>
      </c>
      <c r="D141" s="2"/>
      <c r="E141" s="2"/>
      <c r="F141" s="2" t="s">
        <v>955</v>
      </c>
      <c r="G141" s="2"/>
      <c r="H141">
        <v>2</v>
      </c>
      <c r="I141">
        <v>40</v>
      </c>
      <c r="J141" s="1">
        <v>41808</v>
      </c>
      <c r="K141" s="34">
        <v>2014</v>
      </c>
      <c r="L141" s="5" t="s">
        <v>956</v>
      </c>
      <c r="N141" s="35">
        <v>5.5</v>
      </c>
      <c r="O141" t="str">
        <f t="shared" si="15"/>
        <v>Somero</v>
      </c>
      <c r="P141" s="2" t="s">
        <v>976</v>
      </c>
      <c r="Q141" t="str">
        <f>VLOOKUP(P141,spp!A:B,2,FALSE)</f>
        <v>Sufflamen verres</v>
      </c>
      <c r="R141">
        <f t="shared" si="14"/>
        <v>7</v>
      </c>
      <c r="T141" s="85">
        <v>2</v>
      </c>
      <c r="U141" s="85">
        <v>2</v>
      </c>
      <c r="W141" s="85">
        <v>3</v>
      </c>
      <c r="AM141">
        <f>VLOOKUP(P141,spp!A:C,3,FALSE)</f>
        <v>2.4899999999999999E-2</v>
      </c>
      <c r="AN141">
        <f>VLOOKUP(P141,spp!A:D,4,FALSE)</f>
        <v>3.0129999999999999</v>
      </c>
      <c r="AO141">
        <f t="shared" si="16"/>
        <v>1339.1444692674809</v>
      </c>
      <c r="AP141">
        <f t="shared" si="17"/>
        <v>33.478611731687025</v>
      </c>
      <c r="AQ141">
        <f t="shared" si="18"/>
        <v>334.78611731687022</v>
      </c>
      <c r="AR141">
        <f t="shared" si="19"/>
        <v>0.33478611731687019</v>
      </c>
      <c r="AS141">
        <f t="shared" si="20"/>
        <v>0.17499999999999999</v>
      </c>
      <c r="AT141">
        <f>VLOOKUP(P141,spp!A:H,8,FALSE)</f>
        <v>3.3</v>
      </c>
      <c r="AU141" s="79" t="str">
        <f>VLOOKUP(Q141,gfQuimbayo!B:C,2,FALSE)</f>
        <v>IN</v>
      </c>
      <c r="AV141" s="79" t="str">
        <f>VLOOKUP(AU141,gfQuimbayo!E:F,2,FALSE)</f>
        <v>Invertebrivores</v>
      </c>
      <c r="AW141" s="79" t="str">
        <f>VLOOKUP(Q141,taxo!A:D,4,FALSE)</f>
        <v>Tetraodontiformes</v>
      </c>
      <c r="AX141" s="79" t="str">
        <f>VLOOKUP(Q141,taxo!A:C,3,FALSE)</f>
        <v>Balistidae</v>
      </c>
      <c r="AY141" t="str">
        <f>VLOOKUP(P141,spp!A:L,12,FALSE)</f>
        <v>LC</v>
      </c>
    </row>
    <row r="142" spans="1:51" hidden="1" x14ac:dyDescent="0.25">
      <c r="A142" s="2" t="s">
        <v>1094</v>
      </c>
      <c r="B142" s="2" t="s">
        <v>1095</v>
      </c>
      <c r="C142" s="2" t="s">
        <v>1102</v>
      </c>
      <c r="D142" s="2"/>
      <c r="E142" s="2"/>
      <c r="F142" s="2" t="s">
        <v>955</v>
      </c>
      <c r="G142" s="2"/>
      <c r="H142">
        <v>2</v>
      </c>
      <c r="I142">
        <v>40</v>
      </c>
      <c r="J142" s="1">
        <v>41808</v>
      </c>
      <c r="K142" s="34">
        <v>2014</v>
      </c>
      <c r="L142" s="5" t="s">
        <v>956</v>
      </c>
      <c r="N142" s="35">
        <v>5.5</v>
      </c>
      <c r="O142" t="str">
        <f t="shared" si="15"/>
        <v>Somero</v>
      </c>
      <c r="P142" s="2" t="s">
        <v>991</v>
      </c>
      <c r="Q142" t="str">
        <f>VLOOKUP(P142,spp!A:B,2,FALSE)</f>
        <v>Canthigaster punctatissima</v>
      </c>
      <c r="R142">
        <f t="shared" si="14"/>
        <v>4</v>
      </c>
      <c r="S142" s="85">
        <v>2</v>
      </c>
      <c r="T142" s="85">
        <v>2</v>
      </c>
      <c r="AM142">
        <f>VLOOKUP(P142,spp!A:C,3,FALSE)</f>
        <v>1.9699999999999999E-2</v>
      </c>
      <c r="AN142">
        <f>VLOOKUP(P142,spp!A:D,4,FALSE)</f>
        <v>2.9174000000000002</v>
      </c>
      <c r="AO142">
        <f t="shared" si="16"/>
        <v>14.6441804509217</v>
      </c>
      <c r="AP142">
        <f t="shared" si="17"/>
        <v>0.3661045112730425</v>
      </c>
      <c r="AQ142">
        <f t="shared" si="18"/>
        <v>3.6610451127304251</v>
      </c>
      <c r="AR142">
        <f t="shared" si="19"/>
        <v>3.6610451127304252E-3</v>
      </c>
      <c r="AS142">
        <f t="shared" si="20"/>
        <v>0.1</v>
      </c>
      <c r="AT142">
        <f>VLOOKUP(P142,spp!A:H,8,FALSE)</f>
        <v>3</v>
      </c>
      <c r="AU142" s="79" t="str">
        <f>VLOOKUP(Q142,gfQuimbayo!B:C,2,FALSE)</f>
        <v>IN</v>
      </c>
      <c r="AV142" s="79" t="str">
        <f>VLOOKUP(AU142,gfQuimbayo!E:F,2,FALSE)</f>
        <v>Invertebrivores</v>
      </c>
      <c r="AW142" s="79" t="str">
        <f>VLOOKUP(Q142,taxo!A:D,4,FALSE)</f>
        <v>Tetraodontiformes</v>
      </c>
      <c r="AX142" s="79" t="str">
        <f>VLOOKUP(Q142,taxo!A:C,3,FALSE)</f>
        <v>Tetraodontidae</v>
      </c>
      <c r="AY142" t="str">
        <f>VLOOKUP(P142,spp!A:L,12,FALSE)</f>
        <v>LC</v>
      </c>
    </row>
    <row r="143" spans="1:51" hidden="1" x14ac:dyDescent="0.25">
      <c r="A143" s="2" t="s">
        <v>1094</v>
      </c>
      <c r="B143" s="2" t="s">
        <v>1095</v>
      </c>
      <c r="C143" s="2" t="s">
        <v>1102</v>
      </c>
      <c r="D143" s="2"/>
      <c r="E143" s="2"/>
      <c r="F143" s="2" t="s">
        <v>955</v>
      </c>
      <c r="G143" s="2"/>
      <c r="H143">
        <v>2</v>
      </c>
      <c r="I143">
        <v>40</v>
      </c>
      <c r="J143" s="1">
        <v>41808</v>
      </c>
      <c r="K143" s="34">
        <v>2014</v>
      </c>
      <c r="L143" s="5" t="s">
        <v>956</v>
      </c>
      <c r="N143" s="35">
        <v>5.5</v>
      </c>
      <c r="O143" t="str">
        <f t="shared" si="15"/>
        <v>Somero</v>
      </c>
      <c r="P143" s="2" t="s">
        <v>1001</v>
      </c>
      <c r="Q143" t="str">
        <f>VLOOKUP(P143,spp!A:B,2,FALSE)</f>
        <v>Apogon dovii</v>
      </c>
      <c r="R143">
        <f t="shared" si="14"/>
        <v>30</v>
      </c>
      <c r="S143" s="85">
        <v>30</v>
      </c>
      <c r="AM143">
        <f>VLOOKUP(P143,spp!A:C,3,FALSE)</f>
        <v>1.41E-2</v>
      </c>
      <c r="AN143">
        <f>VLOOKUP(P143,spp!A:D,4,FALSE)</f>
        <v>3.1286</v>
      </c>
      <c r="AO143">
        <f t="shared" si="16"/>
        <v>7.4359331800058417</v>
      </c>
      <c r="AP143">
        <f t="shared" si="17"/>
        <v>0.18589832950014604</v>
      </c>
      <c r="AQ143">
        <f t="shared" si="18"/>
        <v>1.8589832950014604</v>
      </c>
      <c r="AR143">
        <f t="shared" si="19"/>
        <v>1.8589832950014604E-3</v>
      </c>
      <c r="AS143">
        <f t="shared" si="20"/>
        <v>0.75</v>
      </c>
      <c r="AT143">
        <f>VLOOKUP(P143,spp!A:H,8,FALSE)</f>
        <v>3.4</v>
      </c>
      <c r="AU143" s="79" t="str">
        <f>VLOOKUP(Q143,gfQuimbayo!B:C,2,FALSE)</f>
        <v>PK</v>
      </c>
      <c r="AV143" s="79" t="str">
        <f>VLOOKUP(AU143,gfQuimbayo!E:F,2,FALSE)</f>
        <v>Planktivores</v>
      </c>
      <c r="AW143" s="79" t="str">
        <f>VLOOKUP(Q143,taxo!A:D,4,FALSE)</f>
        <v>Perciformes</v>
      </c>
      <c r="AX143" s="79" t="str">
        <f>VLOOKUP(Q143,taxo!A:C,3,FALSE)</f>
        <v>Apogonidae</v>
      </c>
      <c r="AY143" t="str">
        <f>VLOOKUP(P143,spp!A:L,12,FALSE)</f>
        <v>LC</v>
      </c>
    </row>
    <row r="144" spans="1:51" hidden="1" x14ac:dyDescent="0.25">
      <c r="A144" s="2" t="s">
        <v>1094</v>
      </c>
      <c r="B144" s="2" t="s">
        <v>1095</v>
      </c>
      <c r="C144" s="2" t="s">
        <v>1102</v>
      </c>
      <c r="D144" s="2"/>
      <c r="E144" s="2"/>
      <c r="F144" s="2" t="s">
        <v>955</v>
      </c>
      <c r="G144" s="2"/>
      <c r="H144">
        <v>2</v>
      </c>
      <c r="I144">
        <v>40</v>
      </c>
      <c r="J144" s="1">
        <v>41808</v>
      </c>
      <c r="K144" s="34">
        <v>2014</v>
      </c>
      <c r="L144" s="5" t="s">
        <v>956</v>
      </c>
      <c r="N144" s="35">
        <v>5.5</v>
      </c>
      <c r="O144" t="str">
        <f t="shared" si="15"/>
        <v>Somero</v>
      </c>
      <c r="P144" s="2" t="s">
        <v>975</v>
      </c>
      <c r="Q144" t="str">
        <f>VLOOKUP(P144,spp!A:B,2,FALSE)</f>
        <v>Holacanthus passer</v>
      </c>
      <c r="R144">
        <f t="shared" si="14"/>
        <v>1</v>
      </c>
      <c r="T144" s="85">
        <v>1</v>
      </c>
      <c r="AM144">
        <f>VLOOKUP(P144,spp!A:C,3,FALSE)</f>
        <v>2.7130000000000001E-2</v>
      </c>
      <c r="AN144">
        <f>VLOOKUP(P144,spp!A:D,4,FALSE)</f>
        <v>3.0842299999999998</v>
      </c>
      <c r="AO144">
        <f t="shared" si="16"/>
        <v>13.562507587340574</v>
      </c>
      <c r="AP144">
        <f t="shared" si="17"/>
        <v>0.33906268968351438</v>
      </c>
      <c r="AQ144">
        <f t="shared" si="18"/>
        <v>3.3906268968351441</v>
      </c>
      <c r="AR144">
        <f t="shared" si="19"/>
        <v>3.3906268968351442E-3</v>
      </c>
      <c r="AS144">
        <f t="shared" si="20"/>
        <v>2.5000000000000001E-2</v>
      </c>
      <c r="AT144">
        <f>VLOOKUP(P144,spp!A:H,8,FALSE)</f>
        <v>2.6</v>
      </c>
      <c r="AU144" s="79" t="str">
        <f>VLOOKUP(Q144,gfQuimbayo!B:C,2,FALSE)</f>
        <v>IN</v>
      </c>
      <c r="AV144" s="79" t="str">
        <f>VLOOKUP(AU144,gfQuimbayo!E:F,2,FALSE)</f>
        <v>Invertebrivores</v>
      </c>
      <c r="AW144" s="79" t="str">
        <f>VLOOKUP(Q144,taxo!A:D,4,FALSE)</f>
        <v>Perciformes</v>
      </c>
      <c r="AX144" s="79" t="str">
        <f>VLOOKUP(Q144,taxo!A:C,3,FALSE)</f>
        <v>Pomacanthidae</v>
      </c>
      <c r="AY144" t="str">
        <f>VLOOKUP(P144,spp!A:L,12,FALSE)</f>
        <v>LC</v>
      </c>
    </row>
    <row r="145" spans="1:51" hidden="1" x14ac:dyDescent="0.25">
      <c r="A145" s="2" t="s">
        <v>1094</v>
      </c>
      <c r="B145" s="2" t="s">
        <v>1095</v>
      </c>
      <c r="C145" s="2" t="s">
        <v>1102</v>
      </c>
      <c r="D145" s="2"/>
      <c r="E145" s="2"/>
      <c r="F145" s="2" t="s">
        <v>955</v>
      </c>
      <c r="G145" s="2"/>
      <c r="H145">
        <v>2</v>
      </c>
      <c r="I145">
        <v>40</v>
      </c>
      <c r="J145" s="1">
        <v>41808</v>
      </c>
      <c r="K145" s="34">
        <v>2014</v>
      </c>
      <c r="L145" s="5" t="s">
        <v>956</v>
      </c>
      <c r="N145" s="35">
        <v>5.5</v>
      </c>
      <c r="O145" t="str">
        <f t="shared" si="15"/>
        <v>Somero</v>
      </c>
      <c r="P145" s="2" t="s">
        <v>1030</v>
      </c>
      <c r="Q145" t="str">
        <f>VLOOKUP(P145,spp!A:B,2,FALSE)</f>
        <v>Diodon holocanthus</v>
      </c>
      <c r="R145">
        <f t="shared" si="14"/>
        <v>2</v>
      </c>
      <c r="U145" s="85">
        <v>2</v>
      </c>
      <c r="AM145">
        <f>VLOOKUP(P145,spp!A:C,3,FALSE)</f>
        <v>2.1899999999999999E-2</v>
      </c>
      <c r="AN145">
        <f>VLOOKUP(P145,spp!A:D,4,FALSE)</f>
        <v>3</v>
      </c>
      <c r="AO145">
        <f t="shared" si="16"/>
        <v>85.546875</v>
      </c>
      <c r="AP145">
        <f t="shared" si="17"/>
        <v>2.138671875</v>
      </c>
      <c r="AQ145">
        <f t="shared" si="18"/>
        <v>21.38671875</v>
      </c>
      <c r="AR145">
        <f t="shared" si="19"/>
        <v>2.1386718749999999E-2</v>
      </c>
      <c r="AS145">
        <f t="shared" si="20"/>
        <v>0.05</v>
      </c>
      <c r="AT145">
        <f>VLOOKUP(P145,spp!A:H,8,FALSE)</f>
        <v>3.3</v>
      </c>
      <c r="AU145" s="79" t="str">
        <f>VLOOKUP(Q145,gfQuimbayo!B:C,2,FALSE)</f>
        <v>IN</v>
      </c>
      <c r="AV145" s="79" t="str">
        <f>VLOOKUP(AU145,gfQuimbayo!E:F,2,FALSE)</f>
        <v>Invertebrivores</v>
      </c>
      <c r="AW145" s="79" t="str">
        <f>VLOOKUP(Q145,taxo!A:D,4,FALSE)</f>
        <v>Tetraodontiformes</v>
      </c>
      <c r="AX145" s="79" t="str">
        <f>VLOOKUP(Q145,taxo!A:C,3,FALSE)</f>
        <v>Diodontidae</v>
      </c>
      <c r="AY145" t="str">
        <f>VLOOKUP(P145,spp!A:L,12,FALSE)</f>
        <v>NE</v>
      </c>
    </row>
    <row r="146" spans="1:51" hidden="1" x14ac:dyDescent="0.25">
      <c r="A146" s="2" t="s">
        <v>1094</v>
      </c>
      <c r="B146" s="2" t="s">
        <v>1095</v>
      </c>
      <c r="C146" s="2" t="s">
        <v>1102</v>
      </c>
      <c r="D146" s="2"/>
      <c r="E146" s="2"/>
      <c r="F146" s="2" t="s">
        <v>955</v>
      </c>
      <c r="G146" s="2"/>
      <c r="H146">
        <v>2</v>
      </c>
      <c r="I146">
        <v>40</v>
      </c>
      <c r="J146" s="1">
        <v>41808</v>
      </c>
      <c r="K146" s="34">
        <v>2014</v>
      </c>
      <c r="L146" s="5" t="s">
        <v>956</v>
      </c>
      <c r="N146" s="35">
        <v>5.5</v>
      </c>
      <c r="O146" t="str">
        <f t="shared" si="15"/>
        <v>Somero</v>
      </c>
      <c r="P146" s="2" t="s">
        <v>999</v>
      </c>
      <c r="Q146" t="str">
        <f>VLOOKUP(P146,spp!A:B,2,FALSE)</f>
        <v>Fistularia commersonii</v>
      </c>
      <c r="R146">
        <f t="shared" si="14"/>
        <v>3</v>
      </c>
      <c r="X146" s="85">
        <v>2</v>
      </c>
      <c r="Z146" s="85">
        <v>1</v>
      </c>
      <c r="AM146">
        <f>VLOOKUP(P146,spp!A:C,3,FALSE)</f>
        <v>5.9999999999999995E-4</v>
      </c>
      <c r="AN146">
        <f>VLOOKUP(P146,spp!A:D,4,FALSE)</f>
        <v>3</v>
      </c>
      <c r="AO146">
        <f t="shared" si="16"/>
        <v>151.27499999999998</v>
      </c>
      <c r="AP146">
        <f t="shared" si="17"/>
        <v>3.7818749999999994</v>
      </c>
      <c r="AQ146">
        <f t="shared" si="18"/>
        <v>37.818749999999994</v>
      </c>
      <c r="AR146">
        <f t="shared" si="19"/>
        <v>3.7818749999999991E-2</v>
      </c>
      <c r="AS146">
        <f t="shared" si="20"/>
        <v>7.4999999999999997E-2</v>
      </c>
      <c r="AT146">
        <f>VLOOKUP(P146,spp!A:H,8,FALSE)</f>
        <v>4.3</v>
      </c>
      <c r="AU146" s="79" t="str">
        <f>VLOOKUP(Q146,gfQuimbayo!B:C,2,FALSE)</f>
        <v>PS</v>
      </c>
      <c r="AV146" s="79" t="str">
        <f>VLOOKUP(AU146,gfQuimbayo!E:F,2,FALSE)</f>
        <v>Piscivores</v>
      </c>
      <c r="AW146" s="79" t="str">
        <f>VLOOKUP(Q146,taxo!A:D,4,FALSE)</f>
        <v>Syngnathiformes</v>
      </c>
      <c r="AX146" s="79" t="str">
        <f>VLOOKUP(Q146,taxo!A:C,3,FALSE)</f>
        <v>Fistulariidae</v>
      </c>
      <c r="AY146" t="str">
        <f>VLOOKUP(P146,spp!A:L,12,FALSE)</f>
        <v>NE</v>
      </c>
    </row>
    <row r="147" spans="1:51" hidden="1" x14ac:dyDescent="0.25">
      <c r="A147" s="2" t="s">
        <v>1094</v>
      </c>
      <c r="B147" s="2" t="s">
        <v>1095</v>
      </c>
      <c r="C147" s="2" t="s">
        <v>1102</v>
      </c>
      <c r="D147" s="2"/>
      <c r="E147" s="2"/>
      <c r="F147" s="2" t="s">
        <v>955</v>
      </c>
      <c r="G147" s="2"/>
      <c r="H147">
        <v>2</v>
      </c>
      <c r="I147">
        <v>40</v>
      </c>
      <c r="J147" s="1">
        <v>41808</v>
      </c>
      <c r="K147" s="34">
        <v>2014</v>
      </c>
      <c r="L147" s="5" t="s">
        <v>956</v>
      </c>
      <c r="N147" s="35">
        <v>5.5</v>
      </c>
      <c r="O147" t="str">
        <f t="shared" si="15"/>
        <v>Somero</v>
      </c>
      <c r="P147" s="2" t="s">
        <v>984</v>
      </c>
      <c r="Q147" t="str">
        <f>VLOOKUP(P147,spp!A:B,2,FALSE)</f>
        <v>Scarus ghobban</v>
      </c>
      <c r="R147">
        <f t="shared" si="14"/>
        <v>6</v>
      </c>
      <c r="W147" s="85">
        <v>6</v>
      </c>
      <c r="AM147">
        <f>VLOOKUP(P147,spp!A:C,3,FALSE)</f>
        <v>2.3300000000000001E-2</v>
      </c>
      <c r="AN147">
        <f>VLOOKUP(P147,spp!A:D,4,FALSE)</f>
        <v>2.919</v>
      </c>
      <c r="AO147">
        <f t="shared" si="16"/>
        <v>1683.0385233297741</v>
      </c>
      <c r="AP147">
        <f t="shared" si="17"/>
        <v>42.075963083244353</v>
      </c>
      <c r="AQ147">
        <f t="shared" si="18"/>
        <v>420.75963083244352</v>
      </c>
      <c r="AR147">
        <f t="shared" si="19"/>
        <v>0.4207596308324435</v>
      </c>
      <c r="AS147">
        <f t="shared" si="20"/>
        <v>0.15</v>
      </c>
      <c r="AT147">
        <f>VLOOKUP(P147,spp!A:H,8,FALSE)</f>
        <v>2</v>
      </c>
      <c r="AU147" s="79" t="str">
        <f>VLOOKUP(Q147,gfQuimbayo!B:C,2,FALSE)</f>
        <v>HM</v>
      </c>
      <c r="AV147" s="79" t="str">
        <f>VLOOKUP(AU147,gfQuimbayo!E:F,2,FALSE)</f>
        <v>Macroalgae feeders</v>
      </c>
      <c r="AW147" s="79" t="str">
        <f>VLOOKUP(Q147,taxo!A:D,4,FALSE)</f>
        <v>Perciformes</v>
      </c>
      <c r="AX147" s="79" t="str">
        <f>VLOOKUP(Q147,taxo!A:C,3,FALSE)</f>
        <v>Scaridae</v>
      </c>
      <c r="AY147" t="str">
        <f>VLOOKUP(P147,spp!A:L,12,FALSE)</f>
        <v>LC</v>
      </c>
    </row>
    <row r="148" spans="1:51" hidden="1" x14ac:dyDescent="0.25">
      <c r="A148" s="2" t="s">
        <v>1094</v>
      </c>
      <c r="B148" s="2" t="s">
        <v>1095</v>
      </c>
      <c r="C148" s="2" t="s">
        <v>1102</v>
      </c>
      <c r="D148" s="2"/>
      <c r="E148" s="2"/>
      <c r="F148" s="2" t="s">
        <v>955</v>
      </c>
      <c r="G148" s="2"/>
      <c r="H148">
        <v>2</v>
      </c>
      <c r="I148">
        <v>40</v>
      </c>
      <c r="J148" s="1">
        <v>41808</v>
      </c>
      <c r="K148" s="34">
        <v>2014</v>
      </c>
      <c r="L148" s="5" t="s">
        <v>956</v>
      </c>
      <c r="N148" s="35">
        <v>5.5</v>
      </c>
      <c r="O148" t="str">
        <f t="shared" si="15"/>
        <v>Somero</v>
      </c>
      <c r="P148" s="2" t="s">
        <v>977</v>
      </c>
      <c r="Q148" t="str">
        <f>VLOOKUP(P148,spp!A:B,2,FALSE)</f>
        <v>Chromis atrilobata</v>
      </c>
      <c r="R148">
        <f t="shared" si="14"/>
        <v>202</v>
      </c>
      <c r="S148" s="85">
        <v>200</v>
      </c>
      <c r="T148" s="85">
        <v>1</v>
      </c>
      <c r="U148" s="85">
        <v>1</v>
      </c>
      <c r="AM148">
        <f>VLOOKUP(P148,spp!A:C,3,FALSE)</f>
        <v>5.2300000000000003E-3</v>
      </c>
      <c r="AN148">
        <f>VLOOKUP(P148,spp!A:D,4,FALSE)</f>
        <v>3.41655</v>
      </c>
      <c r="AO148">
        <f t="shared" si="16"/>
        <v>58.298328004415126</v>
      </c>
      <c r="AP148">
        <f t="shared" si="17"/>
        <v>1.4574582001103782</v>
      </c>
      <c r="AQ148">
        <f t="shared" si="18"/>
        <v>14.574582001103781</v>
      </c>
      <c r="AR148">
        <f t="shared" si="19"/>
        <v>1.4574582001103781E-2</v>
      </c>
      <c r="AS148">
        <f t="shared" si="20"/>
        <v>5.05</v>
      </c>
      <c r="AT148">
        <f>VLOOKUP(P148,spp!A:H,8,FALSE)</f>
        <v>3.4</v>
      </c>
      <c r="AU148" s="79" t="str">
        <f>VLOOKUP(Q148,gfQuimbayo!B:C,2,FALSE)</f>
        <v>PK</v>
      </c>
      <c r="AV148" s="79" t="str">
        <f>VLOOKUP(AU148,gfQuimbayo!E:F,2,FALSE)</f>
        <v>Planktivores</v>
      </c>
      <c r="AW148" s="79" t="str">
        <f>VLOOKUP(Q148,taxo!A:D,4,FALSE)</f>
        <v>Perciformes</v>
      </c>
      <c r="AX148" s="79" t="str">
        <f>VLOOKUP(Q148,taxo!A:C,3,FALSE)</f>
        <v>Pomacentridae</v>
      </c>
      <c r="AY148" t="str">
        <f>VLOOKUP(P148,spp!A:L,12,FALSE)</f>
        <v>LC</v>
      </c>
    </row>
    <row r="149" spans="1:51" hidden="1" x14ac:dyDescent="0.25">
      <c r="A149" s="2" t="s">
        <v>1094</v>
      </c>
      <c r="B149" s="2" t="s">
        <v>1095</v>
      </c>
      <c r="C149" s="2" t="s">
        <v>1102</v>
      </c>
      <c r="D149" s="2"/>
      <c r="E149" s="2"/>
      <c r="F149" s="2" t="s">
        <v>955</v>
      </c>
      <c r="G149" s="2"/>
      <c r="H149">
        <v>2</v>
      </c>
      <c r="I149">
        <v>40</v>
      </c>
      <c r="J149" s="1">
        <v>41808</v>
      </c>
      <c r="K149" s="34">
        <v>2014</v>
      </c>
      <c r="L149" s="5" t="s">
        <v>956</v>
      </c>
      <c r="N149" s="35">
        <v>5.5</v>
      </c>
      <c r="O149" t="str">
        <f t="shared" si="15"/>
        <v>Somero</v>
      </c>
      <c r="P149" s="2" t="s">
        <v>964</v>
      </c>
      <c r="Q149" t="str">
        <f>VLOOKUP(P149,spp!A:B,2,FALSE)</f>
        <v>Abudefduf troschelii</v>
      </c>
      <c r="R149">
        <f t="shared" si="14"/>
        <v>15</v>
      </c>
      <c r="U149" s="85">
        <v>15</v>
      </c>
      <c r="AM149">
        <f>VLOOKUP(P149,spp!A:C,3,FALSE)</f>
        <v>1.6E-2</v>
      </c>
      <c r="AN149">
        <f>VLOOKUP(P149,spp!A:D,4,FALSE)</f>
        <v>3.0516000000000001</v>
      </c>
      <c r="AO149">
        <f t="shared" si="16"/>
        <v>534.00071362244796</v>
      </c>
      <c r="AP149">
        <f t="shared" si="17"/>
        <v>13.350017840561199</v>
      </c>
      <c r="AQ149">
        <f t="shared" si="18"/>
        <v>133.50017840561199</v>
      </c>
      <c r="AR149">
        <f t="shared" si="19"/>
        <v>0.13350017840561199</v>
      </c>
      <c r="AS149">
        <f t="shared" si="20"/>
        <v>0.375</v>
      </c>
      <c r="AT149">
        <f>VLOOKUP(P149,spp!A:H,8,FALSE)</f>
        <v>3</v>
      </c>
      <c r="AU149" s="79" t="str">
        <f>VLOOKUP(Q149,gfQuimbayo!B:C,2,FALSE)</f>
        <v>PK</v>
      </c>
      <c r="AV149" s="79" t="str">
        <f>VLOOKUP(AU149,gfQuimbayo!E:F,2,FALSE)</f>
        <v>Planktivores</v>
      </c>
      <c r="AW149" s="79" t="str">
        <f>VLOOKUP(Q149,taxo!A:D,4,FALSE)</f>
        <v>Perciformes</v>
      </c>
      <c r="AX149" s="79" t="str">
        <f>VLOOKUP(Q149,taxo!A:C,3,FALSE)</f>
        <v>Pomacentridae</v>
      </c>
      <c r="AY149" t="str">
        <f>VLOOKUP(P149,spp!A:L,12,FALSE)</f>
        <v>LC</v>
      </c>
    </row>
    <row r="150" spans="1:51" hidden="1" x14ac:dyDescent="0.25">
      <c r="A150" s="2" t="s">
        <v>1094</v>
      </c>
      <c r="B150" s="2" t="s">
        <v>1095</v>
      </c>
      <c r="C150" s="2" t="s">
        <v>1102</v>
      </c>
      <c r="D150" s="2"/>
      <c r="E150" s="2"/>
      <c r="F150" s="2" t="s">
        <v>955</v>
      </c>
      <c r="G150" s="2"/>
      <c r="H150">
        <v>2</v>
      </c>
      <c r="I150">
        <v>40</v>
      </c>
      <c r="J150" s="1">
        <v>41808</v>
      </c>
      <c r="K150" s="34">
        <v>2014</v>
      </c>
      <c r="L150" s="5" t="s">
        <v>956</v>
      </c>
      <c r="N150" s="35">
        <v>5.5</v>
      </c>
      <c r="O150" t="str">
        <f t="shared" si="15"/>
        <v>Somero</v>
      </c>
      <c r="P150" s="2" t="s">
        <v>961</v>
      </c>
      <c r="Q150" t="str">
        <f>VLOOKUP(P150,spp!A:B,2,FALSE)</f>
        <v>Johnrandallia nigrirostris</v>
      </c>
      <c r="R150">
        <f t="shared" si="14"/>
        <v>7</v>
      </c>
      <c r="U150" s="85">
        <v>7</v>
      </c>
      <c r="AM150">
        <f>VLOOKUP(P150,spp!A:C,3,FALSE)</f>
        <v>2.5600000000000001E-2</v>
      </c>
      <c r="AN150">
        <f>VLOOKUP(P150,spp!A:D,4,FALSE)</f>
        <v>3.0005999999999999</v>
      </c>
      <c r="AO150">
        <f t="shared" si="16"/>
        <v>350.53080511462474</v>
      </c>
      <c r="AP150">
        <f t="shared" si="17"/>
        <v>8.7632701278656189</v>
      </c>
      <c r="AQ150">
        <f t="shared" si="18"/>
        <v>87.632701278656185</v>
      </c>
      <c r="AR150">
        <f t="shared" si="19"/>
        <v>8.7632701278656189E-2</v>
      </c>
      <c r="AS150">
        <f t="shared" si="20"/>
        <v>0.17499999999999999</v>
      </c>
      <c r="AT150">
        <f>VLOOKUP(P150,spp!A:H,8,FALSE)</f>
        <v>3</v>
      </c>
      <c r="AU150" s="79" t="str">
        <f>VLOOKUP(Q150,gfQuimbayo!B:C,2,FALSE)</f>
        <v>IN</v>
      </c>
      <c r="AV150" s="79" t="str">
        <f>VLOOKUP(AU150,gfQuimbayo!E:F,2,FALSE)</f>
        <v>Invertebrivores</v>
      </c>
      <c r="AW150" s="79" t="str">
        <f>VLOOKUP(Q150,taxo!A:D,4,FALSE)</f>
        <v>Perciformes</v>
      </c>
      <c r="AX150" s="79" t="str">
        <f>VLOOKUP(Q150,taxo!A:C,3,FALSE)</f>
        <v>Chaetodontidae</v>
      </c>
      <c r="AY150" t="str">
        <f>VLOOKUP(P150,spp!A:L,12,FALSE)</f>
        <v>LC</v>
      </c>
    </row>
    <row r="151" spans="1:51" hidden="1" x14ac:dyDescent="0.25">
      <c r="A151" s="2" t="s">
        <v>1094</v>
      </c>
      <c r="B151" s="2" t="s">
        <v>1095</v>
      </c>
      <c r="C151" s="2" t="s">
        <v>1102</v>
      </c>
      <c r="D151" s="2"/>
      <c r="E151" s="2"/>
      <c r="F151" s="2" t="s">
        <v>955</v>
      </c>
      <c r="G151" s="2"/>
      <c r="H151">
        <v>2</v>
      </c>
      <c r="I151">
        <v>40</v>
      </c>
      <c r="J151" s="1">
        <v>41808</v>
      </c>
      <c r="K151" s="34">
        <v>2014</v>
      </c>
      <c r="L151" s="5" t="s">
        <v>956</v>
      </c>
      <c r="N151" s="35">
        <v>5.5</v>
      </c>
      <c r="O151" t="str">
        <f t="shared" si="15"/>
        <v>Somero</v>
      </c>
      <c r="P151" s="2" t="s">
        <v>959</v>
      </c>
      <c r="Q151" t="str">
        <f>VLOOKUP(P151,spp!A:B,2,FALSE)</f>
        <v>Stegastes acapulcoensis</v>
      </c>
      <c r="R151">
        <f t="shared" si="14"/>
        <v>1</v>
      </c>
      <c r="U151" s="85">
        <v>1</v>
      </c>
      <c r="AM151">
        <f>VLOOKUP(P151,spp!A:C,3,FALSE)</f>
        <v>3.49E-2</v>
      </c>
      <c r="AN151">
        <f>VLOOKUP(P151,spp!A:D,4,FALSE)</f>
        <v>2.9108999999999998</v>
      </c>
      <c r="AO151">
        <f t="shared" si="16"/>
        <v>54.427800446337628</v>
      </c>
      <c r="AP151">
        <f t="shared" si="17"/>
        <v>1.3606950111584406</v>
      </c>
      <c r="AQ151">
        <f t="shared" si="18"/>
        <v>13.606950111584407</v>
      </c>
      <c r="AR151">
        <f t="shared" si="19"/>
        <v>1.3606950111584406E-2</v>
      </c>
      <c r="AS151">
        <f t="shared" si="20"/>
        <v>2.5000000000000001E-2</v>
      </c>
      <c r="AT151">
        <f>VLOOKUP(P151,spp!A:H,8,FALSE)</f>
        <v>2</v>
      </c>
      <c r="AU151" s="79" t="str">
        <f>VLOOKUP(Q151,gfQuimbayo!B:C,2,FALSE)</f>
        <v>HD</v>
      </c>
      <c r="AV151" s="79" t="str">
        <f>VLOOKUP(AU151,gfQuimbayo!E:F,2,FALSE)</f>
        <v>Detritivores</v>
      </c>
      <c r="AW151" s="79" t="str">
        <f>VLOOKUP(Q151,taxo!A:D,4,FALSE)</f>
        <v>Perciformes</v>
      </c>
      <c r="AX151" s="79" t="str">
        <f>VLOOKUP(Q151,taxo!A:C,3,FALSE)</f>
        <v>Pomacentridae</v>
      </c>
      <c r="AY151" t="str">
        <f>VLOOKUP(P151,spp!A:L,12,FALSE)</f>
        <v>LC</v>
      </c>
    </row>
    <row r="152" spans="1:51" hidden="1" x14ac:dyDescent="0.25">
      <c r="A152" s="2" t="s">
        <v>1094</v>
      </c>
      <c r="B152" s="2" t="s">
        <v>1095</v>
      </c>
      <c r="C152" s="2" t="s">
        <v>1102</v>
      </c>
      <c r="D152" s="2"/>
      <c r="E152" s="2"/>
      <c r="F152" s="2" t="s">
        <v>955</v>
      </c>
      <c r="G152" s="2"/>
      <c r="H152">
        <v>3</v>
      </c>
      <c r="I152">
        <v>40</v>
      </c>
      <c r="J152" s="1">
        <v>41808</v>
      </c>
      <c r="K152" s="34">
        <v>2014</v>
      </c>
      <c r="L152" s="5" t="s">
        <v>956</v>
      </c>
      <c r="N152" s="35">
        <v>5</v>
      </c>
      <c r="O152" t="str">
        <f t="shared" si="15"/>
        <v>Somero</v>
      </c>
      <c r="P152" s="2" t="s">
        <v>959</v>
      </c>
      <c r="Q152" t="str">
        <f>VLOOKUP(P152,spp!A:B,2,FALSE)</f>
        <v>Stegastes acapulcoensis</v>
      </c>
      <c r="R152">
        <f t="shared" si="14"/>
        <v>23</v>
      </c>
      <c r="T152" s="85">
        <v>16</v>
      </c>
      <c r="U152" s="85">
        <v>7</v>
      </c>
      <c r="AM152">
        <f>VLOOKUP(P152,spp!A:C,3,FALSE)</f>
        <v>3.49E-2</v>
      </c>
      <c r="AN152">
        <f>VLOOKUP(P152,spp!A:D,4,FALSE)</f>
        <v>2.9108999999999998</v>
      </c>
      <c r="AO152">
        <f t="shared" si="16"/>
        <v>577.85630769551983</v>
      </c>
      <c r="AP152">
        <f t="shared" si="17"/>
        <v>14.446407692387996</v>
      </c>
      <c r="AQ152">
        <f t="shared" si="18"/>
        <v>144.46407692387996</v>
      </c>
      <c r="AR152">
        <f t="shared" si="19"/>
        <v>0.14446407692387997</v>
      </c>
      <c r="AS152">
        <f t="shared" si="20"/>
        <v>0.57499999999999996</v>
      </c>
      <c r="AT152">
        <f>VLOOKUP(P152,spp!A:H,8,FALSE)</f>
        <v>2</v>
      </c>
      <c r="AU152" s="79" t="str">
        <f>VLOOKUP(Q152,gfQuimbayo!B:C,2,FALSE)</f>
        <v>HD</v>
      </c>
      <c r="AV152" s="79" t="str">
        <f>VLOOKUP(AU152,gfQuimbayo!E:F,2,FALSE)</f>
        <v>Detritivores</v>
      </c>
      <c r="AW152" s="79" t="str">
        <f>VLOOKUP(Q152,taxo!A:D,4,FALSE)</f>
        <v>Perciformes</v>
      </c>
      <c r="AX152" s="79" t="str">
        <f>VLOOKUP(Q152,taxo!A:C,3,FALSE)</f>
        <v>Pomacentridae</v>
      </c>
      <c r="AY152" t="str">
        <f>VLOOKUP(P152,spp!A:L,12,FALSE)</f>
        <v>LC</v>
      </c>
    </row>
    <row r="153" spans="1:51" hidden="1" x14ac:dyDescent="0.25">
      <c r="A153" s="2" t="s">
        <v>1094</v>
      </c>
      <c r="B153" s="2" t="s">
        <v>1095</v>
      </c>
      <c r="C153" s="2" t="s">
        <v>1102</v>
      </c>
      <c r="D153" s="2"/>
      <c r="E153" s="2"/>
      <c r="F153" s="2" t="s">
        <v>955</v>
      </c>
      <c r="G153" s="2"/>
      <c r="H153">
        <v>3</v>
      </c>
      <c r="I153">
        <v>40</v>
      </c>
      <c r="J153" s="1">
        <v>41808</v>
      </c>
      <c r="K153" s="34">
        <v>2014</v>
      </c>
      <c r="L153" s="5" t="s">
        <v>956</v>
      </c>
      <c r="N153" s="35">
        <v>5</v>
      </c>
      <c r="O153" t="str">
        <f t="shared" si="15"/>
        <v>Somero</v>
      </c>
      <c r="P153" s="2" t="s">
        <v>984</v>
      </c>
      <c r="Q153" t="str">
        <f>VLOOKUP(P153,spp!A:B,2,FALSE)</f>
        <v>Scarus ghobban</v>
      </c>
      <c r="R153">
        <f t="shared" si="14"/>
        <v>16</v>
      </c>
      <c r="U153" s="85">
        <v>8</v>
      </c>
      <c r="W153" s="85">
        <v>7</v>
      </c>
      <c r="X153" s="85">
        <v>1</v>
      </c>
      <c r="AM153">
        <f>VLOOKUP(P153,spp!A:C,3,FALSE)</f>
        <v>2.3300000000000001E-2</v>
      </c>
      <c r="AN153">
        <f>VLOOKUP(P153,spp!A:D,4,FALSE)</f>
        <v>2.919</v>
      </c>
      <c r="AO153">
        <f t="shared" si="16"/>
        <v>3009.2659277594112</v>
      </c>
      <c r="AP153">
        <f t="shared" si="17"/>
        <v>75.231648193985279</v>
      </c>
      <c r="AQ153">
        <f t="shared" si="18"/>
        <v>752.31648193985279</v>
      </c>
      <c r="AR153">
        <f t="shared" si="19"/>
        <v>0.75231648193985279</v>
      </c>
      <c r="AS153">
        <f t="shared" si="20"/>
        <v>0.4</v>
      </c>
      <c r="AT153">
        <f>VLOOKUP(P153,spp!A:H,8,FALSE)</f>
        <v>2</v>
      </c>
      <c r="AU153" s="79" t="str">
        <f>VLOOKUP(Q153,gfQuimbayo!B:C,2,FALSE)</f>
        <v>HM</v>
      </c>
      <c r="AV153" s="79" t="str">
        <f>VLOOKUP(AU153,gfQuimbayo!E:F,2,FALSE)</f>
        <v>Macroalgae feeders</v>
      </c>
      <c r="AW153" s="79" t="str">
        <f>VLOOKUP(Q153,taxo!A:D,4,FALSE)</f>
        <v>Perciformes</v>
      </c>
      <c r="AX153" s="79" t="str">
        <f>VLOOKUP(Q153,taxo!A:C,3,FALSE)</f>
        <v>Scaridae</v>
      </c>
      <c r="AY153" t="str">
        <f>VLOOKUP(P153,spp!A:L,12,FALSE)</f>
        <v>LC</v>
      </c>
    </row>
    <row r="154" spans="1:51" hidden="1" x14ac:dyDescent="0.25">
      <c r="A154" s="2" t="s">
        <v>1094</v>
      </c>
      <c r="B154" s="2" t="s">
        <v>1095</v>
      </c>
      <c r="C154" s="2" t="s">
        <v>1102</v>
      </c>
      <c r="D154" s="2"/>
      <c r="E154" s="2"/>
      <c r="F154" s="2" t="s">
        <v>955</v>
      </c>
      <c r="G154" s="2"/>
      <c r="H154">
        <v>3</v>
      </c>
      <c r="I154">
        <v>40</v>
      </c>
      <c r="J154" s="1">
        <v>41808</v>
      </c>
      <c r="K154" s="34">
        <v>2014</v>
      </c>
      <c r="L154" s="5" t="s">
        <v>956</v>
      </c>
      <c r="N154" s="35">
        <v>5</v>
      </c>
      <c r="O154" t="str">
        <f t="shared" si="15"/>
        <v>Somero</v>
      </c>
      <c r="P154" s="2" t="s">
        <v>964</v>
      </c>
      <c r="Q154" t="str">
        <f>VLOOKUP(P154,spp!A:B,2,FALSE)</f>
        <v>Abudefduf troschelii</v>
      </c>
      <c r="R154">
        <f t="shared" si="14"/>
        <v>15</v>
      </c>
      <c r="T154" s="85">
        <v>10</v>
      </c>
      <c r="U154" s="85">
        <v>5</v>
      </c>
      <c r="AM154">
        <f>VLOOKUP(P154,spp!A:C,3,FALSE)</f>
        <v>1.6E-2</v>
      </c>
      <c r="AN154">
        <f>VLOOKUP(P154,spp!A:D,4,FALSE)</f>
        <v>3.0516000000000001</v>
      </c>
      <c r="AO154">
        <f t="shared" si="16"/>
        <v>252.89594646791767</v>
      </c>
      <c r="AP154">
        <f t="shared" si="17"/>
        <v>6.3223986616979415</v>
      </c>
      <c r="AQ154">
        <f t="shared" si="18"/>
        <v>63.223986616979417</v>
      </c>
      <c r="AR154">
        <f t="shared" si="19"/>
        <v>6.3223986616979422E-2</v>
      </c>
      <c r="AS154">
        <f t="shared" si="20"/>
        <v>0.375</v>
      </c>
      <c r="AT154">
        <f>VLOOKUP(P154,spp!A:H,8,FALSE)</f>
        <v>3</v>
      </c>
      <c r="AU154" s="79" t="str">
        <f>VLOOKUP(Q154,gfQuimbayo!B:C,2,FALSE)</f>
        <v>PK</v>
      </c>
      <c r="AV154" s="79" t="str">
        <f>VLOOKUP(AU154,gfQuimbayo!E:F,2,FALSE)</f>
        <v>Planktivores</v>
      </c>
      <c r="AW154" s="79" t="str">
        <f>VLOOKUP(Q154,taxo!A:D,4,FALSE)</f>
        <v>Perciformes</v>
      </c>
      <c r="AX154" s="79" t="str">
        <f>VLOOKUP(Q154,taxo!A:C,3,FALSE)</f>
        <v>Pomacentridae</v>
      </c>
      <c r="AY154" t="str">
        <f>VLOOKUP(P154,spp!A:L,12,FALSE)</f>
        <v>LC</v>
      </c>
    </row>
    <row r="155" spans="1:51" hidden="1" x14ac:dyDescent="0.25">
      <c r="A155" s="2" t="s">
        <v>1094</v>
      </c>
      <c r="B155" s="2" t="s">
        <v>1095</v>
      </c>
      <c r="C155" s="2" t="s">
        <v>1102</v>
      </c>
      <c r="D155" s="2"/>
      <c r="E155" s="2"/>
      <c r="F155" s="2" t="s">
        <v>955</v>
      </c>
      <c r="G155" s="2"/>
      <c r="H155">
        <v>3</v>
      </c>
      <c r="I155">
        <v>40</v>
      </c>
      <c r="J155" s="1">
        <v>41808</v>
      </c>
      <c r="K155" s="34">
        <v>2014</v>
      </c>
      <c r="L155" s="5" t="s">
        <v>956</v>
      </c>
      <c r="N155" s="35">
        <v>5</v>
      </c>
      <c r="O155" t="str">
        <f t="shared" si="15"/>
        <v>Somero</v>
      </c>
      <c r="P155" s="2" t="s">
        <v>1001</v>
      </c>
      <c r="Q155" t="str">
        <f>VLOOKUP(P155,spp!A:B,2,FALSE)</f>
        <v>Apogon dovii</v>
      </c>
      <c r="R155">
        <f t="shared" si="14"/>
        <v>10</v>
      </c>
      <c r="S155" s="85">
        <v>10</v>
      </c>
      <c r="AM155">
        <f>VLOOKUP(P155,spp!A:C,3,FALSE)</f>
        <v>1.41E-2</v>
      </c>
      <c r="AN155">
        <f>VLOOKUP(P155,spp!A:D,4,FALSE)</f>
        <v>3.1286</v>
      </c>
      <c r="AO155">
        <f t="shared" si="16"/>
        <v>2.4786443933352804</v>
      </c>
      <c r="AP155">
        <f t="shared" si="17"/>
        <v>6.1966109833382008E-2</v>
      </c>
      <c r="AQ155">
        <f t="shared" si="18"/>
        <v>0.6196610983338201</v>
      </c>
      <c r="AR155">
        <f t="shared" si="19"/>
        <v>6.1966109833382012E-4</v>
      </c>
      <c r="AS155">
        <f t="shared" si="20"/>
        <v>0.25</v>
      </c>
      <c r="AT155">
        <f>VLOOKUP(P155,spp!A:H,8,FALSE)</f>
        <v>3.4</v>
      </c>
      <c r="AU155" s="79" t="str">
        <f>VLOOKUP(Q155,gfQuimbayo!B:C,2,FALSE)</f>
        <v>PK</v>
      </c>
      <c r="AV155" s="79" t="str">
        <f>VLOOKUP(AU155,gfQuimbayo!E:F,2,FALSE)</f>
        <v>Planktivores</v>
      </c>
      <c r="AW155" s="79" t="str">
        <f>VLOOKUP(Q155,taxo!A:D,4,FALSE)</f>
        <v>Perciformes</v>
      </c>
      <c r="AX155" s="79" t="str">
        <f>VLOOKUP(Q155,taxo!A:C,3,FALSE)</f>
        <v>Apogonidae</v>
      </c>
      <c r="AY155" t="str">
        <f>VLOOKUP(P155,spp!A:L,12,FALSE)</f>
        <v>LC</v>
      </c>
    </row>
    <row r="156" spans="1:51" hidden="1" x14ac:dyDescent="0.25">
      <c r="A156" s="2" t="s">
        <v>1094</v>
      </c>
      <c r="B156" s="2" t="s">
        <v>1095</v>
      </c>
      <c r="C156" s="2" t="s">
        <v>1102</v>
      </c>
      <c r="D156" s="2"/>
      <c r="E156" s="2"/>
      <c r="F156" s="2" t="s">
        <v>955</v>
      </c>
      <c r="G156" s="2"/>
      <c r="H156">
        <v>3</v>
      </c>
      <c r="I156">
        <v>40</v>
      </c>
      <c r="J156" s="1">
        <v>41808</v>
      </c>
      <c r="K156" s="34">
        <v>2014</v>
      </c>
      <c r="L156" s="5" t="s">
        <v>956</v>
      </c>
      <c r="N156" s="35">
        <v>5</v>
      </c>
      <c r="O156" t="str">
        <f t="shared" si="15"/>
        <v>Somero</v>
      </c>
      <c r="P156" s="2" t="s">
        <v>991</v>
      </c>
      <c r="Q156" t="str">
        <f>VLOOKUP(P156,spp!A:B,2,FALSE)</f>
        <v>Canthigaster punctatissima</v>
      </c>
      <c r="R156">
        <f t="shared" si="14"/>
        <v>1</v>
      </c>
      <c r="S156" s="85">
        <v>1</v>
      </c>
      <c r="AM156">
        <f>VLOOKUP(P156,spp!A:C,3,FALSE)</f>
        <v>1.9699999999999999E-2</v>
      </c>
      <c r="AN156">
        <f>VLOOKUP(P156,spp!A:D,4,FALSE)</f>
        <v>2.9174000000000002</v>
      </c>
      <c r="AO156">
        <f t="shared" si="16"/>
        <v>0.28537531735533872</v>
      </c>
      <c r="AP156">
        <f t="shared" si="17"/>
        <v>7.1343829338834678E-3</v>
      </c>
      <c r="AQ156">
        <f t="shared" si="18"/>
        <v>7.134382933883468E-2</v>
      </c>
      <c r="AR156">
        <f t="shared" si="19"/>
        <v>7.1343829338834679E-5</v>
      </c>
      <c r="AS156">
        <f t="shared" si="20"/>
        <v>2.5000000000000001E-2</v>
      </c>
      <c r="AT156">
        <f>VLOOKUP(P156,spp!A:H,8,FALSE)</f>
        <v>3</v>
      </c>
      <c r="AU156" s="79" t="str">
        <f>VLOOKUP(Q156,gfQuimbayo!B:C,2,FALSE)</f>
        <v>IN</v>
      </c>
      <c r="AV156" s="79" t="str">
        <f>VLOOKUP(AU156,gfQuimbayo!E:F,2,FALSE)</f>
        <v>Invertebrivores</v>
      </c>
      <c r="AW156" s="79" t="str">
        <f>VLOOKUP(Q156,taxo!A:D,4,FALSE)</f>
        <v>Tetraodontiformes</v>
      </c>
      <c r="AX156" s="79" t="str">
        <f>VLOOKUP(Q156,taxo!A:C,3,FALSE)</f>
        <v>Tetraodontidae</v>
      </c>
      <c r="AY156" t="str">
        <f>VLOOKUP(P156,spp!A:L,12,FALSE)</f>
        <v>LC</v>
      </c>
    </row>
    <row r="157" spans="1:51" hidden="1" x14ac:dyDescent="0.25">
      <c r="A157" s="2" t="s">
        <v>1094</v>
      </c>
      <c r="B157" s="2" t="s">
        <v>1095</v>
      </c>
      <c r="C157" s="2" t="s">
        <v>1102</v>
      </c>
      <c r="D157" s="2"/>
      <c r="E157" s="2"/>
      <c r="F157" s="2" t="s">
        <v>955</v>
      </c>
      <c r="G157" s="2"/>
      <c r="H157">
        <v>3</v>
      </c>
      <c r="I157">
        <v>40</v>
      </c>
      <c r="J157" s="1">
        <v>41808</v>
      </c>
      <c r="K157" s="34">
        <v>2014</v>
      </c>
      <c r="L157" s="5" t="s">
        <v>956</v>
      </c>
      <c r="N157" s="35">
        <v>5</v>
      </c>
      <c r="O157" t="str">
        <f t="shared" si="15"/>
        <v>Somero</v>
      </c>
      <c r="P157" s="2" t="s">
        <v>965</v>
      </c>
      <c r="Q157" t="str">
        <f>VLOOKUP(P157,spp!A:B,2,FALSE)</f>
        <v>Microspathodon dorsalis</v>
      </c>
      <c r="R157">
        <f t="shared" si="14"/>
        <v>2</v>
      </c>
      <c r="W157" s="85">
        <v>2</v>
      </c>
      <c r="AM157">
        <f>VLOOKUP(P157,spp!A:C,3,FALSE)</f>
        <v>2.3900000000000001E-2</v>
      </c>
      <c r="AN157">
        <f>VLOOKUP(P157,spp!A:D,4,FALSE)</f>
        <v>3.0819999999999999</v>
      </c>
      <c r="AO157">
        <f t="shared" si="16"/>
        <v>972.47624918166844</v>
      </c>
      <c r="AP157">
        <f t="shared" si="17"/>
        <v>24.311906229541712</v>
      </c>
      <c r="AQ157">
        <f t="shared" si="18"/>
        <v>243.11906229541711</v>
      </c>
      <c r="AR157">
        <f t="shared" si="19"/>
        <v>0.2431190622954171</v>
      </c>
      <c r="AS157">
        <f t="shared" si="20"/>
        <v>0.05</v>
      </c>
      <c r="AT157">
        <f>VLOOKUP(P157,spp!A:H,8,FALSE)</f>
        <v>2.1</v>
      </c>
      <c r="AU157" s="79" t="str">
        <f>VLOOKUP(Q157,gfQuimbayo!B:C,2,FALSE)</f>
        <v>HM</v>
      </c>
      <c r="AV157" s="79" t="str">
        <f>VLOOKUP(AU157,gfQuimbayo!E:F,2,FALSE)</f>
        <v>Macroalgae feeders</v>
      </c>
      <c r="AW157" s="79" t="str">
        <f>VLOOKUP(Q157,taxo!A:D,4,FALSE)</f>
        <v>Perciformes</v>
      </c>
      <c r="AX157" s="79" t="str">
        <f>VLOOKUP(Q157,taxo!A:C,3,FALSE)</f>
        <v>Pomacentridae</v>
      </c>
      <c r="AY157" t="str">
        <f>VLOOKUP(P157,spp!A:L,12,FALSE)</f>
        <v>LC</v>
      </c>
    </row>
    <row r="158" spans="1:51" hidden="1" x14ac:dyDescent="0.25">
      <c r="A158" s="2" t="s">
        <v>1094</v>
      </c>
      <c r="B158" s="2" t="s">
        <v>1095</v>
      </c>
      <c r="C158" s="2" t="s">
        <v>1102</v>
      </c>
      <c r="D158" s="2"/>
      <c r="E158" s="2"/>
      <c r="F158" s="2" t="s">
        <v>955</v>
      </c>
      <c r="G158" s="2"/>
      <c r="H158">
        <v>3</v>
      </c>
      <c r="I158">
        <v>40</v>
      </c>
      <c r="J158" s="1">
        <v>41808</v>
      </c>
      <c r="K158" s="34">
        <v>2014</v>
      </c>
      <c r="L158" s="5" t="s">
        <v>956</v>
      </c>
      <c r="N158" s="35">
        <v>5</v>
      </c>
      <c r="O158" t="str">
        <f t="shared" si="15"/>
        <v>Somero</v>
      </c>
      <c r="P158" s="2" t="s">
        <v>968</v>
      </c>
      <c r="Q158" t="str">
        <f>VLOOKUP(P158,spp!A:B,2,FALSE)</f>
        <v>Cirrhitus rivulatus</v>
      </c>
      <c r="R158">
        <f t="shared" si="14"/>
        <v>1</v>
      </c>
      <c r="X158" s="85">
        <v>1</v>
      </c>
      <c r="AM158">
        <f>VLOOKUP(P158,spp!A:C,3,FALSE)</f>
        <v>2.76E-2</v>
      </c>
      <c r="AN158">
        <f>VLOOKUP(P158,spp!A:D,4,FALSE)</f>
        <v>3</v>
      </c>
      <c r="AO158">
        <f t="shared" si="16"/>
        <v>1183.3499999999999</v>
      </c>
      <c r="AP158">
        <f t="shared" si="17"/>
        <v>29.583749999999998</v>
      </c>
      <c r="AQ158">
        <f t="shared" si="18"/>
        <v>295.83749999999998</v>
      </c>
      <c r="AR158">
        <f t="shared" si="19"/>
        <v>0.29583749999999998</v>
      </c>
      <c r="AS158">
        <f t="shared" si="20"/>
        <v>2.5000000000000001E-2</v>
      </c>
      <c r="AT158">
        <f>VLOOKUP(P158,spp!A:H,8,FALSE)</f>
        <v>4</v>
      </c>
      <c r="AU158" s="79" t="str">
        <f>VLOOKUP(Q158,gfQuimbayo!B:C,2,FALSE)</f>
        <v>IN</v>
      </c>
      <c r="AV158" s="79" t="str">
        <f>VLOOKUP(AU158,gfQuimbayo!E:F,2,FALSE)</f>
        <v>Invertebrivores</v>
      </c>
      <c r="AW158" s="79" t="str">
        <f>VLOOKUP(Q158,taxo!A:D,4,FALSE)</f>
        <v>Perciformes</v>
      </c>
      <c r="AX158" s="79" t="str">
        <f>VLOOKUP(Q158,taxo!A:C,3,FALSE)</f>
        <v>Cirrhitidae</v>
      </c>
      <c r="AY158" t="str">
        <f>VLOOKUP(P158,spp!A:L,12,FALSE)</f>
        <v>LC</v>
      </c>
    </row>
    <row r="159" spans="1:51" hidden="1" x14ac:dyDescent="0.25">
      <c r="A159" s="2" t="s">
        <v>1094</v>
      </c>
      <c r="B159" s="2" t="s">
        <v>1095</v>
      </c>
      <c r="C159" s="2" t="s">
        <v>1102</v>
      </c>
      <c r="D159" s="2"/>
      <c r="E159" s="2"/>
      <c r="F159" s="2" t="s">
        <v>955</v>
      </c>
      <c r="G159" s="2"/>
      <c r="H159">
        <v>3</v>
      </c>
      <c r="I159">
        <v>40</v>
      </c>
      <c r="J159" s="1">
        <v>41808</v>
      </c>
      <c r="K159" s="34">
        <v>2014</v>
      </c>
      <c r="L159" s="5" t="s">
        <v>956</v>
      </c>
      <c r="N159" s="35">
        <v>5</v>
      </c>
      <c r="O159" t="str">
        <f t="shared" si="15"/>
        <v>Somero</v>
      </c>
      <c r="P159" s="2" t="s">
        <v>999</v>
      </c>
      <c r="Q159" t="str">
        <f>VLOOKUP(P159,spp!A:B,2,FALSE)</f>
        <v>Fistularia commersonii</v>
      </c>
      <c r="R159">
        <f t="shared" si="14"/>
        <v>1</v>
      </c>
      <c r="Z159" s="85">
        <v>1</v>
      </c>
      <c r="AM159">
        <f>VLOOKUP(P159,spp!A:C,3,FALSE)</f>
        <v>5.9999999999999995E-4</v>
      </c>
      <c r="AN159">
        <f>VLOOKUP(P159,spp!A:D,4,FALSE)</f>
        <v>3</v>
      </c>
      <c r="AO159">
        <f t="shared" si="16"/>
        <v>99.824999999999989</v>
      </c>
      <c r="AP159">
        <f t="shared" si="17"/>
        <v>2.4956249999999995</v>
      </c>
      <c r="AQ159">
        <f t="shared" si="18"/>
        <v>24.956249999999997</v>
      </c>
      <c r="AR159">
        <f t="shared" si="19"/>
        <v>2.4956249999999996E-2</v>
      </c>
      <c r="AS159">
        <f t="shared" si="20"/>
        <v>2.5000000000000001E-2</v>
      </c>
      <c r="AT159">
        <f>VLOOKUP(P159,spp!A:H,8,FALSE)</f>
        <v>4.3</v>
      </c>
      <c r="AU159" s="79" t="str">
        <f>VLOOKUP(Q159,gfQuimbayo!B:C,2,FALSE)</f>
        <v>PS</v>
      </c>
      <c r="AV159" s="79" t="str">
        <f>VLOOKUP(AU159,gfQuimbayo!E:F,2,FALSE)</f>
        <v>Piscivores</v>
      </c>
      <c r="AW159" s="79" t="str">
        <f>VLOOKUP(Q159,taxo!A:D,4,FALSE)</f>
        <v>Syngnathiformes</v>
      </c>
      <c r="AX159" s="79" t="str">
        <f>VLOOKUP(Q159,taxo!A:C,3,FALSE)</f>
        <v>Fistulariidae</v>
      </c>
      <c r="AY159" t="str">
        <f>VLOOKUP(P159,spp!A:L,12,FALSE)</f>
        <v>NE</v>
      </c>
    </row>
    <row r="160" spans="1:51" hidden="1" x14ac:dyDescent="0.25">
      <c r="A160" s="2" t="s">
        <v>1094</v>
      </c>
      <c r="B160" s="2" t="s">
        <v>1095</v>
      </c>
      <c r="C160" s="2" t="s">
        <v>1102</v>
      </c>
      <c r="D160" s="2"/>
      <c r="E160" s="2"/>
      <c r="F160" s="2" t="s">
        <v>955</v>
      </c>
      <c r="G160" s="2"/>
      <c r="H160">
        <v>3</v>
      </c>
      <c r="I160">
        <v>40</v>
      </c>
      <c r="J160" s="1">
        <v>41808</v>
      </c>
      <c r="K160" s="34">
        <v>2014</v>
      </c>
      <c r="L160" s="5" t="s">
        <v>956</v>
      </c>
      <c r="N160" s="35">
        <v>5</v>
      </c>
      <c r="O160" t="str">
        <f t="shared" si="15"/>
        <v>Somero</v>
      </c>
      <c r="P160" s="2" t="s">
        <v>1032</v>
      </c>
      <c r="Q160" t="str">
        <f>VLOOKUP(P160,spp!A:B,2,FALSE)</f>
        <v>Arothron hispidus</v>
      </c>
      <c r="R160">
        <f t="shared" si="14"/>
        <v>1</v>
      </c>
      <c r="W160" s="85">
        <v>1</v>
      </c>
      <c r="AM160">
        <f>VLOOKUP(P160,spp!A:C,3,FALSE)</f>
        <v>5.7000000000000002E-2</v>
      </c>
      <c r="AN160">
        <f>VLOOKUP(P160,spp!A:D,4,FALSE)</f>
        <v>2.8010000000000002</v>
      </c>
      <c r="AO160">
        <f t="shared" si="16"/>
        <v>469.35864340635891</v>
      </c>
      <c r="AP160">
        <f t="shared" si="17"/>
        <v>11.733966085158972</v>
      </c>
      <c r="AQ160">
        <f t="shared" si="18"/>
        <v>117.33966085158971</v>
      </c>
      <c r="AR160">
        <f t="shared" si="19"/>
        <v>0.11733966085158971</v>
      </c>
      <c r="AS160">
        <f t="shared" si="20"/>
        <v>2.5000000000000001E-2</v>
      </c>
      <c r="AT160">
        <f>VLOOKUP(P160,spp!A:H,8,FALSE)</f>
        <v>3.1</v>
      </c>
      <c r="AU160" s="79" t="str">
        <f>VLOOKUP(Q160,gfQuimbayo!B:C,2,FALSE)</f>
        <v>IN</v>
      </c>
      <c r="AV160" s="79" t="str">
        <f>VLOOKUP(AU160,gfQuimbayo!E:F,2,FALSE)</f>
        <v>Invertebrivores</v>
      </c>
      <c r="AW160" s="79" t="str">
        <f>VLOOKUP(Q160,taxo!A:D,4,FALSE)</f>
        <v>Tetraodontiformes</v>
      </c>
      <c r="AX160" s="79" t="str">
        <f>VLOOKUP(Q160,taxo!A:C,3,FALSE)</f>
        <v>Tetraodontidae</v>
      </c>
      <c r="AY160" t="str">
        <f>VLOOKUP(P160,spp!A:L,12,FALSE)</f>
        <v>NE</v>
      </c>
    </row>
    <row r="161" spans="1:51" hidden="1" x14ac:dyDescent="0.25">
      <c r="A161" s="2" t="s">
        <v>1094</v>
      </c>
      <c r="B161" s="2" t="s">
        <v>1095</v>
      </c>
      <c r="C161" s="2" t="s">
        <v>1102</v>
      </c>
      <c r="D161" s="2"/>
      <c r="E161" s="2"/>
      <c r="F161" s="2" t="s">
        <v>955</v>
      </c>
      <c r="G161" s="2"/>
      <c r="H161">
        <v>3</v>
      </c>
      <c r="I161">
        <v>40</v>
      </c>
      <c r="J161" s="1">
        <v>41808</v>
      </c>
      <c r="K161" s="34">
        <v>2014</v>
      </c>
      <c r="L161" s="5" t="s">
        <v>956</v>
      </c>
      <c r="N161" s="35">
        <v>5</v>
      </c>
      <c r="O161" t="str">
        <f t="shared" si="15"/>
        <v>Somero</v>
      </c>
      <c r="P161" s="2" t="s">
        <v>977</v>
      </c>
      <c r="Q161" t="str">
        <f>VLOOKUP(P161,spp!A:B,2,FALSE)</f>
        <v>Chromis atrilobata</v>
      </c>
      <c r="R161">
        <f t="shared" si="14"/>
        <v>500</v>
      </c>
      <c r="S161" s="85">
        <v>500</v>
      </c>
      <c r="AM161">
        <f>VLOOKUP(P161,spp!A:C,3,FALSE)</f>
        <v>5.2300000000000003E-3</v>
      </c>
      <c r="AN161">
        <f>VLOOKUP(P161,spp!A:D,4,FALSE)</f>
        <v>3.41655</v>
      </c>
      <c r="AO161">
        <f t="shared" si="16"/>
        <v>59.848549582603432</v>
      </c>
      <c r="AP161">
        <f t="shared" si="17"/>
        <v>1.4962137395650859</v>
      </c>
      <c r="AQ161">
        <f t="shared" si="18"/>
        <v>14.962137395650858</v>
      </c>
      <c r="AR161">
        <f t="shared" si="19"/>
        <v>1.4962137395650858E-2</v>
      </c>
      <c r="AS161">
        <f t="shared" si="20"/>
        <v>12.5</v>
      </c>
      <c r="AT161">
        <f>VLOOKUP(P161,spp!A:H,8,FALSE)</f>
        <v>3.4</v>
      </c>
      <c r="AU161" s="79" t="str">
        <f>VLOOKUP(Q161,gfQuimbayo!B:C,2,FALSE)</f>
        <v>PK</v>
      </c>
      <c r="AV161" s="79" t="str">
        <f>VLOOKUP(AU161,gfQuimbayo!E:F,2,FALSE)</f>
        <v>Planktivores</v>
      </c>
      <c r="AW161" s="79" t="str">
        <f>VLOOKUP(Q161,taxo!A:D,4,FALSE)</f>
        <v>Perciformes</v>
      </c>
      <c r="AX161" s="79" t="str">
        <f>VLOOKUP(Q161,taxo!A:C,3,FALSE)</f>
        <v>Pomacentridae</v>
      </c>
      <c r="AY161" t="str">
        <f>VLOOKUP(P161,spp!A:L,12,FALSE)</f>
        <v>LC</v>
      </c>
    </row>
    <row r="162" spans="1:51" hidden="1" x14ac:dyDescent="0.25">
      <c r="A162" s="2" t="s">
        <v>1094</v>
      </c>
      <c r="B162" s="2" t="s">
        <v>1095</v>
      </c>
      <c r="C162" s="2" t="s">
        <v>1102</v>
      </c>
      <c r="D162" s="2"/>
      <c r="E162" s="2"/>
      <c r="F162" s="2" t="s">
        <v>955</v>
      </c>
      <c r="G162" s="2"/>
      <c r="H162">
        <v>3</v>
      </c>
      <c r="I162">
        <v>40</v>
      </c>
      <c r="J162" s="1">
        <v>41808</v>
      </c>
      <c r="K162" s="34">
        <v>2014</v>
      </c>
      <c r="L162" s="5" t="s">
        <v>956</v>
      </c>
      <c r="N162" s="35">
        <v>5</v>
      </c>
      <c r="O162" t="str">
        <f t="shared" si="15"/>
        <v>Somero</v>
      </c>
      <c r="P162" s="2" t="s">
        <v>976</v>
      </c>
      <c r="Q162" t="str">
        <f>VLOOKUP(P162,spp!A:B,2,FALSE)</f>
        <v>Sufflamen verres</v>
      </c>
      <c r="R162">
        <f t="shared" si="14"/>
        <v>12</v>
      </c>
      <c r="U162" s="85">
        <v>5</v>
      </c>
      <c r="W162" s="85">
        <v>7</v>
      </c>
      <c r="AM162">
        <f>VLOOKUP(P162,spp!A:C,3,FALSE)</f>
        <v>2.4899999999999999E-2</v>
      </c>
      <c r="AN162">
        <f>VLOOKUP(P162,spp!A:D,4,FALSE)</f>
        <v>3.0129999999999999</v>
      </c>
      <c r="AO162">
        <f t="shared" si="16"/>
        <v>3091.0995720669207</v>
      </c>
      <c r="AP162">
        <f t="shared" si="17"/>
        <v>77.277489301673015</v>
      </c>
      <c r="AQ162">
        <f t="shared" si="18"/>
        <v>772.77489301673018</v>
      </c>
      <c r="AR162">
        <f t="shared" si="19"/>
        <v>0.77277489301673019</v>
      </c>
      <c r="AS162">
        <f t="shared" si="20"/>
        <v>0.3</v>
      </c>
      <c r="AT162">
        <f>VLOOKUP(P162,spp!A:H,8,FALSE)</f>
        <v>3.3</v>
      </c>
      <c r="AU162" s="79" t="str">
        <f>VLOOKUP(Q162,gfQuimbayo!B:C,2,FALSE)</f>
        <v>IN</v>
      </c>
      <c r="AV162" s="79" t="str">
        <f>VLOOKUP(AU162,gfQuimbayo!E:F,2,FALSE)</f>
        <v>Invertebrivores</v>
      </c>
      <c r="AW162" s="79" t="str">
        <f>VLOOKUP(Q162,taxo!A:D,4,FALSE)</f>
        <v>Tetraodontiformes</v>
      </c>
      <c r="AX162" s="79" t="str">
        <f>VLOOKUP(Q162,taxo!A:C,3,FALSE)</f>
        <v>Balistidae</v>
      </c>
      <c r="AY162" t="str">
        <f>VLOOKUP(P162,spp!A:L,12,FALSE)</f>
        <v>LC</v>
      </c>
    </row>
    <row r="163" spans="1:51" hidden="1" x14ac:dyDescent="0.25">
      <c r="A163" s="2" t="s">
        <v>1094</v>
      </c>
      <c r="B163" s="2" t="s">
        <v>1095</v>
      </c>
      <c r="C163" s="2" t="s">
        <v>1102</v>
      </c>
      <c r="D163" s="2"/>
      <c r="E163" s="2"/>
      <c r="F163" s="2" t="s">
        <v>955</v>
      </c>
      <c r="G163" s="2"/>
      <c r="H163">
        <v>3</v>
      </c>
      <c r="I163">
        <v>40</v>
      </c>
      <c r="J163" s="1">
        <v>41808</v>
      </c>
      <c r="K163" s="34">
        <v>2014</v>
      </c>
      <c r="L163" s="5" t="s">
        <v>956</v>
      </c>
      <c r="N163" s="35">
        <v>5</v>
      </c>
      <c r="O163" t="str">
        <f t="shared" si="15"/>
        <v>Somero</v>
      </c>
      <c r="P163" s="2" t="s">
        <v>963</v>
      </c>
      <c r="Q163" t="str">
        <f>VLOOKUP(P163,spp!A:B,2,FALSE)</f>
        <v>Sargocentron suborbitalis</v>
      </c>
      <c r="R163">
        <f t="shared" si="14"/>
        <v>2</v>
      </c>
      <c r="U163" s="85">
        <v>2</v>
      </c>
      <c r="AM163">
        <f>VLOOKUP(P163,spp!A:C,3,FALSE)</f>
        <v>2.3199999999999998E-2</v>
      </c>
      <c r="AN163">
        <f>VLOOKUP(P163,spp!A:D,4,FALSE)</f>
        <v>2.9554</v>
      </c>
      <c r="AO163">
        <f t="shared" si="16"/>
        <v>80.970315778811653</v>
      </c>
      <c r="AP163">
        <f t="shared" si="17"/>
        <v>2.0242578944702911</v>
      </c>
      <c r="AQ163">
        <f t="shared" si="18"/>
        <v>20.242578944702913</v>
      </c>
      <c r="AR163">
        <f t="shared" si="19"/>
        <v>2.0242578944702914E-2</v>
      </c>
      <c r="AS163">
        <f t="shared" si="20"/>
        <v>0.05</v>
      </c>
      <c r="AT163">
        <f>VLOOKUP(P163,spp!A:H,8,FALSE)</f>
        <v>3.5</v>
      </c>
      <c r="AU163" s="79" t="str">
        <f>VLOOKUP(Q163,gfQuimbayo!B:C,2,FALSE)</f>
        <v>IN</v>
      </c>
      <c r="AV163" s="79" t="str">
        <f>VLOOKUP(AU163,gfQuimbayo!E:F,2,FALSE)</f>
        <v>Invertebrivores</v>
      </c>
      <c r="AW163" s="79" t="str">
        <f>VLOOKUP(Q163,taxo!A:D,4,FALSE)</f>
        <v>Beryciformes</v>
      </c>
      <c r="AX163" s="79" t="str">
        <f>VLOOKUP(Q163,taxo!A:C,3,FALSE)</f>
        <v>Holocentridae</v>
      </c>
      <c r="AY163" t="str">
        <f>VLOOKUP(P163,spp!A:L,12,FALSE)</f>
        <v>LC</v>
      </c>
    </row>
    <row r="164" spans="1:51" hidden="1" x14ac:dyDescent="0.25">
      <c r="A164" s="2" t="s">
        <v>1094</v>
      </c>
      <c r="B164" s="2" t="s">
        <v>1095</v>
      </c>
      <c r="C164" s="2" t="s">
        <v>1102</v>
      </c>
      <c r="D164" s="2"/>
      <c r="E164" s="2"/>
      <c r="F164" s="2" t="s">
        <v>955</v>
      </c>
      <c r="G164" s="2"/>
      <c r="H164">
        <v>3</v>
      </c>
      <c r="I164">
        <v>40</v>
      </c>
      <c r="J164" s="1">
        <v>41808</v>
      </c>
      <c r="K164" s="34">
        <v>2014</v>
      </c>
      <c r="L164" s="5" t="s">
        <v>956</v>
      </c>
      <c r="N164" s="35">
        <v>5</v>
      </c>
      <c r="O164" t="str">
        <f t="shared" si="15"/>
        <v>Somero</v>
      </c>
      <c r="P164" s="2" t="s">
        <v>975</v>
      </c>
      <c r="Q164" t="str">
        <f>VLOOKUP(P164,spp!A:B,2,FALSE)</f>
        <v>Holacanthus passer</v>
      </c>
      <c r="R164">
        <f t="shared" si="14"/>
        <v>1</v>
      </c>
      <c r="X164" s="85">
        <v>1</v>
      </c>
      <c r="AM164">
        <f>VLOOKUP(P164,spp!A:C,3,FALSE)</f>
        <v>2.7130000000000001E-2</v>
      </c>
      <c r="AN164">
        <f>VLOOKUP(P164,spp!A:D,4,FALSE)</f>
        <v>3.0842299999999998</v>
      </c>
      <c r="AO164">
        <f t="shared" si="16"/>
        <v>1569.3173570742451</v>
      </c>
      <c r="AP164">
        <f t="shared" si="17"/>
        <v>39.232933926856127</v>
      </c>
      <c r="AQ164">
        <f t="shared" si="18"/>
        <v>392.32933926856128</v>
      </c>
      <c r="AR164">
        <f t="shared" si="19"/>
        <v>0.39232933926856128</v>
      </c>
      <c r="AS164">
        <f t="shared" si="20"/>
        <v>2.5000000000000001E-2</v>
      </c>
      <c r="AT164">
        <f>VLOOKUP(P164,spp!A:H,8,FALSE)</f>
        <v>2.6</v>
      </c>
      <c r="AU164" s="79" t="str">
        <f>VLOOKUP(Q164,gfQuimbayo!B:C,2,FALSE)</f>
        <v>IN</v>
      </c>
      <c r="AV164" s="79" t="str">
        <f>VLOOKUP(AU164,gfQuimbayo!E:F,2,FALSE)</f>
        <v>Invertebrivores</v>
      </c>
      <c r="AW164" s="79" t="str">
        <f>VLOOKUP(Q164,taxo!A:D,4,FALSE)</f>
        <v>Perciformes</v>
      </c>
      <c r="AX164" s="79" t="str">
        <f>VLOOKUP(Q164,taxo!A:C,3,FALSE)</f>
        <v>Pomacanthidae</v>
      </c>
      <c r="AY164" t="str">
        <f>VLOOKUP(P164,spp!A:L,12,FALSE)</f>
        <v>LC</v>
      </c>
    </row>
    <row r="165" spans="1:51" hidden="1" x14ac:dyDescent="0.25">
      <c r="A165" s="2" t="s">
        <v>1094</v>
      </c>
      <c r="B165" s="2" t="s">
        <v>1095</v>
      </c>
      <c r="C165" s="2" t="s">
        <v>1102</v>
      </c>
      <c r="D165" s="2"/>
      <c r="E165" s="2"/>
      <c r="F165" s="2" t="s">
        <v>955</v>
      </c>
      <c r="G165" s="2"/>
      <c r="H165">
        <v>3</v>
      </c>
      <c r="I165">
        <v>40</v>
      </c>
      <c r="J165" s="1">
        <v>41808</v>
      </c>
      <c r="K165" s="34">
        <v>2014</v>
      </c>
      <c r="L165" s="5" t="s">
        <v>956</v>
      </c>
      <c r="N165" s="35">
        <v>5</v>
      </c>
      <c r="O165" t="str">
        <f t="shared" si="15"/>
        <v>Somero</v>
      </c>
      <c r="P165" s="2" t="s">
        <v>958</v>
      </c>
      <c r="Q165" t="str">
        <f>VLOOKUP(P165,spp!A:B,2,FALSE)</f>
        <v>Pseudobalistes naufragium</v>
      </c>
      <c r="R165">
        <f t="shared" si="14"/>
        <v>1</v>
      </c>
      <c r="W165" s="85">
        <v>1</v>
      </c>
      <c r="AM165">
        <f>VLOOKUP(P165,spp!A:C,3,FALSE)</f>
        <v>0.12970000000000001</v>
      </c>
      <c r="AN165">
        <f>VLOOKUP(P165,spp!A:D,4,FALSE)</f>
        <v>2.6061000000000001</v>
      </c>
      <c r="AO165">
        <f t="shared" si="16"/>
        <v>570.31058564571947</v>
      </c>
      <c r="AP165">
        <f t="shared" si="17"/>
        <v>14.257764641142987</v>
      </c>
      <c r="AQ165">
        <f t="shared" si="18"/>
        <v>142.57764641142987</v>
      </c>
      <c r="AR165">
        <f t="shared" si="19"/>
        <v>0.14257764641142986</v>
      </c>
      <c r="AS165">
        <f t="shared" si="20"/>
        <v>2.5000000000000001E-2</v>
      </c>
      <c r="AT165">
        <f>VLOOKUP(P165,spp!A:H,8,FALSE)</f>
        <v>3.8</v>
      </c>
      <c r="AU165" s="79" t="str">
        <f>VLOOKUP(Q165,gfQuimbayo!B:C,2,FALSE)</f>
        <v>IN</v>
      </c>
      <c r="AV165" s="79" t="str">
        <f>VLOOKUP(AU165,gfQuimbayo!E:F,2,FALSE)</f>
        <v>Invertebrivores</v>
      </c>
      <c r="AW165" s="79" t="str">
        <f>VLOOKUP(Q165,taxo!A:D,4,FALSE)</f>
        <v>Tetraodontiformes</v>
      </c>
      <c r="AX165" s="79" t="str">
        <f>VLOOKUP(Q165,taxo!A:C,3,FALSE)</f>
        <v>Balistidae</v>
      </c>
      <c r="AY165" t="str">
        <f>VLOOKUP(P165,spp!A:L,12,FALSE)</f>
        <v>LC</v>
      </c>
    </row>
    <row r="166" spans="1:51" hidden="1" x14ac:dyDescent="0.25">
      <c r="A166" s="2" t="s">
        <v>1094</v>
      </c>
      <c r="B166" s="2" t="s">
        <v>1095</v>
      </c>
      <c r="C166" s="2" t="s">
        <v>1104</v>
      </c>
      <c r="D166" s="45" t="s">
        <v>1143</v>
      </c>
      <c r="E166" s="45" t="s">
        <v>1144</v>
      </c>
      <c r="F166" s="2" t="s">
        <v>955</v>
      </c>
      <c r="G166" s="2"/>
      <c r="H166">
        <v>1</v>
      </c>
      <c r="I166">
        <v>40</v>
      </c>
      <c r="J166" s="1">
        <v>41809</v>
      </c>
      <c r="K166" s="34">
        <v>2014</v>
      </c>
      <c r="L166" s="5" t="s">
        <v>956</v>
      </c>
      <c r="N166" s="35">
        <v>8.5</v>
      </c>
      <c r="O166" t="str">
        <f t="shared" si="15"/>
        <v>Profundo</v>
      </c>
      <c r="P166" s="2" t="s">
        <v>978</v>
      </c>
      <c r="Q166" t="str">
        <f>VLOOKUP(P166,spp!A:B,2,FALSE)</f>
        <v>Bodianus diplotaenia</v>
      </c>
      <c r="R166">
        <f t="shared" si="14"/>
        <v>1</v>
      </c>
      <c r="U166" s="85">
        <v>1</v>
      </c>
      <c r="AM166">
        <f>VLOOKUP(P166,spp!A:C,3,FALSE)</f>
        <v>2.01E-2</v>
      </c>
      <c r="AN166">
        <f>VLOOKUP(P166,spp!A:D,4,FALSE)</f>
        <v>2.9992000000000001</v>
      </c>
      <c r="AO166">
        <f t="shared" si="16"/>
        <v>39.178568920836838</v>
      </c>
      <c r="AP166">
        <f t="shared" si="17"/>
        <v>0.97946422302092095</v>
      </c>
      <c r="AQ166">
        <f t="shared" si="18"/>
        <v>9.7946422302092095</v>
      </c>
      <c r="AR166">
        <f t="shared" si="19"/>
        <v>9.7946422302092103E-3</v>
      </c>
      <c r="AS166">
        <f t="shared" si="20"/>
        <v>2.5000000000000001E-2</v>
      </c>
      <c r="AT166">
        <f>VLOOKUP(P166,spp!A:H,8,FALSE)</f>
        <v>3.4</v>
      </c>
      <c r="AU166" s="79" t="str">
        <f>VLOOKUP(Q166,gfQuimbayo!B:C,2,FALSE)</f>
        <v>IN</v>
      </c>
      <c r="AV166" s="79" t="str">
        <f>VLOOKUP(AU166,gfQuimbayo!E:F,2,FALSE)</f>
        <v>Invertebrivores</v>
      </c>
      <c r="AW166" s="79" t="str">
        <f>VLOOKUP(Q166,taxo!A:D,4,FALSE)</f>
        <v>Perciformes</v>
      </c>
      <c r="AX166" s="79" t="str">
        <f>VLOOKUP(Q166,taxo!A:C,3,FALSE)</f>
        <v>Labridae</v>
      </c>
      <c r="AY166" t="str">
        <f>VLOOKUP(P166,spp!A:L,12,FALSE)</f>
        <v>LC</v>
      </c>
    </row>
    <row r="167" spans="1:51" hidden="1" x14ac:dyDescent="0.25">
      <c r="A167" s="2" t="s">
        <v>1094</v>
      </c>
      <c r="B167" s="2" t="s">
        <v>1095</v>
      </c>
      <c r="C167" s="2" t="s">
        <v>1104</v>
      </c>
      <c r="D167" s="45" t="s">
        <v>1143</v>
      </c>
      <c r="E167" s="45" t="s">
        <v>1144</v>
      </c>
      <c r="F167" s="2" t="s">
        <v>955</v>
      </c>
      <c r="G167" s="2"/>
      <c r="H167">
        <v>1</v>
      </c>
      <c r="I167">
        <v>40</v>
      </c>
      <c r="J167" s="1">
        <v>41809</v>
      </c>
      <c r="K167" s="34">
        <v>2014</v>
      </c>
      <c r="L167" s="5" t="s">
        <v>956</v>
      </c>
      <c r="N167" s="35">
        <v>8.5</v>
      </c>
      <c r="O167" t="str">
        <f t="shared" si="15"/>
        <v>Profundo</v>
      </c>
      <c r="P167" s="2" t="s">
        <v>994</v>
      </c>
      <c r="Q167" t="str">
        <f>VLOOKUP(P167,spp!A:B,2,FALSE)</f>
        <v>Caranx caballus</v>
      </c>
      <c r="R167">
        <f t="shared" si="14"/>
        <v>5</v>
      </c>
      <c r="X167" s="85">
        <v>5</v>
      </c>
      <c r="AM167">
        <f>VLOOKUP(P167,spp!A:C,3,FALSE)</f>
        <v>2.5000000000000001E-2</v>
      </c>
      <c r="AN167">
        <f>VLOOKUP(P167,spp!A:D,4,FALSE)</f>
        <v>3</v>
      </c>
      <c r="AO167">
        <f t="shared" si="16"/>
        <v>5359.375</v>
      </c>
      <c r="AP167">
        <f t="shared" si="17"/>
        <v>133.984375</v>
      </c>
      <c r="AQ167">
        <f t="shared" si="18"/>
        <v>1339.84375</v>
      </c>
      <c r="AR167">
        <f t="shared" si="19"/>
        <v>1.33984375</v>
      </c>
      <c r="AS167">
        <f t="shared" si="20"/>
        <v>0.125</v>
      </c>
      <c r="AT167">
        <f>VLOOKUP(P167,spp!A:H,8,FALSE)</f>
        <v>4</v>
      </c>
      <c r="AU167" s="79" t="str">
        <f>VLOOKUP(Q167,gfQuimbayo!B:C,2,FALSE)</f>
        <v>PS</v>
      </c>
      <c r="AV167" s="79" t="str">
        <f>VLOOKUP(AU167,gfQuimbayo!E:F,2,FALSE)</f>
        <v>Piscivores</v>
      </c>
      <c r="AW167" s="79" t="str">
        <f>VLOOKUP(Q167,taxo!A:D,4,FALSE)</f>
        <v>Perciformes</v>
      </c>
      <c r="AX167" s="79" t="str">
        <f>VLOOKUP(Q167,taxo!A:C,3,FALSE)</f>
        <v>Carangidae</v>
      </c>
      <c r="AY167" t="str">
        <f>VLOOKUP(P167,spp!A:L,12,FALSE)</f>
        <v>LC</v>
      </c>
    </row>
    <row r="168" spans="1:51" hidden="1" x14ac:dyDescent="0.25">
      <c r="A168" s="2" t="s">
        <v>1094</v>
      </c>
      <c r="B168" s="2" t="s">
        <v>1095</v>
      </c>
      <c r="C168" s="2" t="s">
        <v>1104</v>
      </c>
      <c r="D168" s="45" t="s">
        <v>1143</v>
      </c>
      <c r="E168" s="45" t="s">
        <v>1144</v>
      </c>
      <c r="F168" s="2" t="s">
        <v>955</v>
      </c>
      <c r="G168" s="2"/>
      <c r="H168">
        <v>1</v>
      </c>
      <c r="I168">
        <v>40</v>
      </c>
      <c r="J168" s="1">
        <v>41809</v>
      </c>
      <c r="K168" s="34">
        <v>2014</v>
      </c>
      <c r="L168" s="5" t="s">
        <v>956</v>
      </c>
      <c r="N168" s="35">
        <v>8.5</v>
      </c>
      <c r="O168" t="str">
        <f t="shared" si="15"/>
        <v>Profundo</v>
      </c>
      <c r="P168" s="2" t="s">
        <v>959</v>
      </c>
      <c r="Q168" t="str">
        <f>VLOOKUP(P168,spp!A:B,2,FALSE)</f>
        <v>Stegastes acapulcoensis</v>
      </c>
      <c r="R168">
        <f t="shared" si="14"/>
        <v>45</v>
      </c>
      <c r="T168" s="85">
        <v>10</v>
      </c>
      <c r="U168" s="85">
        <v>35</v>
      </c>
      <c r="AM168">
        <f>VLOOKUP(P168,spp!A:C,3,FALSE)</f>
        <v>3.49E-2</v>
      </c>
      <c r="AN168">
        <f>VLOOKUP(P168,spp!A:D,4,FALSE)</f>
        <v>2.9108999999999998</v>
      </c>
      <c r="AO168">
        <f t="shared" si="16"/>
        <v>2028.0115809787899</v>
      </c>
      <c r="AP168">
        <f t="shared" si="17"/>
        <v>50.700289524469746</v>
      </c>
      <c r="AQ168">
        <f t="shared" si="18"/>
        <v>507.00289524469747</v>
      </c>
      <c r="AR168">
        <f t="shared" si="19"/>
        <v>0.50700289524469744</v>
      </c>
      <c r="AS168">
        <f t="shared" si="20"/>
        <v>1.125</v>
      </c>
      <c r="AT168">
        <f>VLOOKUP(P168,spp!A:H,8,FALSE)</f>
        <v>2</v>
      </c>
      <c r="AU168" s="79" t="str">
        <f>VLOOKUP(Q168,gfQuimbayo!B:C,2,FALSE)</f>
        <v>HD</v>
      </c>
      <c r="AV168" s="79" t="str">
        <f>VLOOKUP(AU168,gfQuimbayo!E:F,2,FALSE)</f>
        <v>Detritivores</v>
      </c>
      <c r="AW168" s="79" t="str">
        <f>VLOOKUP(Q168,taxo!A:D,4,FALSE)</f>
        <v>Perciformes</v>
      </c>
      <c r="AX168" s="79" t="str">
        <f>VLOOKUP(Q168,taxo!A:C,3,FALSE)</f>
        <v>Pomacentridae</v>
      </c>
      <c r="AY168" t="str">
        <f>VLOOKUP(P168,spp!A:L,12,FALSE)</f>
        <v>LC</v>
      </c>
    </row>
    <row r="169" spans="1:51" hidden="1" x14ac:dyDescent="0.25">
      <c r="A169" s="2" t="s">
        <v>1094</v>
      </c>
      <c r="B169" s="2" t="s">
        <v>1095</v>
      </c>
      <c r="C169" s="2" t="s">
        <v>1104</v>
      </c>
      <c r="D169" s="45" t="s">
        <v>1143</v>
      </c>
      <c r="E169" s="45" t="s">
        <v>1144</v>
      </c>
      <c r="F169" s="2" t="s">
        <v>955</v>
      </c>
      <c r="G169" s="2"/>
      <c r="H169">
        <v>1</v>
      </c>
      <c r="I169">
        <v>40</v>
      </c>
      <c r="J169" s="1">
        <v>41809</v>
      </c>
      <c r="K169" s="34">
        <v>2014</v>
      </c>
      <c r="L169" s="5" t="s">
        <v>956</v>
      </c>
      <c r="N169" s="35">
        <v>8.5</v>
      </c>
      <c r="O169" t="str">
        <f t="shared" si="15"/>
        <v>Profundo</v>
      </c>
      <c r="P169" s="2" t="s">
        <v>999</v>
      </c>
      <c r="Q169" t="str">
        <f>VLOOKUP(P169,spp!A:B,2,FALSE)</f>
        <v>Fistularia commersonii</v>
      </c>
      <c r="R169">
        <f t="shared" si="14"/>
        <v>1</v>
      </c>
      <c r="AE169" s="85">
        <v>1</v>
      </c>
      <c r="AM169">
        <f>VLOOKUP(P169,spp!A:C,3,FALSE)</f>
        <v>5.9999999999999995E-4</v>
      </c>
      <c r="AN169">
        <f>VLOOKUP(P169,spp!A:D,4,FALSE)</f>
        <v>3</v>
      </c>
      <c r="AO169">
        <f t="shared" si="16"/>
        <v>854.29687499999989</v>
      </c>
      <c r="AP169">
        <f t="shared" si="17"/>
        <v>21.357421874999996</v>
      </c>
      <c r="AQ169">
        <f t="shared" si="18"/>
        <v>213.57421874999997</v>
      </c>
      <c r="AR169">
        <f t="shared" si="19"/>
        <v>0.21357421874999996</v>
      </c>
      <c r="AS169">
        <f t="shared" si="20"/>
        <v>2.5000000000000001E-2</v>
      </c>
      <c r="AT169">
        <f>VLOOKUP(P169,spp!A:H,8,FALSE)</f>
        <v>4.3</v>
      </c>
      <c r="AU169" s="79" t="str">
        <f>VLOOKUP(Q169,gfQuimbayo!B:C,2,FALSE)</f>
        <v>PS</v>
      </c>
      <c r="AV169" s="79" t="str">
        <f>VLOOKUP(AU169,gfQuimbayo!E:F,2,FALSE)</f>
        <v>Piscivores</v>
      </c>
      <c r="AW169" s="79" t="str">
        <f>VLOOKUP(Q169,taxo!A:D,4,FALSE)</f>
        <v>Syngnathiformes</v>
      </c>
      <c r="AX169" s="79" t="str">
        <f>VLOOKUP(Q169,taxo!A:C,3,FALSE)</f>
        <v>Fistulariidae</v>
      </c>
      <c r="AY169" t="str">
        <f>VLOOKUP(P169,spp!A:L,12,FALSE)</f>
        <v>NE</v>
      </c>
    </row>
    <row r="170" spans="1:51" hidden="1" x14ac:dyDescent="0.25">
      <c r="A170" s="2" t="s">
        <v>1094</v>
      </c>
      <c r="B170" s="2" t="s">
        <v>1095</v>
      </c>
      <c r="C170" s="2" t="s">
        <v>1104</v>
      </c>
      <c r="D170" s="45" t="s">
        <v>1143</v>
      </c>
      <c r="E170" s="45" t="s">
        <v>1144</v>
      </c>
      <c r="F170" s="2" t="s">
        <v>955</v>
      </c>
      <c r="G170" s="2"/>
      <c r="H170">
        <v>1</v>
      </c>
      <c r="I170">
        <v>40</v>
      </c>
      <c r="J170" s="1">
        <v>41809</v>
      </c>
      <c r="K170" s="34">
        <v>2014</v>
      </c>
      <c r="L170" s="5" t="s">
        <v>956</v>
      </c>
      <c r="N170" s="35">
        <v>8.5</v>
      </c>
      <c r="O170" t="str">
        <f t="shared" si="15"/>
        <v>Profundo</v>
      </c>
      <c r="P170" s="2" t="s">
        <v>964</v>
      </c>
      <c r="Q170" t="str">
        <f>VLOOKUP(P170,spp!A:B,2,FALSE)</f>
        <v>Abudefduf troschelii</v>
      </c>
      <c r="R170">
        <f t="shared" si="14"/>
        <v>30</v>
      </c>
      <c r="U170" s="85">
        <v>30</v>
      </c>
      <c r="AM170">
        <f>VLOOKUP(P170,spp!A:C,3,FALSE)</f>
        <v>1.6E-2</v>
      </c>
      <c r="AN170">
        <f>VLOOKUP(P170,spp!A:D,4,FALSE)</f>
        <v>3.0516000000000001</v>
      </c>
      <c r="AO170">
        <f t="shared" si="16"/>
        <v>1068.0014272448959</v>
      </c>
      <c r="AP170">
        <f t="shared" si="17"/>
        <v>26.700035681122397</v>
      </c>
      <c r="AQ170">
        <f t="shared" si="18"/>
        <v>267.00035681122398</v>
      </c>
      <c r="AR170">
        <f t="shared" si="19"/>
        <v>0.26700035681122397</v>
      </c>
      <c r="AS170">
        <f t="shared" si="20"/>
        <v>0.75</v>
      </c>
      <c r="AT170">
        <f>VLOOKUP(P170,spp!A:H,8,FALSE)</f>
        <v>3</v>
      </c>
      <c r="AU170" s="79" t="str">
        <f>VLOOKUP(Q170,gfQuimbayo!B:C,2,FALSE)</f>
        <v>PK</v>
      </c>
      <c r="AV170" s="79" t="str">
        <f>VLOOKUP(AU170,gfQuimbayo!E:F,2,FALSE)</f>
        <v>Planktivores</v>
      </c>
      <c r="AW170" s="79" t="str">
        <f>VLOOKUP(Q170,taxo!A:D,4,FALSE)</f>
        <v>Perciformes</v>
      </c>
      <c r="AX170" s="79" t="str">
        <f>VLOOKUP(Q170,taxo!A:C,3,FALSE)</f>
        <v>Pomacentridae</v>
      </c>
      <c r="AY170" t="str">
        <f>VLOOKUP(P170,spp!A:L,12,FALSE)</f>
        <v>LC</v>
      </c>
    </row>
    <row r="171" spans="1:51" hidden="1" x14ac:dyDescent="0.25">
      <c r="A171" s="2" t="s">
        <v>1094</v>
      </c>
      <c r="B171" s="2" t="s">
        <v>1095</v>
      </c>
      <c r="C171" s="2" t="s">
        <v>1104</v>
      </c>
      <c r="D171" s="45" t="s">
        <v>1143</v>
      </c>
      <c r="E171" s="45" t="s">
        <v>1144</v>
      </c>
      <c r="F171" s="2" t="s">
        <v>955</v>
      </c>
      <c r="G171" s="2"/>
      <c r="H171">
        <v>1</v>
      </c>
      <c r="I171">
        <v>40</v>
      </c>
      <c r="J171" s="1">
        <v>41809</v>
      </c>
      <c r="K171" s="34">
        <v>2014</v>
      </c>
      <c r="L171" s="5" t="s">
        <v>956</v>
      </c>
      <c r="N171" s="35">
        <v>8.5</v>
      </c>
      <c r="O171" t="str">
        <f t="shared" si="15"/>
        <v>Profundo</v>
      </c>
      <c r="P171" s="2" t="s">
        <v>961</v>
      </c>
      <c r="Q171" t="str">
        <f>VLOOKUP(P171,spp!A:B,2,FALSE)</f>
        <v>Johnrandallia nigrirostris</v>
      </c>
      <c r="R171">
        <f t="shared" si="14"/>
        <v>2</v>
      </c>
      <c r="U171" s="85">
        <v>2</v>
      </c>
      <c r="AM171">
        <f>VLOOKUP(P171,spp!A:C,3,FALSE)</f>
        <v>2.5600000000000001E-2</v>
      </c>
      <c r="AN171">
        <f>VLOOKUP(P171,spp!A:D,4,FALSE)</f>
        <v>3.0005999999999999</v>
      </c>
      <c r="AO171">
        <f t="shared" si="16"/>
        <v>100.15165860417849</v>
      </c>
      <c r="AP171">
        <f t="shared" si="17"/>
        <v>2.5037914651044622</v>
      </c>
      <c r="AQ171">
        <f t="shared" si="18"/>
        <v>25.037914651044623</v>
      </c>
      <c r="AR171">
        <f t="shared" si="19"/>
        <v>2.5037914651044622E-2</v>
      </c>
      <c r="AS171">
        <f t="shared" si="20"/>
        <v>0.05</v>
      </c>
      <c r="AT171">
        <f>VLOOKUP(P171,spp!A:H,8,FALSE)</f>
        <v>3</v>
      </c>
      <c r="AU171" s="79" t="str">
        <f>VLOOKUP(Q171,gfQuimbayo!B:C,2,FALSE)</f>
        <v>IN</v>
      </c>
      <c r="AV171" s="79" t="str">
        <f>VLOOKUP(AU171,gfQuimbayo!E:F,2,FALSE)</f>
        <v>Invertebrivores</v>
      </c>
      <c r="AW171" s="79" t="str">
        <f>VLOOKUP(Q171,taxo!A:D,4,FALSE)</f>
        <v>Perciformes</v>
      </c>
      <c r="AX171" s="79" t="str">
        <f>VLOOKUP(Q171,taxo!A:C,3,FALSE)</f>
        <v>Chaetodontidae</v>
      </c>
      <c r="AY171" t="str">
        <f>VLOOKUP(P171,spp!A:L,12,FALSE)</f>
        <v>LC</v>
      </c>
    </row>
    <row r="172" spans="1:51" hidden="1" x14ac:dyDescent="0.25">
      <c r="A172" s="2" t="s">
        <v>1094</v>
      </c>
      <c r="B172" s="2" t="s">
        <v>1095</v>
      </c>
      <c r="C172" s="2" t="s">
        <v>1104</v>
      </c>
      <c r="D172" s="45" t="s">
        <v>1143</v>
      </c>
      <c r="E172" s="45" t="s">
        <v>1144</v>
      </c>
      <c r="F172" s="2" t="s">
        <v>955</v>
      </c>
      <c r="G172" s="2"/>
      <c r="H172">
        <v>1</v>
      </c>
      <c r="I172">
        <v>40</v>
      </c>
      <c r="J172" s="1">
        <v>41809</v>
      </c>
      <c r="K172" s="34">
        <v>2014</v>
      </c>
      <c r="L172" s="5" t="s">
        <v>956</v>
      </c>
      <c r="N172" s="35">
        <v>8.5</v>
      </c>
      <c r="O172" t="str">
        <f t="shared" si="15"/>
        <v>Profundo</v>
      </c>
      <c r="P172" s="2" t="s">
        <v>979</v>
      </c>
      <c r="Q172" t="str">
        <f>VLOOKUP(P172,spp!A:B,2,FALSE)</f>
        <v>Haemulon maculicauda</v>
      </c>
      <c r="R172">
        <f t="shared" si="14"/>
        <v>12</v>
      </c>
      <c r="U172" s="85">
        <v>12</v>
      </c>
      <c r="AM172">
        <f>VLOOKUP(P172,spp!A:C,3,FALSE)</f>
        <v>8.8999999999999999E-3</v>
      </c>
      <c r="AN172">
        <f>VLOOKUP(P172,spp!A:D,4,FALSE)</f>
        <v>3.16</v>
      </c>
      <c r="AO172">
        <f t="shared" si="16"/>
        <v>312.4689685350715</v>
      </c>
      <c r="AP172">
        <f t="shared" si="17"/>
        <v>7.8117242133767872</v>
      </c>
      <c r="AQ172">
        <f t="shared" si="18"/>
        <v>78.117242133767874</v>
      </c>
      <c r="AR172">
        <f t="shared" si="19"/>
        <v>7.8117242133767875E-2</v>
      </c>
      <c r="AS172">
        <f t="shared" si="20"/>
        <v>0.3</v>
      </c>
      <c r="AT172">
        <f>VLOOKUP(P172,spp!A:H,8,FALSE)</f>
        <v>4.2</v>
      </c>
      <c r="AU172" s="79" t="str">
        <f>VLOOKUP(Q172,gfQuimbayo!B:C,2,FALSE)</f>
        <v>PS</v>
      </c>
      <c r="AV172" s="79" t="str">
        <f>VLOOKUP(AU172,gfQuimbayo!E:F,2,FALSE)</f>
        <v>Piscivores</v>
      </c>
      <c r="AW172" s="79" t="str">
        <f>VLOOKUP(Q172,taxo!A:D,4,FALSE)</f>
        <v>Perciformes</v>
      </c>
      <c r="AX172" s="79" t="str">
        <f>VLOOKUP(Q172,taxo!A:C,3,FALSE)</f>
        <v>Haemulidae</v>
      </c>
      <c r="AY172" t="str">
        <f>VLOOKUP(P172,spp!A:L,12,FALSE)</f>
        <v>LC</v>
      </c>
    </row>
    <row r="173" spans="1:51" hidden="1" x14ac:dyDescent="0.25">
      <c r="A173" s="2" t="s">
        <v>1094</v>
      </c>
      <c r="B173" s="2" t="s">
        <v>1095</v>
      </c>
      <c r="C173" s="2" t="s">
        <v>1104</v>
      </c>
      <c r="D173" s="45" t="s">
        <v>1143</v>
      </c>
      <c r="E173" s="45" t="s">
        <v>1144</v>
      </c>
      <c r="F173" s="2" t="s">
        <v>955</v>
      </c>
      <c r="G173" s="2"/>
      <c r="H173">
        <v>1</v>
      </c>
      <c r="I173">
        <v>40</v>
      </c>
      <c r="J173" s="1">
        <v>41809</v>
      </c>
      <c r="K173" s="34">
        <v>2014</v>
      </c>
      <c r="L173" s="5" t="s">
        <v>956</v>
      </c>
      <c r="N173" s="35">
        <v>8.5</v>
      </c>
      <c r="O173" t="str">
        <f t="shared" si="15"/>
        <v>Profundo</v>
      </c>
      <c r="P173" s="2" t="s">
        <v>971</v>
      </c>
      <c r="Q173" t="str">
        <f>VLOOKUP(P173,spp!A:B,2,FALSE)</f>
        <v>Lutjanus argentiventris</v>
      </c>
      <c r="R173">
        <f t="shared" si="14"/>
        <v>10</v>
      </c>
      <c r="V173" s="85">
        <v>5</v>
      </c>
      <c r="W173" s="85">
        <v>5</v>
      </c>
      <c r="AM173">
        <f>VLOOKUP(P173,spp!A:C,3,FALSE)</f>
        <v>1.7299999999999999E-2</v>
      </c>
      <c r="AN173">
        <f>VLOOKUP(P173,spp!A:D,4,FALSE)</f>
        <v>3</v>
      </c>
      <c r="AO173">
        <f t="shared" si="16"/>
        <v>1815.1484375</v>
      </c>
      <c r="AP173">
        <f t="shared" si="17"/>
        <v>45.378710937500003</v>
      </c>
      <c r="AQ173">
        <f t="shared" si="18"/>
        <v>453.787109375</v>
      </c>
      <c r="AR173">
        <f t="shared" si="19"/>
        <v>0.453787109375</v>
      </c>
      <c r="AS173">
        <f t="shared" si="20"/>
        <v>0.25</v>
      </c>
      <c r="AT173">
        <f>VLOOKUP(P173,spp!A:H,8,FALSE)</f>
        <v>4</v>
      </c>
      <c r="AU173" s="79" t="str">
        <f>VLOOKUP(Q173,gfQuimbayo!B:C,2,FALSE)</f>
        <v>PS</v>
      </c>
      <c r="AV173" s="79" t="str">
        <f>VLOOKUP(AU173,gfQuimbayo!E:F,2,FALSE)</f>
        <v>Piscivores</v>
      </c>
      <c r="AW173" s="79" t="str">
        <f>VLOOKUP(Q173,taxo!A:D,4,FALSE)</f>
        <v>Perciformes</v>
      </c>
      <c r="AX173" s="79" t="str">
        <f>VLOOKUP(Q173,taxo!A:C,3,FALSE)</f>
        <v>Lutjanidae</v>
      </c>
      <c r="AY173" t="str">
        <f>VLOOKUP(P173,spp!A:L,12,FALSE)</f>
        <v>LC</v>
      </c>
    </row>
    <row r="174" spans="1:51" hidden="1" x14ac:dyDescent="0.25">
      <c r="A174" s="2" t="s">
        <v>1094</v>
      </c>
      <c r="B174" s="2" t="s">
        <v>1095</v>
      </c>
      <c r="C174" s="2" t="s">
        <v>1104</v>
      </c>
      <c r="D174" s="45" t="s">
        <v>1143</v>
      </c>
      <c r="E174" s="45" t="s">
        <v>1144</v>
      </c>
      <c r="F174" s="2" t="s">
        <v>955</v>
      </c>
      <c r="G174" s="2"/>
      <c r="H174">
        <v>1</v>
      </c>
      <c r="I174">
        <v>40</v>
      </c>
      <c r="J174" s="1">
        <v>41809</v>
      </c>
      <c r="K174" s="34">
        <v>2014</v>
      </c>
      <c r="L174" s="5" t="s">
        <v>956</v>
      </c>
      <c r="N174" s="35">
        <v>8.5</v>
      </c>
      <c r="O174" t="str">
        <f t="shared" si="15"/>
        <v>Profundo</v>
      </c>
      <c r="P174" s="2" t="s">
        <v>1031</v>
      </c>
      <c r="Q174" t="str">
        <f>VLOOKUP(P174,spp!A:B,2,FALSE)</f>
        <v>Haemulon steindachneri</v>
      </c>
      <c r="R174">
        <f t="shared" si="14"/>
        <v>1</v>
      </c>
      <c r="U174" s="85">
        <v>1</v>
      </c>
      <c r="AM174">
        <f>VLOOKUP(P174,spp!A:C,3,FALSE)</f>
        <v>9.7999999999999997E-3</v>
      </c>
      <c r="AN174">
        <f>VLOOKUP(P174,spp!A:D,4,FALSE)</f>
        <v>3.1240000000000001</v>
      </c>
      <c r="AO174">
        <f t="shared" si="16"/>
        <v>26.180199781170227</v>
      </c>
      <c r="AP174">
        <f t="shared" si="17"/>
        <v>0.6545049945292557</v>
      </c>
      <c r="AQ174">
        <f t="shared" si="18"/>
        <v>6.5450499452925568</v>
      </c>
      <c r="AR174">
        <f t="shared" si="19"/>
        <v>6.5450499452925567E-3</v>
      </c>
      <c r="AS174">
        <f t="shared" si="20"/>
        <v>2.5000000000000001E-2</v>
      </c>
      <c r="AT174">
        <f>VLOOKUP(P174,spp!A:H,8,FALSE)</f>
        <v>3.5</v>
      </c>
      <c r="AU174" s="79" t="str">
        <f>VLOOKUP(Q174,gfQuimbayo!B:C,2,FALSE)</f>
        <v>IN</v>
      </c>
      <c r="AV174" s="79" t="str">
        <f>VLOOKUP(AU174,gfQuimbayo!E:F,2,FALSE)</f>
        <v>Invertebrivores</v>
      </c>
      <c r="AW174" s="79" t="str">
        <f>VLOOKUP(Q174,taxo!A:D,4,FALSE)</f>
        <v>Perciformes</v>
      </c>
      <c r="AX174" s="79" t="str">
        <f>VLOOKUP(Q174,taxo!A:C,3,FALSE)</f>
        <v>Haemulidae</v>
      </c>
      <c r="AY174" t="str">
        <f>VLOOKUP(P174,spp!A:L,12,FALSE)</f>
        <v>LC</v>
      </c>
    </row>
    <row r="175" spans="1:51" hidden="1" x14ac:dyDescent="0.25">
      <c r="A175" s="2" t="s">
        <v>1094</v>
      </c>
      <c r="B175" s="2" t="s">
        <v>1095</v>
      </c>
      <c r="C175" s="2" t="s">
        <v>1104</v>
      </c>
      <c r="D175" s="45" t="s">
        <v>1143</v>
      </c>
      <c r="E175" s="45" t="s">
        <v>1144</v>
      </c>
      <c r="F175" s="2" t="s">
        <v>955</v>
      </c>
      <c r="G175" s="2"/>
      <c r="H175">
        <v>1</v>
      </c>
      <c r="I175">
        <v>40</v>
      </c>
      <c r="J175" s="1">
        <v>41809</v>
      </c>
      <c r="K175" s="34">
        <v>2014</v>
      </c>
      <c r="L175" s="5" t="s">
        <v>956</v>
      </c>
      <c r="N175" s="35">
        <v>8.5</v>
      </c>
      <c r="O175" t="str">
        <f t="shared" si="15"/>
        <v>Profundo</v>
      </c>
      <c r="P175" s="2" t="s">
        <v>1030</v>
      </c>
      <c r="Q175" t="str">
        <f>VLOOKUP(P175,spp!A:B,2,FALSE)</f>
        <v>Diodon holocanthus</v>
      </c>
      <c r="R175">
        <f t="shared" si="14"/>
        <v>2</v>
      </c>
      <c r="U175" s="85">
        <v>2</v>
      </c>
      <c r="AM175">
        <f>VLOOKUP(P175,spp!A:C,3,FALSE)</f>
        <v>2.1899999999999999E-2</v>
      </c>
      <c r="AN175">
        <f>VLOOKUP(P175,spp!A:D,4,FALSE)</f>
        <v>3</v>
      </c>
      <c r="AO175">
        <f t="shared" si="16"/>
        <v>85.546875</v>
      </c>
      <c r="AP175">
        <f t="shared" si="17"/>
        <v>2.138671875</v>
      </c>
      <c r="AQ175">
        <f t="shared" si="18"/>
        <v>21.38671875</v>
      </c>
      <c r="AR175">
        <f t="shared" si="19"/>
        <v>2.1386718749999999E-2</v>
      </c>
      <c r="AS175">
        <f t="shared" si="20"/>
        <v>0.05</v>
      </c>
      <c r="AT175">
        <f>VLOOKUP(P175,spp!A:H,8,FALSE)</f>
        <v>3.3</v>
      </c>
      <c r="AU175" s="79" t="str">
        <f>VLOOKUP(Q175,gfQuimbayo!B:C,2,FALSE)</f>
        <v>IN</v>
      </c>
      <c r="AV175" s="79" t="str">
        <f>VLOOKUP(AU175,gfQuimbayo!E:F,2,FALSE)</f>
        <v>Invertebrivores</v>
      </c>
      <c r="AW175" s="79" t="str">
        <f>VLOOKUP(Q175,taxo!A:D,4,FALSE)</f>
        <v>Tetraodontiformes</v>
      </c>
      <c r="AX175" s="79" t="str">
        <f>VLOOKUP(Q175,taxo!A:C,3,FALSE)</f>
        <v>Diodontidae</v>
      </c>
      <c r="AY175" t="str">
        <f>VLOOKUP(P175,spp!A:L,12,FALSE)</f>
        <v>NE</v>
      </c>
    </row>
    <row r="176" spans="1:51" hidden="1" x14ac:dyDescent="0.25">
      <c r="A176" s="2" t="s">
        <v>1094</v>
      </c>
      <c r="B176" s="2" t="s">
        <v>1095</v>
      </c>
      <c r="C176" s="2" t="s">
        <v>1104</v>
      </c>
      <c r="D176" s="45" t="s">
        <v>1143</v>
      </c>
      <c r="E176" s="45" t="s">
        <v>1144</v>
      </c>
      <c r="F176" s="2" t="s">
        <v>955</v>
      </c>
      <c r="G176" s="2"/>
      <c r="H176">
        <v>1</v>
      </c>
      <c r="I176">
        <v>40</v>
      </c>
      <c r="J176" s="1">
        <v>41809</v>
      </c>
      <c r="K176" s="34">
        <v>2014</v>
      </c>
      <c r="L176" s="5" t="s">
        <v>956</v>
      </c>
      <c r="N176" s="35">
        <v>8.5</v>
      </c>
      <c r="O176" t="str">
        <f t="shared" si="15"/>
        <v>Profundo</v>
      </c>
      <c r="P176" s="2" t="s">
        <v>972</v>
      </c>
      <c r="Q176" t="str">
        <f>VLOOKUP(P176,spp!A:B,2,FALSE)</f>
        <v>Cephalopholis panamensis</v>
      </c>
      <c r="R176">
        <f t="shared" si="14"/>
        <v>1</v>
      </c>
      <c r="V176" s="85">
        <v>1</v>
      </c>
      <c r="AM176">
        <f>VLOOKUP(P176,spp!A:C,3,FALSE)</f>
        <v>2.1700000000000001E-2</v>
      </c>
      <c r="AN176">
        <f>VLOOKUP(P176,spp!A:D,4,FALSE)</f>
        <v>3.0350000000000001</v>
      </c>
      <c r="AO176">
        <f t="shared" si="16"/>
        <v>128.55240666792295</v>
      </c>
      <c r="AP176">
        <f t="shared" si="17"/>
        <v>3.2138101666980736</v>
      </c>
      <c r="AQ176">
        <f t="shared" si="18"/>
        <v>32.138101666980738</v>
      </c>
      <c r="AR176">
        <f t="shared" si="19"/>
        <v>3.2138101666980737E-2</v>
      </c>
      <c r="AS176">
        <f t="shared" si="20"/>
        <v>2.5000000000000001E-2</v>
      </c>
      <c r="AT176">
        <f>VLOOKUP(P176,spp!A:H,8,FALSE)</f>
        <v>4</v>
      </c>
      <c r="AU176" s="79" t="str">
        <f>VLOOKUP(Q176,gfQuimbayo!B:C,2,FALSE)</f>
        <v>PS</v>
      </c>
      <c r="AV176" s="79" t="str">
        <f>VLOOKUP(AU176,gfQuimbayo!E:F,2,FALSE)</f>
        <v>Piscivores</v>
      </c>
      <c r="AW176" s="79" t="str">
        <f>VLOOKUP(Q176,taxo!A:D,4,FALSE)</f>
        <v>Perciformes</v>
      </c>
      <c r="AX176" s="79" t="str">
        <f>VLOOKUP(Q176,taxo!A:C,3,FALSE)</f>
        <v>Serranidae</v>
      </c>
      <c r="AY176" t="str">
        <f>VLOOKUP(P176,spp!A:L,12,FALSE)</f>
        <v>LC</v>
      </c>
    </row>
    <row r="177" spans="1:51" hidden="1" x14ac:dyDescent="0.25">
      <c r="A177" s="2" t="s">
        <v>1094</v>
      </c>
      <c r="B177" s="2" t="s">
        <v>1095</v>
      </c>
      <c r="C177" s="2" t="s">
        <v>1104</v>
      </c>
      <c r="D177" s="45" t="s">
        <v>1143</v>
      </c>
      <c r="E177" s="45" t="s">
        <v>1144</v>
      </c>
      <c r="F177" s="2" t="s">
        <v>955</v>
      </c>
      <c r="G177" s="2"/>
      <c r="H177">
        <v>1</v>
      </c>
      <c r="I177">
        <v>40</v>
      </c>
      <c r="J177" s="1">
        <v>41809</v>
      </c>
      <c r="K177" s="34">
        <v>2014</v>
      </c>
      <c r="L177" s="5" t="s">
        <v>956</v>
      </c>
      <c r="N177" s="35">
        <v>8.5</v>
      </c>
      <c r="O177" t="str">
        <f t="shared" si="15"/>
        <v>Profundo</v>
      </c>
      <c r="P177" s="2" t="s">
        <v>962</v>
      </c>
      <c r="Q177" t="str">
        <f>VLOOKUP(P177,spp!A:B,2,FALSE)</f>
        <v>Epinephelus labriformis</v>
      </c>
      <c r="R177">
        <f t="shared" si="14"/>
        <v>1</v>
      </c>
      <c r="W177" s="85">
        <v>1</v>
      </c>
      <c r="AM177">
        <f>VLOOKUP(P177,spp!A:C,3,FALSE)</f>
        <v>3.4299999999999997E-2</v>
      </c>
      <c r="AN177">
        <f>VLOOKUP(P177,spp!A:D,4,FALSE)</f>
        <v>2.9</v>
      </c>
      <c r="AO177">
        <f t="shared" si="16"/>
        <v>388.43660100226458</v>
      </c>
      <c r="AP177">
        <f t="shared" si="17"/>
        <v>9.7109150250566145</v>
      </c>
      <c r="AQ177">
        <f t="shared" si="18"/>
        <v>97.109150250566145</v>
      </c>
      <c r="AR177">
        <f t="shared" si="19"/>
        <v>9.7109150250566142E-2</v>
      </c>
      <c r="AS177">
        <f t="shared" si="20"/>
        <v>2.5000000000000001E-2</v>
      </c>
      <c r="AT177">
        <f>VLOOKUP(P177,spp!A:H,8,FALSE)</f>
        <v>4</v>
      </c>
      <c r="AU177" s="79" t="str">
        <f>VLOOKUP(Q177,gfQuimbayo!B:C,2,FALSE)</f>
        <v>PS</v>
      </c>
      <c r="AV177" s="79" t="str">
        <f>VLOOKUP(AU177,gfQuimbayo!E:F,2,FALSE)</f>
        <v>Piscivores</v>
      </c>
      <c r="AW177" s="79" t="str">
        <f>VLOOKUP(Q177,taxo!A:D,4,FALSE)</f>
        <v>Perciformes</v>
      </c>
      <c r="AX177" s="79" t="str">
        <f>VLOOKUP(Q177,taxo!A:C,3,FALSE)</f>
        <v>Serranidae</v>
      </c>
      <c r="AY177" t="str">
        <f>VLOOKUP(P177,spp!A:L,12,FALSE)</f>
        <v>LC</v>
      </c>
    </row>
    <row r="178" spans="1:51" hidden="1" x14ac:dyDescent="0.25">
      <c r="A178" s="2" t="s">
        <v>1094</v>
      </c>
      <c r="B178" s="2" t="s">
        <v>1095</v>
      </c>
      <c r="C178" s="2" t="s">
        <v>1104</v>
      </c>
      <c r="D178" s="45" t="s">
        <v>1143</v>
      </c>
      <c r="E178" s="45" t="s">
        <v>1144</v>
      </c>
      <c r="F178" s="2" t="s">
        <v>955</v>
      </c>
      <c r="G178" s="2"/>
      <c r="H178">
        <v>1</v>
      </c>
      <c r="I178">
        <v>40</v>
      </c>
      <c r="J178" s="1">
        <v>41809</v>
      </c>
      <c r="K178" s="34">
        <v>2014</v>
      </c>
      <c r="L178" s="5" t="s">
        <v>956</v>
      </c>
      <c r="N178" s="35">
        <v>8.5</v>
      </c>
      <c r="O178" t="str">
        <f t="shared" si="15"/>
        <v>Profundo</v>
      </c>
      <c r="P178" s="2" t="s">
        <v>988</v>
      </c>
      <c r="Q178" t="str">
        <f>VLOOKUP(P178,spp!A:B,2,FALSE)</f>
        <v>Halichoeres chierchiae</v>
      </c>
      <c r="R178">
        <f t="shared" si="14"/>
        <v>1</v>
      </c>
      <c r="U178" s="85">
        <v>1</v>
      </c>
      <c r="AM178">
        <f>VLOOKUP(P178,spp!A:C,3,FALSE)</f>
        <v>1.26E-2</v>
      </c>
      <c r="AN178">
        <f>VLOOKUP(P178,spp!A:D,4,FALSE)</f>
        <v>3.0672999999999999</v>
      </c>
      <c r="AO178">
        <f t="shared" si="16"/>
        <v>29.169073044120523</v>
      </c>
      <c r="AP178">
        <f t="shared" si="17"/>
        <v>0.72922682610301304</v>
      </c>
      <c r="AQ178">
        <f t="shared" si="18"/>
        <v>7.2922682610301308</v>
      </c>
      <c r="AR178">
        <f t="shared" si="19"/>
        <v>7.2922682610301309E-3</v>
      </c>
      <c r="AS178">
        <f t="shared" si="20"/>
        <v>2.5000000000000001E-2</v>
      </c>
      <c r="AT178">
        <f>VLOOKUP(P178,spp!A:H,8,FALSE)</f>
        <v>3.5</v>
      </c>
      <c r="AU178" s="79" t="str">
        <f>VLOOKUP(Q178,gfQuimbayo!B:C,2,FALSE)</f>
        <v>IN</v>
      </c>
      <c r="AV178" s="79" t="str">
        <f>VLOOKUP(AU178,gfQuimbayo!E:F,2,FALSE)</f>
        <v>Invertebrivores</v>
      </c>
      <c r="AW178" s="79" t="str">
        <f>VLOOKUP(Q178,taxo!A:D,4,FALSE)</f>
        <v>Perciformes</v>
      </c>
      <c r="AX178" s="79" t="str">
        <f>VLOOKUP(Q178,taxo!A:C,3,FALSE)</f>
        <v>Labridae</v>
      </c>
      <c r="AY178" t="str">
        <f>VLOOKUP(P178,spp!A:L,12,FALSE)</f>
        <v>LC</v>
      </c>
    </row>
    <row r="179" spans="1:51" hidden="1" x14ac:dyDescent="0.25">
      <c r="A179" s="2" t="s">
        <v>1094</v>
      </c>
      <c r="B179" s="2" t="s">
        <v>1095</v>
      </c>
      <c r="C179" s="2" t="s">
        <v>1104</v>
      </c>
      <c r="D179" s="45" t="s">
        <v>1143</v>
      </c>
      <c r="E179" s="45" t="s">
        <v>1144</v>
      </c>
      <c r="F179" s="2" t="s">
        <v>955</v>
      </c>
      <c r="G179" s="2"/>
      <c r="H179">
        <v>1</v>
      </c>
      <c r="I179">
        <v>40</v>
      </c>
      <c r="J179" s="1">
        <v>41809</v>
      </c>
      <c r="K179" s="34">
        <v>2014</v>
      </c>
      <c r="L179" s="5" t="s">
        <v>956</v>
      </c>
      <c r="N179" s="35">
        <v>8.5</v>
      </c>
      <c r="O179" t="str">
        <f t="shared" si="15"/>
        <v>Profundo</v>
      </c>
      <c r="P179" s="2" t="s">
        <v>976</v>
      </c>
      <c r="Q179" t="str">
        <f>VLOOKUP(P179,spp!A:B,2,FALSE)</f>
        <v>Sufflamen verres</v>
      </c>
      <c r="R179">
        <f t="shared" si="14"/>
        <v>3</v>
      </c>
      <c r="W179" s="85">
        <v>3</v>
      </c>
      <c r="AM179">
        <f>VLOOKUP(P179,spp!A:C,3,FALSE)</f>
        <v>2.4899999999999999E-2</v>
      </c>
      <c r="AN179">
        <f>VLOOKUP(P179,spp!A:D,4,FALSE)</f>
        <v>3.0129999999999999</v>
      </c>
      <c r="AO179">
        <f t="shared" si="16"/>
        <v>1217.0652092117984</v>
      </c>
      <c r="AP179">
        <f t="shared" si="17"/>
        <v>30.426630230294961</v>
      </c>
      <c r="AQ179">
        <f t="shared" si="18"/>
        <v>304.26630230294961</v>
      </c>
      <c r="AR179">
        <f t="shared" si="19"/>
        <v>0.3042663023029496</v>
      </c>
      <c r="AS179">
        <f t="shared" si="20"/>
        <v>7.4999999999999997E-2</v>
      </c>
      <c r="AT179">
        <f>VLOOKUP(P179,spp!A:H,8,FALSE)</f>
        <v>3.3</v>
      </c>
      <c r="AU179" s="79" t="str">
        <f>VLOOKUP(Q179,gfQuimbayo!B:C,2,FALSE)</f>
        <v>IN</v>
      </c>
      <c r="AV179" s="79" t="str">
        <f>VLOOKUP(AU179,gfQuimbayo!E:F,2,FALSE)</f>
        <v>Invertebrivores</v>
      </c>
      <c r="AW179" s="79" t="str">
        <f>VLOOKUP(Q179,taxo!A:D,4,FALSE)</f>
        <v>Tetraodontiformes</v>
      </c>
      <c r="AX179" s="79" t="str">
        <f>VLOOKUP(Q179,taxo!A:C,3,FALSE)</f>
        <v>Balistidae</v>
      </c>
      <c r="AY179" t="str">
        <f>VLOOKUP(P179,spp!A:L,12,FALSE)</f>
        <v>LC</v>
      </c>
    </row>
    <row r="180" spans="1:51" hidden="1" x14ac:dyDescent="0.25">
      <c r="A180" s="2" t="s">
        <v>1094</v>
      </c>
      <c r="B180" s="2" t="s">
        <v>1095</v>
      </c>
      <c r="C180" s="2" t="s">
        <v>1104</v>
      </c>
      <c r="D180" s="45" t="s">
        <v>1143</v>
      </c>
      <c r="E180" s="45" t="s">
        <v>1144</v>
      </c>
      <c r="F180" s="2" t="s">
        <v>955</v>
      </c>
      <c r="G180" s="2"/>
      <c r="H180">
        <v>2</v>
      </c>
      <c r="I180">
        <v>40</v>
      </c>
      <c r="J180" s="1">
        <v>41809</v>
      </c>
      <c r="K180" s="34">
        <v>2014</v>
      </c>
      <c r="L180" s="5" t="s">
        <v>956</v>
      </c>
      <c r="N180" s="35">
        <v>10</v>
      </c>
      <c r="O180" t="str">
        <f t="shared" si="15"/>
        <v>Profundo</v>
      </c>
      <c r="P180" s="2" t="s">
        <v>964</v>
      </c>
      <c r="Q180" t="str">
        <f>VLOOKUP(P180,spp!A:B,2,FALSE)</f>
        <v>Abudefduf troschelii</v>
      </c>
      <c r="R180">
        <f t="shared" si="14"/>
        <v>40</v>
      </c>
      <c r="U180" s="85">
        <v>40</v>
      </c>
      <c r="AM180">
        <f>VLOOKUP(P180,spp!A:C,3,FALSE)</f>
        <v>1.6E-2</v>
      </c>
      <c r="AN180">
        <f>VLOOKUP(P180,spp!A:D,4,FALSE)</f>
        <v>3.0516000000000001</v>
      </c>
      <c r="AO180">
        <f t="shared" si="16"/>
        <v>1424.0019029931946</v>
      </c>
      <c r="AP180">
        <f t="shared" si="17"/>
        <v>35.600047574829865</v>
      </c>
      <c r="AQ180">
        <f t="shared" si="18"/>
        <v>356.00047574829864</v>
      </c>
      <c r="AR180">
        <f t="shared" si="19"/>
        <v>0.35600047574829863</v>
      </c>
      <c r="AS180">
        <f t="shared" si="20"/>
        <v>1</v>
      </c>
      <c r="AT180">
        <f>VLOOKUP(P180,spp!A:H,8,FALSE)</f>
        <v>3</v>
      </c>
      <c r="AU180" s="79" t="str">
        <f>VLOOKUP(Q180,gfQuimbayo!B:C,2,FALSE)</f>
        <v>PK</v>
      </c>
      <c r="AV180" s="79" t="str">
        <f>VLOOKUP(AU180,gfQuimbayo!E:F,2,FALSE)</f>
        <v>Planktivores</v>
      </c>
      <c r="AW180" s="79" t="str">
        <f>VLOOKUP(Q180,taxo!A:D,4,FALSE)</f>
        <v>Perciformes</v>
      </c>
      <c r="AX180" s="79" t="str">
        <f>VLOOKUP(Q180,taxo!A:C,3,FALSE)</f>
        <v>Pomacentridae</v>
      </c>
      <c r="AY180" t="str">
        <f>VLOOKUP(P180,spp!A:L,12,FALSE)</f>
        <v>LC</v>
      </c>
    </row>
    <row r="181" spans="1:51" hidden="1" x14ac:dyDescent="0.25">
      <c r="A181" s="2" t="s">
        <v>1094</v>
      </c>
      <c r="B181" s="2" t="s">
        <v>1095</v>
      </c>
      <c r="C181" s="2" t="s">
        <v>1104</v>
      </c>
      <c r="D181" s="45" t="s">
        <v>1143</v>
      </c>
      <c r="E181" s="45" t="s">
        <v>1144</v>
      </c>
      <c r="F181" s="2" t="s">
        <v>955</v>
      </c>
      <c r="G181" s="2"/>
      <c r="H181">
        <v>2</v>
      </c>
      <c r="I181">
        <v>40</v>
      </c>
      <c r="J181" s="1">
        <v>41809</v>
      </c>
      <c r="K181" s="34">
        <v>2014</v>
      </c>
      <c r="L181" s="5" t="s">
        <v>956</v>
      </c>
      <c r="N181" s="35">
        <v>10</v>
      </c>
      <c r="O181" t="str">
        <f t="shared" si="15"/>
        <v>Profundo</v>
      </c>
      <c r="P181" s="2" t="s">
        <v>1033</v>
      </c>
      <c r="Q181" t="str">
        <f>VLOOKUP(P181,spp!A:B,2,FALSE)</f>
        <v>Haemulon flaviguttatum</v>
      </c>
      <c r="R181">
        <f t="shared" si="14"/>
        <v>1</v>
      </c>
      <c r="V181" s="85">
        <v>1</v>
      </c>
      <c r="AM181">
        <f>VLOOKUP(P181,spp!A:C,3,FALSE)</f>
        <v>0.10299999999999999</v>
      </c>
      <c r="AN181">
        <f>VLOOKUP(P181,spp!A:D,4,FALSE)</f>
        <v>2.6</v>
      </c>
      <c r="AO181">
        <f t="shared" si="16"/>
        <v>175.68559397618904</v>
      </c>
      <c r="AP181">
        <f t="shared" si="17"/>
        <v>4.3921398494047263</v>
      </c>
      <c r="AQ181">
        <f t="shared" si="18"/>
        <v>43.921398494047267</v>
      </c>
      <c r="AR181">
        <f t="shared" si="19"/>
        <v>4.3921398494047269E-2</v>
      </c>
      <c r="AS181">
        <f t="shared" si="20"/>
        <v>2.5000000000000001E-2</v>
      </c>
      <c r="AT181">
        <f>VLOOKUP(P181,spp!A:H,8,FALSE)</f>
        <v>4.2</v>
      </c>
      <c r="AU181" s="79" t="str">
        <f>VLOOKUP(Q181,gfQuimbayo!B:C,2,FALSE)</f>
        <v>PS</v>
      </c>
      <c r="AV181" s="79" t="str">
        <f>VLOOKUP(AU181,gfQuimbayo!E:F,2,FALSE)</f>
        <v>Piscivores</v>
      </c>
      <c r="AW181" s="79" t="str">
        <f>VLOOKUP(Q181,taxo!A:D,4,FALSE)</f>
        <v>Perciformes</v>
      </c>
      <c r="AX181" s="79" t="str">
        <f>VLOOKUP(Q181,taxo!A:C,3,FALSE)</f>
        <v>Haemulidae</v>
      </c>
      <c r="AY181" t="str">
        <f>VLOOKUP(P181,spp!A:L,12,FALSE)</f>
        <v>LC</v>
      </c>
    </row>
    <row r="182" spans="1:51" hidden="1" x14ac:dyDescent="0.25">
      <c r="A182" s="2" t="s">
        <v>1094</v>
      </c>
      <c r="B182" s="2" t="s">
        <v>1095</v>
      </c>
      <c r="C182" s="2" t="s">
        <v>1104</v>
      </c>
      <c r="D182" s="45" t="s">
        <v>1143</v>
      </c>
      <c r="E182" s="45" t="s">
        <v>1144</v>
      </c>
      <c r="F182" s="2" t="s">
        <v>955</v>
      </c>
      <c r="G182" s="2"/>
      <c r="H182">
        <v>2</v>
      </c>
      <c r="I182">
        <v>40</v>
      </c>
      <c r="J182" s="1">
        <v>41809</v>
      </c>
      <c r="K182" s="34">
        <v>2014</v>
      </c>
      <c r="L182" s="5" t="s">
        <v>956</v>
      </c>
      <c r="N182" s="35">
        <v>10</v>
      </c>
      <c r="O182" t="str">
        <f t="shared" si="15"/>
        <v>Profundo</v>
      </c>
      <c r="P182" s="2" t="s">
        <v>1053</v>
      </c>
      <c r="Q182" t="str">
        <f>VLOOKUP(P182,spp!A:B,2,FALSE)</f>
        <v>Seriola rivoliana</v>
      </c>
      <c r="R182">
        <f t="shared" ref="R182:R245" si="21">+SUM(S182:AI182)</f>
        <v>1</v>
      </c>
      <c r="X182" s="85">
        <v>1</v>
      </c>
      <c r="AM182">
        <f>VLOOKUP(P182,spp!A:C,3,FALSE)</f>
        <v>0.02</v>
      </c>
      <c r="AN182">
        <f>VLOOKUP(P182,spp!A:D,4,FALSE)</f>
        <v>2.98</v>
      </c>
      <c r="AO182">
        <f t="shared" si="16"/>
        <v>798.64314407787356</v>
      </c>
      <c r="AP182">
        <f t="shared" si="17"/>
        <v>19.96607860194684</v>
      </c>
      <c r="AQ182">
        <f t="shared" si="18"/>
        <v>199.66078601946839</v>
      </c>
      <c r="AR182">
        <f t="shared" si="19"/>
        <v>0.19966078601946838</v>
      </c>
      <c r="AS182">
        <f t="shared" si="20"/>
        <v>2.5000000000000001E-2</v>
      </c>
      <c r="AT182">
        <f>VLOOKUP(P182,spp!A:H,8,FALSE)</f>
        <v>4.5</v>
      </c>
      <c r="AU182" s="79" t="str">
        <f>VLOOKUP(Q182,gfQuimbayo!B:C,2,FALSE)</f>
        <v>PS</v>
      </c>
      <c r="AV182" s="79" t="str">
        <f>VLOOKUP(AU182,gfQuimbayo!E:F,2,FALSE)</f>
        <v>Piscivores</v>
      </c>
      <c r="AW182" s="79" t="str">
        <f>VLOOKUP(Q182,taxo!A:D,4,FALSE)</f>
        <v>Perciformes</v>
      </c>
      <c r="AX182" s="79" t="str">
        <f>VLOOKUP(Q182,taxo!A:C,3,FALSE)</f>
        <v>Carangidae</v>
      </c>
      <c r="AY182" t="str">
        <f>VLOOKUP(P182,spp!A:L,12,FALSE)</f>
        <v>NE</v>
      </c>
    </row>
    <row r="183" spans="1:51" hidden="1" x14ac:dyDescent="0.25">
      <c r="A183" s="2" t="s">
        <v>1094</v>
      </c>
      <c r="B183" s="2" t="s">
        <v>1095</v>
      </c>
      <c r="C183" s="2" t="s">
        <v>1104</v>
      </c>
      <c r="D183" s="45" t="s">
        <v>1143</v>
      </c>
      <c r="E183" s="45" t="s">
        <v>1144</v>
      </c>
      <c r="F183" s="2" t="s">
        <v>955</v>
      </c>
      <c r="G183" s="2"/>
      <c r="H183">
        <v>2</v>
      </c>
      <c r="I183">
        <v>40</v>
      </c>
      <c r="J183" s="1">
        <v>41809</v>
      </c>
      <c r="K183" s="34">
        <v>2014</v>
      </c>
      <c r="L183" s="5" t="s">
        <v>956</v>
      </c>
      <c r="N183" s="35">
        <v>10</v>
      </c>
      <c r="O183" t="str">
        <f t="shared" si="15"/>
        <v>Profundo</v>
      </c>
      <c r="P183" s="2" t="s">
        <v>979</v>
      </c>
      <c r="Q183" t="str">
        <f>VLOOKUP(P183,spp!A:B,2,FALSE)</f>
        <v>Haemulon maculicauda</v>
      </c>
      <c r="R183">
        <f t="shared" si="21"/>
        <v>38</v>
      </c>
      <c r="V183" s="85">
        <v>38</v>
      </c>
      <c r="AM183">
        <f>VLOOKUP(P183,spp!A:C,3,FALSE)</f>
        <v>8.8999999999999999E-3</v>
      </c>
      <c r="AN183">
        <f>VLOOKUP(P183,spp!A:D,4,FALSE)</f>
        <v>3.16</v>
      </c>
      <c r="AO183">
        <f t="shared" si="16"/>
        <v>2865.3246574757964</v>
      </c>
      <c r="AP183">
        <f t="shared" si="17"/>
        <v>71.633116436894909</v>
      </c>
      <c r="AQ183">
        <f t="shared" si="18"/>
        <v>716.33116436894909</v>
      </c>
      <c r="AR183">
        <f t="shared" si="19"/>
        <v>0.71633116436894906</v>
      </c>
      <c r="AS183">
        <f t="shared" si="20"/>
        <v>0.95</v>
      </c>
      <c r="AT183">
        <f>VLOOKUP(P183,spp!A:H,8,FALSE)</f>
        <v>4.2</v>
      </c>
      <c r="AU183" s="79" t="str">
        <f>VLOOKUP(Q183,gfQuimbayo!B:C,2,FALSE)</f>
        <v>PS</v>
      </c>
      <c r="AV183" s="79" t="str">
        <f>VLOOKUP(AU183,gfQuimbayo!E:F,2,FALSE)</f>
        <v>Piscivores</v>
      </c>
      <c r="AW183" s="79" t="str">
        <f>VLOOKUP(Q183,taxo!A:D,4,FALSE)</f>
        <v>Perciformes</v>
      </c>
      <c r="AX183" s="79" t="str">
        <f>VLOOKUP(Q183,taxo!A:C,3,FALSE)</f>
        <v>Haemulidae</v>
      </c>
      <c r="AY183" t="str">
        <f>VLOOKUP(P183,spp!A:L,12,FALSE)</f>
        <v>LC</v>
      </c>
    </row>
    <row r="184" spans="1:51" hidden="1" x14ac:dyDescent="0.25">
      <c r="A184" s="2" t="s">
        <v>1094</v>
      </c>
      <c r="B184" s="2" t="s">
        <v>1095</v>
      </c>
      <c r="C184" s="2" t="s">
        <v>1104</v>
      </c>
      <c r="D184" s="45" t="s">
        <v>1143</v>
      </c>
      <c r="E184" s="45" t="s">
        <v>1144</v>
      </c>
      <c r="F184" s="2" t="s">
        <v>955</v>
      </c>
      <c r="G184" s="2"/>
      <c r="H184">
        <v>2</v>
      </c>
      <c r="I184">
        <v>40</v>
      </c>
      <c r="J184" s="1">
        <v>41809</v>
      </c>
      <c r="K184" s="34">
        <v>2014</v>
      </c>
      <c r="L184" s="5" t="s">
        <v>956</v>
      </c>
      <c r="N184" s="35">
        <v>10</v>
      </c>
      <c r="O184" t="str">
        <f t="shared" si="15"/>
        <v>Profundo</v>
      </c>
      <c r="P184" s="2" t="s">
        <v>1031</v>
      </c>
      <c r="Q184" t="str">
        <f>VLOOKUP(P184,spp!A:B,2,FALSE)</f>
        <v>Haemulon steindachneri</v>
      </c>
      <c r="R184">
        <f t="shared" si="21"/>
        <v>2</v>
      </c>
      <c r="U184" s="85">
        <v>2</v>
      </c>
      <c r="AM184">
        <f>VLOOKUP(P184,spp!A:C,3,FALSE)</f>
        <v>9.7999999999999997E-3</v>
      </c>
      <c r="AN184">
        <f>VLOOKUP(P184,spp!A:D,4,FALSE)</f>
        <v>3.1240000000000001</v>
      </c>
      <c r="AO184">
        <f t="shared" si="16"/>
        <v>52.360399562340454</v>
      </c>
      <c r="AP184">
        <f t="shared" si="17"/>
        <v>1.3090099890585114</v>
      </c>
      <c r="AQ184">
        <f t="shared" si="18"/>
        <v>13.090099890585114</v>
      </c>
      <c r="AR184">
        <f t="shared" si="19"/>
        <v>1.3090099890585113E-2</v>
      </c>
      <c r="AS184">
        <f t="shared" si="20"/>
        <v>0.05</v>
      </c>
      <c r="AT184">
        <f>VLOOKUP(P184,spp!A:H,8,FALSE)</f>
        <v>3.5</v>
      </c>
      <c r="AU184" s="79" t="str">
        <f>VLOOKUP(Q184,gfQuimbayo!B:C,2,FALSE)</f>
        <v>IN</v>
      </c>
      <c r="AV184" s="79" t="str">
        <f>VLOOKUP(AU184,gfQuimbayo!E:F,2,FALSE)</f>
        <v>Invertebrivores</v>
      </c>
      <c r="AW184" s="79" t="str">
        <f>VLOOKUP(Q184,taxo!A:D,4,FALSE)</f>
        <v>Perciformes</v>
      </c>
      <c r="AX184" s="79" t="str">
        <f>VLOOKUP(Q184,taxo!A:C,3,FALSE)</f>
        <v>Haemulidae</v>
      </c>
      <c r="AY184" t="str">
        <f>VLOOKUP(P184,spp!A:L,12,FALSE)</f>
        <v>LC</v>
      </c>
    </row>
    <row r="185" spans="1:51" hidden="1" x14ac:dyDescent="0.25">
      <c r="A185" s="2" t="s">
        <v>1094</v>
      </c>
      <c r="B185" s="2" t="s">
        <v>1095</v>
      </c>
      <c r="C185" s="2" t="s">
        <v>1104</v>
      </c>
      <c r="D185" s="45" t="s">
        <v>1143</v>
      </c>
      <c r="E185" s="45" t="s">
        <v>1144</v>
      </c>
      <c r="F185" s="2" t="s">
        <v>955</v>
      </c>
      <c r="G185" s="2"/>
      <c r="H185">
        <v>2</v>
      </c>
      <c r="I185">
        <v>40</v>
      </c>
      <c r="J185" s="1">
        <v>41809</v>
      </c>
      <c r="K185" s="34">
        <v>2014</v>
      </c>
      <c r="L185" s="5" t="s">
        <v>956</v>
      </c>
      <c r="N185" s="35">
        <v>10</v>
      </c>
      <c r="O185" t="str">
        <f t="shared" si="15"/>
        <v>Profundo</v>
      </c>
      <c r="P185" s="2" t="s">
        <v>986</v>
      </c>
      <c r="Q185" t="str">
        <f>VLOOKUP(P185,spp!A:B,2,FALSE)</f>
        <v>Stegastes flavilatus</v>
      </c>
      <c r="R185">
        <f t="shared" si="21"/>
        <v>25</v>
      </c>
      <c r="T185" s="85">
        <v>25</v>
      </c>
      <c r="AM185">
        <f>VLOOKUP(P185,spp!A:C,3,FALSE)</f>
        <v>3.49E-2</v>
      </c>
      <c r="AN185">
        <f>VLOOKUP(P185,spp!A:D,4,FALSE)</f>
        <v>2.9108999999999998</v>
      </c>
      <c r="AO185">
        <f t="shared" si="16"/>
        <v>307.596413392432</v>
      </c>
      <c r="AP185">
        <f t="shared" si="17"/>
        <v>7.6899103348107998</v>
      </c>
      <c r="AQ185">
        <f t="shared" si="18"/>
        <v>76.899103348108</v>
      </c>
      <c r="AR185">
        <f t="shared" si="19"/>
        <v>7.6899103348107997E-2</v>
      </c>
      <c r="AS185">
        <f t="shared" si="20"/>
        <v>0.625</v>
      </c>
      <c r="AT185">
        <f>VLOOKUP(P185,spp!A:H,8,FALSE)</f>
        <v>2</v>
      </c>
      <c r="AU185" s="79" t="str">
        <f>VLOOKUP(Q185,gfQuimbayo!B:C,2,FALSE)</f>
        <v>HD</v>
      </c>
      <c r="AV185" s="79" t="str">
        <f>VLOOKUP(AU185,gfQuimbayo!E:F,2,FALSE)</f>
        <v>Detritivores</v>
      </c>
      <c r="AW185" s="79" t="str">
        <f>VLOOKUP(Q185,taxo!A:D,4,FALSE)</f>
        <v>Perciformes</v>
      </c>
      <c r="AX185" s="79" t="str">
        <f>VLOOKUP(Q185,taxo!A:C,3,FALSE)</f>
        <v>Pomacentridae</v>
      </c>
      <c r="AY185" t="str">
        <f>VLOOKUP(P185,spp!A:L,12,FALSE)</f>
        <v>LC</v>
      </c>
    </row>
    <row r="186" spans="1:51" hidden="1" x14ac:dyDescent="0.25">
      <c r="A186" s="2" t="s">
        <v>1094</v>
      </c>
      <c r="B186" s="2" t="s">
        <v>1095</v>
      </c>
      <c r="C186" s="2" t="s">
        <v>1104</v>
      </c>
      <c r="D186" s="45" t="s">
        <v>1143</v>
      </c>
      <c r="E186" s="45" t="s">
        <v>1144</v>
      </c>
      <c r="F186" s="2" t="s">
        <v>955</v>
      </c>
      <c r="G186" s="2"/>
      <c r="H186">
        <v>2</v>
      </c>
      <c r="I186">
        <v>40</v>
      </c>
      <c r="J186" s="1">
        <v>41809</v>
      </c>
      <c r="K186" s="34">
        <v>2014</v>
      </c>
      <c r="L186" s="5" t="s">
        <v>956</v>
      </c>
      <c r="N186" s="35">
        <v>10</v>
      </c>
      <c r="O186" t="str">
        <f t="shared" si="15"/>
        <v>Profundo</v>
      </c>
      <c r="P186" s="2" t="s">
        <v>972</v>
      </c>
      <c r="Q186" t="str">
        <f>VLOOKUP(P186,spp!A:B,2,FALSE)</f>
        <v>Cephalopholis panamensis</v>
      </c>
      <c r="R186">
        <f t="shared" si="21"/>
        <v>2</v>
      </c>
      <c r="W186" s="85">
        <v>1</v>
      </c>
      <c r="X186" s="85">
        <v>1</v>
      </c>
      <c r="AM186">
        <f>VLOOKUP(P186,spp!A:C,3,FALSE)</f>
        <v>2.1700000000000001E-2</v>
      </c>
      <c r="AN186">
        <f>VLOOKUP(P186,spp!A:D,4,FALSE)</f>
        <v>3.0350000000000001</v>
      </c>
      <c r="AO186">
        <f t="shared" si="16"/>
        <v>1433.1703627290979</v>
      </c>
      <c r="AP186">
        <f t="shared" si="17"/>
        <v>35.829259068227444</v>
      </c>
      <c r="AQ186">
        <f t="shared" si="18"/>
        <v>358.29259068227441</v>
      </c>
      <c r="AR186">
        <f t="shared" si="19"/>
        <v>0.35829259068227443</v>
      </c>
      <c r="AS186">
        <f t="shared" si="20"/>
        <v>0.05</v>
      </c>
      <c r="AT186">
        <f>VLOOKUP(P186,spp!A:H,8,FALSE)</f>
        <v>4</v>
      </c>
      <c r="AU186" s="79" t="str">
        <f>VLOOKUP(Q186,gfQuimbayo!B:C,2,FALSE)</f>
        <v>PS</v>
      </c>
      <c r="AV186" s="79" t="str">
        <f>VLOOKUP(AU186,gfQuimbayo!E:F,2,FALSE)</f>
        <v>Piscivores</v>
      </c>
      <c r="AW186" s="79" t="str">
        <f>VLOOKUP(Q186,taxo!A:D,4,FALSE)</f>
        <v>Perciformes</v>
      </c>
      <c r="AX186" s="79" t="str">
        <f>VLOOKUP(Q186,taxo!A:C,3,FALSE)</f>
        <v>Serranidae</v>
      </c>
      <c r="AY186" t="str">
        <f>VLOOKUP(P186,spp!A:L,12,FALSE)</f>
        <v>LC</v>
      </c>
    </row>
    <row r="187" spans="1:51" hidden="1" x14ac:dyDescent="0.25">
      <c r="A187" s="2" t="s">
        <v>1094</v>
      </c>
      <c r="B187" s="2" t="s">
        <v>1095</v>
      </c>
      <c r="C187" s="2" t="s">
        <v>1104</v>
      </c>
      <c r="D187" s="45" t="s">
        <v>1143</v>
      </c>
      <c r="E187" s="45" t="s">
        <v>1144</v>
      </c>
      <c r="F187" s="2" t="s">
        <v>955</v>
      </c>
      <c r="G187" s="2"/>
      <c r="H187">
        <v>2</v>
      </c>
      <c r="I187">
        <v>40</v>
      </c>
      <c r="J187" s="1">
        <v>41809</v>
      </c>
      <c r="K187" s="34">
        <v>2014</v>
      </c>
      <c r="L187" s="5" t="s">
        <v>956</v>
      </c>
      <c r="N187" s="35">
        <v>10</v>
      </c>
      <c r="O187" t="str">
        <f t="shared" si="15"/>
        <v>Profundo</v>
      </c>
      <c r="P187" s="2" t="s">
        <v>962</v>
      </c>
      <c r="Q187" t="str">
        <f>VLOOKUP(P187,spp!A:B,2,FALSE)</f>
        <v>Epinephelus labriformis</v>
      </c>
      <c r="R187">
        <f t="shared" si="21"/>
        <v>4</v>
      </c>
      <c r="W187" s="85">
        <v>2</v>
      </c>
      <c r="X187" s="85">
        <v>2</v>
      </c>
      <c r="AM187">
        <f>VLOOKUP(P187,spp!A:C,3,FALSE)</f>
        <v>3.4299999999999997E-2</v>
      </c>
      <c r="AN187">
        <f>VLOOKUP(P187,spp!A:D,4,FALSE)</f>
        <v>2.9</v>
      </c>
      <c r="AO187">
        <f t="shared" si="16"/>
        <v>2838.0794219218124</v>
      </c>
      <c r="AP187">
        <f t="shared" si="17"/>
        <v>70.951985548045315</v>
      </c>
      <c r="AQ187">
        <f t="shared" si="18"/>
        <v>709.51985548045309</v>
      </c>
      <c r="AR187">
        <f t="shared" si="19"/>
        <v>0.70951985548045304</v>
      </c>
      <c r="AS187">
        <f t="shared" si="20"/>
        <v>0.1</v>
      </c>
      <c r="AT187">
        <f>VLOOKUP(P187,spp!A:H,8,FALSE)</f>
        <v>4</v>
      </c>
      <c r="AU187" s="79" t="str">
        <f>VLOOKUP(Q187,gfQuimbayo!B:C,2,FALSE)</f>
        <v>PS</v>
      </c>
      <c r="AV187" s="79" t="str">
        <f>VLOOKUP(AU187,gfQuimbayo!E:F,2,FALSE)</f>
        <v>Piscivores</v>
      </c>
      <c r="AW187" s="79" t="str">
        <f>VLOOKUP(Q187,taxo!A:D,4,FALSE)</f>
        <v>Perciformes</v>
      </c>
      <c r="AX187" s="79" t="str">
        <f>VLOOKUP(Q187,taxo!A:C,3,FALSE)</f>
        <v>Serranidae</v>
      </c>
      <c r="AY187" t="str">
        <f>VLOOKUP(P187,spp!A:L,12,FALSE)</f>
        <v>LC</v>
      </c>
    </row>
    <row r="188" spans="1:51" hidden="1" x14ac:dyDescent="0.25">
      <c r="A188" s="2" t="s">
        <v>1094</v>
      </c>
      <c r="B188" s="2" t="s">
        <v>1095</v>
      </c>
      <c r="C188" s="2" t="s">
        <v>1104</v>
      </c>
      <c r="D188" s="45" t="s">
        <v>1143</v>
      </c>
      <c r="E188" s="45" t="s">
        <v>1144</v>
      </c>
      <c r="F188" s="2" t="s">
        <v>955</v>
      </c>
      <c r="G188" s="2"/>
      <c r="H188">
        <v>2</v>
      </c>
      <c r="I188">
        <v>40</v>
      </c>
      <c r="J188" s="1">
        <v>41809</v>
      </c>
      <c r="K188" s="34">
        <v>2014</v>
      </c>
      <c r="L188" s="5" t="s">
        <v>956</v>
      </c>
      <c r="N188" s="35">
        <v>10</v>
      </c>
      <c r="O188" t="str">
        <f t="shared" si="15"/>
        <v>Profundo</v>
      </c>
      <c r="P188" s="2" t="s">
        <v>977</v>
      </c>
      <c r="Q188" t="str">
        <f>VLOOKUP(P188,spp!A:B,2,FALSE)</f>
        <v>Chromis atrilobata</v>
      </c>
      <c r="R188">
        <f t="shared" si="21"/>
        <v>200</v>
      </c>
      <c r="S188" s="85">
        <v>200</v>
      </c>
      <c r="AM188">
        <f>VLOOKUP(P188,spp!A:C,3,FALSE)</f>
        <v>5.2300000000000003E-3</v>
      </c>
      <c r="AN188">
        <f>VLOOKUP(P188,spp!A:D,4,FALSE)</f>
        <v>3.41655</v>
      </c>
      <c r="AO188">
        <f t="shared" si="16"/>
        <v>23.939419833041374</v>
      </c>
      <c r="AP188">
        <f t="shared" si="17"/>
        <v>0.59848549582603439</v>
      </c>
      <c r="AQ188">
        <f t="shared" si="18"/>
        <v>5.9848549582603443</v>
      </c>
      <c r="AR188">
        <f t="shared" si="19"/>
        <v>5.9848549582603447E-3</v>
      </c>
      <c r="AS188">
        <f t="shared" si="20"/>
        <v>5</v>
      </c>
      <c r="AT188">
        <f>VLOOKUP(P188,spp!A:H,8,FALSE)</f>
        <v>3.4</v>
      </c>
      <c r="AU188" s="79" t="str">
        <f>VLOOKUP(Q188,gfQuimbayo!B:C,2,FALSE)</f>
        <v>PK</v>
      </c>
      <c r="AV188" s="79" t="str">
        <f>VLOOKUP(AU188,gfQuimbayo!E:F,2,FALSE)</f>
        <v>Planktivores</v>
      </c>
      <c r="AW188" s="79" t="str">
        <f>VLOOKUP(Q188,taxo!A:D,4,FALSE)</f>
        <v>Perciformes</v>
      </c>
      <c r="AX188" s="79" t="str">
        <f>VLOOKUP(Q188,taxo!A:C,3,FALSE)</f>
        <v>Pomacentridae</v>
      </c>
      <c r="AY188" t="str">
        <f>VLOOKUP(P188,spp!A:L,12,FALSE)</f>
        <v>LC</v>
      </c>
    </row>
    <row r="189" spans="1:51" hidden="1" x14ac:dyDescent="0.25">
      <c r="A189" s="2" t="s">
        <v>1094</v>
      </c>
      <c r="B189" s="2" t="s">
        <v>1095</v>
      </c>
      <c r="C189" s="2" t="s">
        <v>1104</v>
      </c>
      <c r="D189" s="45" t="s">
        <v>1143</v>
      </c>
      <c r="E189" s="45" t="s">
        <v>1144</v>
      </c>
      <c r="F189" s="2" t="s">
        <v>955</v>
      </c>
      <c r="G189" s="2"/>
      <c r="H189">
        <v>2</v>
      </c>
      <c r="I189">
        <v>40</v>
      </c>
      <c r="J189" s="1">
        <v>41809</v>
      </c>
      <c r="K189" s="34">
        <v>2014</v>
      </c>
      <c r="L189" s="5" t="s">
        <v>956</v>
      </c>
      <c r="N189" s="35">
        <v>10</v>
      </c>
      <c r="O189" t="str">
        <f t="shared" si="15"/>
        <v>Profundo</v>
      </c>
      <c r="P189" s="2" t="s">
        <v>991</v>
      </c>
      <c r="Q189" t="str">
        <f>VLOOKUP(P189,spp!A:B,2,FALSE)</f>
        <v>Canthigaster punctatissima</v>
      </c>
      <c r="R189">
        <f t="shared" si="21"/>
        <v>2</v>
      </c>
      <c r="T189" s="85">
        <v>2</v>
      </c>
      <c r="AM189">
        <f>VLOOKUP(P189,spp!A:C,3,FALSE)</f>
        <v>1.9699999999999999E-2</v>
      </c>
      <c r="AN189">
        <f>VLOOKUP(P189,spp!A:D,4,FALSE)</f>
        <v>2.9174000000000002</v>
      </c>
      <c r="AO189">
        <f t="shared" si="16"/>
        <v>14.073429816211023</v>
      </c>
      <c r="AP189">
        <f t="shared" si="17"/>
        <v>0.35183574540527557</v>
      </c>
      <c r="AQ189">
        <f t="shared" si="18"/>
        <v>3.5183574540527558</v>
      </c>
      <c r="AR189">
        <f t="shared" si="19"/>
        <v>3.5183574540527556E-3</v>
      </c>
      <c r="AS189">
        <f t="shared" si="20"/>
        <v>0.05</v>
      </c>
      <c r="AT189">
        <f>VLOOKUP(P189,spp!A:H,8,FALSE)</f>
        <v>3</v>
      </c>
      <c r="AU189" s="79" t="str">
        <f>VLOOKUP(Q189,gfQuimbayo!B:C,2,FALSE)</f>
        <v>IN</v>
      </c>
      <c r="AV189" s="79" t="str">
        <f>VLOOKUP(AU189,gfQuimbayo!E:F,2,FALSE)</f>
        <v>Invertebrivores</v>
      </c>
      <c r="AW189" s="79" t="str">
        <f>VLOOKUP(Q189,taxo!A:D,4,FALSE)</f>
        <v>Tetraodontiformes</v>
      </c>
      <c r="AX189" s="79" t="str">
        <f>VLOOKUP(Q189,taxo!A:C,3,FALSE)</f>
        <v>Tetraodontidae</v>
      </c>
      <c r="AY189" t="str">
        <f>VLOOKUP(P189,spp!A:L,12,FALSE)</f>
        <v>LC</v>
      </c>
    </row>
    <row r="190" spans="1:51" hidden="1" x14ac:dyDescent="0.25">
      <c r="A190" s="2" t="s">
        <v>1094</v>
      </c>
      <c r="B190" s="2" t="s">
        <v>1095</v>
      </c>
      <c r="C190" s="2" t="s">
        <v>1104</v>
      </c>
      <c r="D190" s="45" t="s">
        <v>1143</v>
      </c>
      <c r="E190" s="45" t="s">
        <v>1144</v>
      </c>
      <c r="F190" s="2" t="s">
        <v>955</v>
      </c>
      <c r="G190" s="2"/>
      <c r="H190">
        <v>2</v>
      </c>
      <c r="I190">
        <v>40</v>
      </c>
      <c r="J190" s="1">
        <v>41809</v>
      </c>
      <c r="K190" s="34">
        <v>2014</v>
      </c>
      <c r="L190" s="5" t="s">
        <v>956</v>
      </c>
      <c r="N190" s="35">
        <v>10</v>
      </c>
      <c r="O190" t="str">
        <f t="shared" si="15"/>
        <v>Profundo</v>
      </c>
      <c r="P190" s="2" t="s">
        <v>959</v>
      </c>
      <c r="Q190" t="str">
        <f>VLOOKUP(P190,spp!A:B,2,FALSE)</f>
        <v>Stegastes acapulcoensis</v>
      </c>
      <c r="R190">
        <f t="shared" si="21"/>
        <v>8</v>
      </c>
      <c r="U190" s="85">
        <v>8</v>
      </c>
      <c r="AM190">
        <f>VLOOKUP(P190,spp!A:C,3,FALSE)</f>
        <v>3.49E-2</v>
      </c>
      <c r="AN190">
        <f>VLOOKUP(P190,spp!A:D,4,FALSE)</f>
        <v>2.9108999999999998</v>
      </c>
      <c r="AO190">
        <f t="shared" si="16"/>
        <v>435.42240357070102</v>
      </c>
      <c r="AP190">
        <f t="shared" si="17"/>
        <v>10.885560089267525</v>
      </c>
      <c r="AQ190">
        <f t="shared" si="18"/>
        <v>108.85560089267526</v>
      </c>
      <c r="AR190">
        <f t="shared" si="19"/>
        <v>0.10885560089267525</v>
      </c>
      <c r="AS190">
        <f t="shared" si="20"/>
        <v>0.2</v>
      </c>
      <c r="AT190">
        <f>VLOOKUP(P190,spp!A:H,8,FALSE)</f>
        <v>2</v>
      </c>
      <c r="AU190" s="79" t="str">
        <f>VLOOKUP(Q190,gfQuimbayo!B:C,2,FALSE)</f>
        <v>HD</v>
      </c>
      <c r="AV190" s="79" t="str">
        <f>VLOOKUP(AU190,gfQuimbayo!E:F,2,FALSE)</f>
        <v>Detritivores</v>
      </c>
      <c r="AW190" s="79" t="str">
        <f>VLOOKUP(Q190,taxo!A:D,4,FALSE)</f>
        <v>Perciformes</v>
      </c>
      <c r="AX190" s="79" t="str">
        <f>VLOOKUP(Q190,taxo!A:C,3,FALSE)</f>
        <v>Pomacentridae</v>
      </c>
      <c r="AY190" t="str">
        <f>VLOOKUP(P190,spp!A:L,12,FALSE)</f>
        <v>LC</v>
      </c>
    </row>
    <row r="191" spans="1:51" hidden="1" x14ac:dyDescent="0.25">
      <c r="A191" s="2" t="s">
        <v>1094</v>
      </c>
      <c r="B191" s="2" t="s">
        <v>1095</v>
      </c>
      <c r="C191" s="2" t="s">
        <v>1104</v>
      </c>
      <c r="D191" s="45" t="s">
        <v>1143</v>
      </c>
      <c r="E191" s="45" t="s">
        <v>1144</v>
      </c>
      <c r="F191" s="2" t="s">
        <v>955</v>
      </c>
      <c r="G191" s="2"/>
      <c r="H191">
        <v>2</v>
      </c>
      <c r="I191">
        <v>40</v>
      </c>
      <c r="J191" s="1">
        <v>41809</v>
      </c>
      <c r="K191" s="34">
        <v>2014</v>
      </c>
      <c r="L191" s="5" t="s">
        <v>956</v>
      </c>
      <c r="N191" s="35">
        <v>10</v>
      </c>
      <c r="O191" t="str">
        <f t="shared" si="15"/>
        <v>Profundo</v>
      </c>
      <c r="P191" s="2" t="s">
        <v>976</v>
      </c>
      <c r="Q191" t="str">
        <f>VLOOKUP(P191,spp!A:B,2,FALSE)</f>
        <v>Sufflamen verres</v>
      </c>
      <c r="R191">
        <f t="shared" si="21"/>
        <v>7</v>
      </c>
      <c r="V191" s="85">
        <v>2</v>
      </c>
      <c r="W191" s="85">
        <v>3</v>
      </c>
      <c r="X191" s="85">
        <v>2</v>
      </c>
      <c r="AM191">
        <f>VLOOKUP(P191,spp!A:C,3,FALSE)</f>
        <v>2.4899999999999999E-2</v>
      </c>
      <c r="AN191">
        <f>VLOOKUP(P191,spp!A:D,4,FALSE)</f>
        <v>3.0129999999999999</v>
      </c>
      <c r="AO191">
        <f t="shared" si="16"/>
        <v>3730.2579641690063</v>
      </c>
      <c r="AP191">
        <f t="shared" si="17"/>
        <v>93.256449104225155</v>
      </c>
      <c r="AQ191">
        <f t="shared" si="18"/>
        <v>932.56449104225157</v>
      </c>
      <c r="AR191">
        <f t="shared" si="19"/>
        <v>0.93256449104225159</v>
      </c>
      <c r="AS191">
        <f t="shared" si="20"/>
        <v>0.17499999999999999</v>
      </c>
      <c r="AT191">
        <f>VLOOKUP(P191,spp!A:H,8,FALSE)</f>
        <v>3.3</v>
      </c>
      <c r="AU191" s="79" t="str">
        <f>VLOOKUP(Q191,gfQuimbayo!B:C,2,FALSE)</f>
        <v>IN</v>
      </c>
      <c r="AV191" s="79" t="str">
        <f>VLOOKUP(AU191,gfQuimbayo!E:F,2,FALSE)</f>
        <v>Invertebrivores</v>
      </c>
      <c r="AW191" s="79" t="str">
        <f>VLOOKUP(Q191,taxo!A:D,4,FALSE)</f>
        <v>Tetraodontiformes</v>
      </c>
      <c r="AX191" s="79" t="str">
        <f>VLOOKUP(Q191,taxo!A:C,3,FALSE)</f>
        <v>Balistidae</v>
      </c>
      <c r="AY191" t="str">
        <f>VLOOKUP(P191,spp!A:L,12,FALSE)</f>
        <v>LC</v>
      </c>
    </row>
    <row r="192" spans="1:51" hidden="1" x14ac:dyDescent="0.25">
      <c r="A192" s="2" t="s">
        <v>1094</v>
      </c>
      <c r="B192" s="2" t="s">
        <v>1095</v>
      </c>
      <c r="C192" s="2" t="s">
        <v>1104</v>
      </c>
      <c r="D192" s="45" t="s">
        <v>1143</v>
      </c>
      <c r="E192" s="45" t="s">
        <v>1144</v>
      </c>
      <c r="F192" s="2" t="s">
        <v>955</v>
      </c>
      <c r="G192" s="2"/>
      <c r="H192">
        <v>2</v>
      </c>
      <c r="I192">
        <v>40</v>
      </c>
      <c r="J192" s="1">
        <v>41809</v>
      </c>
      <c r="K192" s="34">
        <v>2014</v>
      </c>
      <c r="L192" s="5" t="s">
        <v>956</v>
      </c>
      <c r="N192" s="35">
        <v>10</v>
      </c>
      <c r="O192" t="str">
        <f t="shared" ref="O192:O255" si="22">IF(N192&gt;6,"Profundo","Somero")</f>
        <v>Profundo</v>
      </c>
      <c r="P192" s="2" t="s">
        <v>978</v>
      </c>
      <c r="Q192" t="str">
        <f>VLOOKUP(P192,spp!A:B,2,FALSE)</f>
        <v>Bodianus diplotaenia</v>
      </c>
      <c r="R192">
        <f t="shared" si="21"/>
        <v>2</v>
      </c>
      <c r="V192" s="85">
        <v>2</v>
      </c>
      <c r="AM192">
        <f>VLOOKUP(P192,spp!A:C,3,FALSE)</f>
        <v>2.01E-2</v>
      </c>
      <c r="AN192">
        <f>VLOOKUP(P192,spp!A:D,4,FALSE)</f>
        <v>2.9992000000000001</v>
      </c>
      <c r="AO192">
        <f t="shared" si="16"/>
        <v>214.95411757525343</v>
      </c>
      <c r="AP192">
        <f t="shared" si="17"/>
        <v>5.3738529393813357</v>
      </c>
      <c r="AQ192">
        <f t="shared" si="18"/>
        <v>53.738529393813359</v>
      </c>
      <c r="AR192">
        <f t="shared" si="19"/>
        <v>5.3738529393813357E-2</v>
      </c>
      <c r="AS192">
        <f t="shared" si="20"/>
        <v>0.05</v>
      </c>
      <c r="AT192">
        <f>VLOOKUP(P192,spp!A:H,8,FALSE)</f>
        <v>3.4</v>
      </c>
      <c r="AU192" s="79" t="str">
        <f>VLOOKUP(Q192,gfQuimbayo!B:C,2,FALSE)</f>
        <v>IN</v>
      </c>
      <c r="AV192" s="79" t="str">
        <f>VLOOKUP(AU192,gfQuimbayo!E:F,2,FALSE)</f>
        <v>Invertebrivores</v>
      </c>
      <c r="AW192" s="79" t="str">
        <f>VLOOKUP(Q192,taxo!A:D,4,FALSE)</f>
        <v>Perciformes</v>
      </c>
      <c r="AX192" s="79" t="str">
        <f>VLOOKUP(Q192,taxo!A:C,3,FALSE)</f>
        <v>Labridae</v>
      </c>
      <c r="AY192" t="str">
        <f>VLOOKUP(P192,spp!A:L,12,FALSE)</f>
        <v>LC</v>
      </c>
    </row>
    <row r="193" spans="1:51" hidden="1" x14ac:dyDescent="0.25">
      <c r="A193" s="2" t="s">
        <v>1094</v>
      </c>
      <c r="B193" s="2" t="s">
        <v>1095</v>
      </c>
      <c r="C193" s="2" t="s">
        <v>1104</v>
      </c>
      <c r="D193" s="45" t="s">
        <v>1143</v>
      </c>
      <c r="E193" s="45" t="s">
        <v>1144</v>
      </c>
      <c r="F193" s="2" t="s">
        <v>955</v>
      </c>
      <c r="G193" s="2"/>
      <c r="H193">
        <v>2</v>
      </c>
      <c r="I193">
        <v>40</v>
      </c>
      <c r="J193" s="1">
        <v>41809</v>
      </c>
      <c r="K193" s="34">
        <v>2014</v>
      </c>
      <c r="L193" s="5" t="s">
        <v>956</v>
      </c>
      <c r="N193" s="35">
        <v>10</v>
      </c>
      <c r="O193" t="str">
        <f t="shared" si="22"/>
        <v>Profundo</v>
      </c>
      <c r="P193" s="2" t="s">
        <v>1030</v>
      </c>
      <c r="Q193" t="str">
        <f>VLOOKUP(P193,spp!A:B,2,FALSE)</f>
        <v>Diodon holocanthus</v>
      </c>
      <c r="R193">
        <f t="shared" si="21"/>
        <v>18</v>
      </c>
      <c r="U193" s="85">
        <v>6</v>
      </c>
      <c r="V193" s="85">
        <v>12</v>
      </c>
      <c r="AM193">
        <f>VLOOKUP(P193,spp!A:C,3,FALSE)</f>
        <v>2.1899999999999999E-2</v>
      </c>
      <c r="AN193">
        <f>VLOOKUP(P193,spp!A:D,4,FALSE)</f>
        <v>3</v>
      </c>
      <c r="AO193">
        <f t="shared" si="16"/>
        <v>1665.0843749999999</v>
      </c>
      <c r="AP193">
        <f t="shared" si="17"/>
        <v>41.627109374999996</v>
      </c>
      <c r="AQ193">
        <f t="shared" si="18"/>
        <v>416.27109374999998</v>
      </c>
      <c r="AR193">
        <f t="shared" si="19"/>
        <v>0.41627109374999999</v>
      </c>
      <c r="AS193">
        <f t="shared" si="20"/>
        <v>0.45</v>
      </c>
      <c r="AT193">
        <f>VLOOKUP(P193,spp!A:H,8,FALSE)</f>
        <v>3.3</v>
      </c>
      <c r="AU193" s="79" t="str">
        <f>VLOOKUP(Q193,gfQuimbayo!B:C,2,FALSE)</f>
        <v>IN</v>
      </c>
      <c r="AV193" s="79" t="str">
        <f>VLOOKUP(AU193,gfQuimbayo!E:F,2,FALSE)</f>
        <v>Invertebrivores</v>
      </c>
      <c r="AW193" s="79" t="str">
        <f>VLOOKUP(Q193,taxo!A:D,4,FALSE)</f>
        <v>Tetraodontiformes</v>
      </c>
      <c r="AX193" s="79" t="str">
        <f>VLOOKUP(Q193,taxo!A:C,3,FALSE)</f>
        <v>Diodontidae</v>
      </c>
      <c r="AY193" t="str">
        <f>VLOOKUP(P193,spp!A:L,12,FALSE)</f>
        <v>NE</v>
      </c>
    </row>
    <row r="194" spans="1:51" hidden="1" x14ac:dyDescent="0.25">
      <c r="A194" s="2" t="s">
        <v>1094</v>
      </c>
      <c r="B194" s="2" t="s">
        <v>1095</v>
      </c>
      <c r="C194" s="2" t="s">
        <v>1104</v>
      </c>
      <c r="D194" s="45" t="s">
        <v>1143</v>
      </c>
      <c r="E194" s="45" t="s">
        <v>1144</v>
      </c>
      <c r="F194" s="2" t="s">
        <v>955</v>
      </c>
      <c r="G194" s="2"/>
      <c r="H194">
        <v>2</v>
      </c>
      <c r="I194">
        <v>40</v>
      </c>
      <c r="J194" s="1">
        <v>41809</v>
      </c>
      <c r="K194" s="34">
        <v>2014</v>
      </c>
      <c r="L194" s="5" t="s">
        <v>956</v>
      </c>
      <c r="N194" s="35">
        <v>10</v>
      </c>
      <c r="O194" t="str">
        <f t="shared" si="22"/>
        <v>Profundo</v>
      </c>
      <c r="P194" s="2" t="s">
        <v>1085</v>
      </c>
      <c r="Q194" t="str">
        <f>VLOOKUP(P194,spp!A:B,2,FALSE)</f>
        <v>Alphestes multiguttatus</v>
      </c>
      <c r="R194">
        <f t="shared" si="21"/>
        <v>1</v>
      </c>
      <c r="V194" s="85">
        <v>1</v>
      </c>
      <c r="AM194">
        <f>VLOOKUP(P194,spp!A:C,3,FALSE)</f>
        <v>1.0999999999999999E-2</v>
      </c>
      <c r="AN194">
        <f>VLOOKUP(P194,spp!A:D,4,FALSE)</f>
        <v>3.05</v>
      </c>
      <c r="AO194">
        <f t="shared" ref="AO194:AO257" si="23">((AM194*$S$1^AN194)*S194)+((AM194*$T$1^AN194)*T194)+((AM194*$U$1^AN194)*U194)+((AM194*$V$1^AN194)*V194)+((AM194*$W$1^AN194)*W194)+((AM194*$X$1^AN194)*X194)+((AM194*$Y$1^AN194)*Y194)+((AM194*$Z$1^AN194)*Z194)+((AM194*$AA$1^AN194)*AA194)+((AM194*$AB$1^AN194)*AB194)+((AM194*$AC$1^AN194)*AC194)+((AM194*$AD$1^AN194)*AD194)+((AM194*$AE$1^AN194)*AE194)+ ((AM194*$AF$1^AN194)*AF194)+((AM194*$AG$1^AN194)*AG194)+((AM194*$AH$1^AN194)*AH194)+((AM194*$AI$1^AN194)*AI194)+((AM194*$AJ$1^AN194)*AJ194)+((AM194*$AK$1^AN194)*AK194)</f>
        <v>68.023462379040311</v>
      </c>
      <c r="AP194">
        <f t="shared" ref="AP194:AP257" si="24">AO194/40</f>
        <v>1.7005865594760077</v>
      </c>
      <c r="AQ194">
        <f t="shared" ref="AQ194:AQ257" si="25">AP194*10</f>
        <v>17.005865594760078</v>
      </c>
      <c r="AR194">
        <f t="shared" ref="AR194:AR257" si="26">AQ194/1000</f>
        <v>1.7005865594760076E-2</v>
      </c>
      <c r="AS194">
        <f t="shared" ref="AS194:AS257" si="27">R194/I194</f>
        <v>2.5000000000000001E-2</v>
      </c>
      <c r="AT194">
        <f>VLOOKUP(P194,spp!A:H,8,FALSE)</f>
        <v>3.5</v>
      </c>
      <c r="AU194" s="79" t="str">
        <f>VLOOKUP(Q194,gfQuimbayo!B:C,2,FALSE)</f>
        <v>IN</v>
      </c>
      <c r="AV194" s="79" t="str">
        <f>VLOOKUP(AU194,gfQuimbayo!E:F,2,FALSE)</f>
        <v>Invertebrivores</v>
      </c>
      <c r="AW194" s="79" t="str">
        <f>VLOOKUP(Q194,taxo!A:D,4,FALSE)</f>
        <v>Perciformes</v>
      </c>
      <c r="AX194" s="79" t="str">
        <f>VLOOKUP(Q194,taxo!A:C,3,FALSE)</f>
        <v>Serranidae</v>
      </c>
      <c r="AY194" t="str">
        <f>VLOOKUP(P194,spp!A:L,12,FALSE)</f>
        <v>LC</v>
      </c>
    </row>
    <row r="195" spans="1:51" hidden="1" x14ac:dyDescent="0.25">
      <c r="A195" s="2" t="s">
        <v>1094</v>
      </c>
      <c r="B195" s="2" t="s">
        <v>1095</v>
      </c>
      <c r="C195" s="2" t="s">
        <v>1104</v>
      </c>
      <c r="D195" s="45" t="s">
        <v>1143</v>
      </c>
      <c r="E195" s="45" t="s">
        <v>1144</v>
      </c>
      <c r="F195" s="2" t="s">
        <v>955</v>
      </c>
      <c r="G195" s="2"/>
      <c r="H195">
        <v>2</v>
      </c>
      <c r="I195">
        <v>40</v>
      </c>
      <c r="J195" s="1">
        <v>41809</v>
      </c>
      <c r="K195" s="34">
        <v>2014</v>
      </c>
      <c r="L195" s="5" t="s">
        <v>956</v>
      </c>
      <c r="N195" s="35">
        <v>10</v>
      </c>
      <c r="O195" t="str">
        <f t="shared" si="22"/>
        <v>Profundo</v>
      </c>
      <c r="P195" s="2" t="s">
        <v>994</v>
      </c>
      <c r="Q195" t="str">
        <f>VLOOKUP(P195,spp!A:B,2,FALSE)</f>
        <v>Caranx caballus</v>
      </c>
      <c r="R195">
        <f t="shared" si="21"/>
        <v>4</v>
      </c>
      <c r="X195" s="85">
        <v>4</v>
      </c>
      <c r="AM195">
        <f>VLOOKUP(P195,spp!A:C,3,FALSE)</f>
        <v>2.5000000000000001E-2</v>
      </c>
      <c r="AN195">
        <f>VLOOKUP(P195,spp!A:D,4,FALSE)</f>
        <v>3</v>
      </c>
      <c r="AO195">
        <f t="shared" si="23"/>
        <v>4287.5</v>
      </c>
      <c r="AP195">
        <f t="shared" si="24"/>
        <v>107.1875</v>
      </c>
      <c r="AQ195">
        <f t="shared" si="25"/>
        <v>1071.875</v>
      </c>
      <c r="AR195">
        <f t="shared" si="26"/>
        <v>1.0718749999999999</v>
      </c>
      <c r="AS195">
        <f t="shared" si="27"/>
        <v>0.1</v>
      </c>
      <c r="AT195">
        <f>VLOOKUP(P195,spp!A:H,8,FALSE)</f>
        <v>4</v>
      </c>
      <c r="AU195" s="79" t="str">
        <f>VLOOKUP(Q195,gfQuimbayo!B:C,2,FALSE)</f>
        <v>PS</v>
      </c>
      <c r="AV195" s="79" t="str">
        <f>VLOOKUP(AU195,gfQuimbayo!E:F,2,FALSE)</f>
        <v>Piscivores</v>
      </c>
      <c r="AW195" s="79" t="str">
        <f>VLOOKUP(Q195,taxo!A:D,4,FALSE)</f>
        <v>Perciformes</v>
      </c>
      <c r="AX195" s="79" t="str">
        <f>VLOOKUP(Q195,taxo!A:C,3,FALSE)</f>
        <v>Carangidae</v>
      </c>
      <c r="AY195" t="str">
        <f>VLOOKUP(P195,spp!A:L,12,FALSE)</f>
        <v>LC</v>
      </c>
    </row>
    <row r="196" spans="1:51" hidden="1" x14ac:dyDescent="0.25">
      <c r="A196" s="2" t="s">
        <v>1094</v>
      </c>
      <c r="B196" s="2" t="s">
        <v>1095</v>
      </c>
      <c r="C196" s="2" t="s">
        <v>1104</v>
      </c>
      <c r="D196" s="45" t="s">
        <v>1143</v>
      </c>
      <c r="E196" s="45" t="s">
        <v>1144</v>
      </c>
      <c r="F196" s="2" t="s">
        <v>955</v>
      </c>
      <c r="G196" s="2"/>
      <c r="H196">
        <v>2</v>
      </c>
      <c r="I196">
        <v>40</v>
      </c>
      <c r="J196" s="1">
        <v>41809</v>
      </c>
      <c r="K196" s="34">
        <v>2014</v>
      </c>
      <c r="L196" s="5" t="s">
        <v>956</v>
      </c>
      <c r="N196" s="35">
        <v>10</v>
      </c>
      <c r="O196" t="str">
        <f t="shared" si="22"/>
        <v>Profundo</v>
      </c>
      <c r="P196" s="2" t="s">
        <v>963</v>
      </c>
      <c r="Q196" t="str">
        <f>VLOOKUP(P196,spp!A:B,2,FALSE)</f>
        <v>Sargocentron suborbitalis</v>
      </c>
      <c r="R196">
        <f t="shared" si="21"/>
        <v>4</v>
      </c>
      <c r="U196" s="85">
        <v>4</v>
      </c>
      <c r="AM196">
        <f>VLOOKUP(P196,spp!A:C,3,FALSE)</f>
        <v>2.3199999999999998E-2</v>
      </c>
      <c r="AN196">
        <f>VLOOKUP(P196,spp!A:D,4,FALSE)</f>
        <v>2.9554</v>
      </c>
      <c r="AO196">
        <f t="shared" si="23"/>
        <v>161.94063155762331</v>
      </c>
      <c r="AP196">
        <f t="shared" si="24"/>
        <v>4.0485157889405823</v>
      </c>
      <c r="AQ196">
        <f t="shared" si="25"/>
        <v>40.485157889405826</v>
      </c>
      <c r="AR196">
        <f t="shared" si="26"/>
        <v>4.0485157889405828E-2</v>
      </c>
      <c r="AS196">
        <f t="shared" si="27"/>
        <v>0.1</v>
      </c>
      <c r="AT196">
        <f>VLOOKUP(P196,spp!A:H,8,FALSE)</f>
        <v>3.5</v>
      </c>
      <c r="AU196" s="79" t="str">
        <f>VLOOKUP(Q196,gfQuimbayo!B:C,2,FALSE)</f>
        <v>IN</v>
      </c>
      <c r="AV196" s="79" t="str">
        <f>VLOOKUP(AU196,gfQuimbayo!E:F,2,FALSE)</f>
        <v>Invertebrivores</v>
      </c>
      <c r="AW196" s="79" t="str">
        <f>VLOOKUP(Q196,taxo!A:D,4,FALSE)</f>
        <v>Beryciformes</v>
      </c>
      <c r="AX196" s="79" t="str">
        <f>VLOOKUP(Q196,taxo!A:C,3,FALSE)</f>
        <v>Holocentridae</v>
      </c>
      <c r="AY196" t="str">
        <f>VLOOKUP(P196,spp!A:L,12,FALSE)</f>
        <v>LC</v>
      </c>
    </row>
    <row r="197" spans="1:51" hidden="1" x14ac:dyDescent="0.25">
      <c r="A197" s="2" t="s">
        <v>1094</v>
      </c>
      <c r="B197" s="2" t="s">
        <v>1095</v>
      </c>
      <c r="C197" s="2" t="s">
        <v>1104</v>
      </c>
      <c r="D197" s="45" t="s">
        <v>1143</v>
      </c>
      <c r="E197" s="45" t="s">
        <v>1144</v>
      </c>
      <c r="F197" s="2" t="s">
        <v>955</v>
      </c>
      <c r="G197" s="2"/>
      <c r="H197">
        <v>2</v>
      </c>
      <c r="I197">
        <v>40</v>
      </c>
      <c r="J197" s="1">
        <v>41809</v>
      </c>
      <c r="K197" s="34">
        <v>2014</v>
      </c>
      <c r="L197" s="5" t="s">
        <v>956</v>
      </c>
      <c r="N197" s="35">
        <v>10</v>
      </c>
      <c r="O197" t="str">
        <f t="shared" si="22"/>
        <v>Profundo</v>
      </c>
      <c r="P197" s="2" t="s">
        <v>957</v>
      </c>
      <c r="Q197" t="str">
        <f>VLOOKUP(P197,spp!A:B,2,FALSE)</f>
        <v>Halichoeres dispilus</v>
      </c>
      <c r="R197">
        <f t="shared" si="21"/>
        <v>10</v>
      </c>
      <c r="T197" s="85">
        <v>10</v>
      </c>
      <c r="AM197">
        <f>VLOOKUP(P197,spp!A:C,3,FALSE)</f>
        <v>1.26E-2</v>
      </c>
      <c r="AN197">
        <f>VLOOKUP(P197,spp!A:D,4,FALSE)</f>
        <v>3.0672999999999999</v>
      </c>
      <c r="AO197">
        <f t="shared" si="23"/>
        <v>60.87597896771554</v>
      </c>
      <c r="AP197">
        <f t="shared" si="24"/>
        <v>1.5218994741928884</v>
      </c>
      <c r="AQ197">
        <f t="shared" si="25"/>
        <v>15.218994741928885</v>
      </c>
      <c r="AR197">
        <f t="shared" si="26"/>
        <v>1.5218994741928884E-2</v>
      </c>
      <c r="AS197">
        <f t="shared" si="27"/>
        <v>0.25</v>
      </c>
      <c r="AT197">
        <f>VLOOKUP(P197,spp!A:H,8,FALSE)</f>
        <v>3.9</v>
      </c>
      <c r="AU197" s="79" t="str">
        <f>VLOOKUP(Q197,gfQuimbayo!B:C,2,FALSE)</f>
        <v>IN</v>
      </c>
      <c r="AV197" s="79" t="str">
        <f>VLOOKUP(AU197,gfQuimbayo!E:F,2,FALSE)</f>
        <v>Invertebrivores</v>
      </c>
      <c r="AW197" s="79" t="str">
        <f>VLOOKUP(Q197,taxo!A:D,4,FALSE)</f>
        <v>Perciformes</v>
      </c>
      <c r="AX197" s="79" t="str">
        <f>VLOOKUP(Q197,taxo!A:C,3,FALSE)</f>
        <v>Labridae</v>
      </c>
      <c r="AY197" t="str">
        <f>VLOOKUP(P197,spp!A:L,12,FALSE)</f>
        <v>LC</v>
      </c>
    </row>
    <row r="198" spans="1:51" hidden="1" x14ac:dyDescent="0.25">
      <c r="A198" s="2" t="s">
        <v>1094</v>
      </c>
      <c r="B198" s="2" t="s">
        <v>1095</v>
      </c>
      <c r="C198" s="2" t="s">
        <v>1104</v>
      </c>
      <c r="D198" s="45" t="s">
        <v>1143</v>
      </c>
      <c r="E198" s="45" t="s">
        <v>1144</v>
      </c>
      <c r="F198" s="2" t="s">
        <v>955</v>
      </c>
      <c r="G198" s="2"/>
      <c r="H198">
        <v>2</v>
      </c>
      <c r="I198">
        <v>40</v>
      </c>
      <c r="J198" s="1">
        <v>41809</v>
      </c>
      <c r="K198" s="34">
        <v>2014</v>
      </c>
      <c r="L198" s="5" t="s">
        <v>956</v>
      </c>
      <c r="N198" s="35">
        <v>10</v>
      </c>
      <c r="O198" t="str">
        <f t="shared" si="22"/>
        <v>Profundo</v>
      </c>
      <c r="P198" s="2" t="s">
        <v>961</v>
      </c>
      <c r="Q198" t="str">
        <f>VLOOKUP(P198,spp!A:B,2,FALSE)</f>
        <v>Johnrandallia nigrirostris</v>
      </c>
      <c r="R198">
        <f t="shared" si="21"/>
        <v>2</v>
      </c>
      <c r="U198" s="85">
        <v>2</v>
      </c>
      <c r="AM198">
        <f>VLOOKUP(P198,spp!A:C,3,FALSE)</f>
        <v>2.5600000000000001E-2</v>
      </c>
      <c r="AN198">
        <f>VLOOKUP(P198,spp!A:D,4,FALSE)</f>
        <v>3.0005999999999999</v>
      </c>
      <c r="AO198">
        <f t="shared" si="23"/>
        <v>100.15165860417849</v>
      </c>
      <c r="AP198">
        <f t="shared" si="24"/>
        <v>2.5037914651044622</v>
      </c>
      <c r="AQ198">
        <f t="shared" si="25"/>
        <v>25.037914651044623</v>
      </c>
      <c r="AR198">
        <f t="shared" si="26"/>
        <v>2.5037914651044622E-2</v>
      </c>
      <c r="AS198">
        <f t="shared" si="27"/>
        <v>0.05</v>
      </c>
      <c r="AT198">
        <f>VLOOKUP(P198,spp!A:H,8,FALSE)</f>
        <v>3</v>
      </c>
      <c r="AU198" s="79" t="str">
        <f>VLOOKUP(Q198,gfQuimbayo!B:C,2,FALSE)</f>
        <v>IN</v>
      </c>
      <c r="AV198" s="79" t="str">
        <f>VLOOKUP(AU198,gfQuimbayo!E:F,2,FALSE)</f>
        <v>Invertebrivores</v>
      </c>
      <c r="AW198" s="79" t="str">
        <f>VLOOKUP(Q198,taxo!A:D,4,FALSE)</f>
        <v>Perciformes</v>
      </c>
      <c r="AX198" s="79" t="str">
        <f>VLOOKUP(Q198,taxo!A:C,3,FALSE)</f>
        <v>Chaetodontidae</v>
      </c>
      <c r="AY198" t="str">
        <f>VLOOKUP(P198,spp!A:L,12,FALSE)</f>
        <v>LC</v>
      </c>
    </row>
    <row r="199" spans="1:51" hidden="1" x14ac:dyDescent="0.25">
      <c r="A199" s="2" t="s">
        <v>1094</v>
      </c>
      <c r="B199" s="2" t="s">
        <v>1095</v>
      </c>
      <c r="C199" s="2" t="s">
        <v>1104</v>
      </c>
      <c r="D199" s="45" t="s">
        <v>1143</v>
      </c>
      <c r="E199" s="45" t="s">
        <v>1144</v>
      </c>
      <c r="F199" s="2" t="s">
        <v>955</v>
      </c>
      <c r="G199" s="2"/>
      <c r="H199">
        <v>2</v>
      </c>
      <c r="I199">
        <v>40</v>
      </c>
      <c r="J199" s="1">
        <v>41809</v>
      </c>
      <c r="K199" s="34">
        <v>2014</v>
      </c>
      <c r="L199" s="5" t="s">
        <v>956</v>
      </c>
      <c r="N199" s="35">
        <v>10</v>
      </c>
      <c r="O199" t="str">
        <f t="shared" si="22"/>
        <v>Profundo</v>
      </c>
      <c r="P199" s="2" t="s">
        <v>993</v>
      </c>
      <c r="Q199" t="str">
        <f>VLOOKUP(P199,spp!A:B,2,FALSE)</f>
        <v>Gymnothorax castaneus</v>
      </c>
      <c r="R199">
        <f t="shared" si="21"/>
        <v>2</v>
      </c>
      <c r="AE199" s="85">
        <v>2</v>
      </c>
      <c r="AM199">
        <f>VLOOKUP(P199,spp!A:C,3,FALSE)</f>
        <v>1.4E-3</v>
      </c>
      <c r="AN199">
        <f>VLOOKUP(P199,spp!A:D,4,FALSE)</f>
        <v>3.0122</v>
      </c>
      <c r="AO199">
        <f t="shared" si="23"/>
        <v>4223.1806532572482</v>
      </c>
      <c r="AP199">
        <f t="shared" si="24"/>
        <v>105.57951633143121</v>
      </c>
      <c r="AQ199">
        <f t="shared" si="25"/>
        <v>1055.795163314312</v>
      </c>
      <c r="AR199">
        <f t="shared" si="26"/>
        <v>1.0557951633143121</v>
      </c>
      <c r="AS199">
        <f t="shared" si="27"/>
        <v>0.05</v>
      </c>
      <c r="AT199">
        <f>VLOOKUP(P199,spp!A:H,8,FALSE)</f>
        <v>4</v>
      </c>
      <c r="AU199" s="79" t="str">
        <f>VLOOKUP(Q199,gfQuimbayo!B:C,2,FALSE)</f>
        <v>PS</v>
      </c>
      <c r="AV199" s="79" t="str">
        <f>VLOOKUP(AU199,gfQuimbayo!E:F,2,FALSE)</f>
        <v>Piscivores</v>
      </c>
      <c r="AW199" s="79" t="str">
        <f>VLOOKUP(Q199,taxo!A:D,4,FALSE)</f>
        <v>Anguilliformes</v>
      </c>
      <c r="AX199" s="79" t="str">
        <f>VLOOKUP(Q199,taxo!A:C,3,FALSE)</f>
        <v>Muraenidae</v>
      </c>
      <c r="AY199" t="str">
        <f>VLOOKUP(P199,spp!A:L,12,FALSE)</f>
        <v>LC</v>
      </c>
    </row>
    <row r="200" spans="1:51" hidden="1" x14ac:dyDescent="0.25">
      <c r="A200" s="2" t="s">
        <v>1094</v>
      </c>
      <c r="B200" s="2" t="s">
        <v>1095</v>
      </c>
      <c r="C200" s="2" t="s">
        <v>1104</v>
      </c>
      <c r="D200" s="45" t="s">
        <v>1143</v>
      </c>
      <c r="E200" s="45" t="s">
        <v>1144</v>
      </c>
      <c r="F200" s="2" t="s">
        <v>955</v>
      </c>
      <c r="G200" s="2"/>
      <c r="H200">
        <v>2</v>
      </c>
      <c r="I200">
        <v>40</v>
      </c>
      <c r="J200" s="1">
        <v>41809</v>
      </c>
      <c r="K200" s="34">
        <v>2014</v>
      </c>
      <c r="L200" s="5" t="s">
        <v>956</v>
      </c>
      <c r="N200" s="35">
        <v>10</v>
      </c>
      <c r="O200" t="str">
        <f t="shared" si="22"/>
        <v>Profundo</v>
      </c>
      <c r="P200" s="2" t="s">
        <v>1002</v>
      </c>
      <c r="Q200" t="str">
        <f>VLOOKUP(P200,spp!A:B,2,FALSE)</f>
        <v>Scorpaena mystes</v>
      </c>
      <c r="R200">
        <f t="shared" si="21"/>
        <v>1</v>
      </c>
      <c r="W200" s="85">
        <v>1</v>
      </c>
      <c r="AM200">
        <f>VLOOKUP(P200,spp!A:C,3,FALSE)</f>
        <v>1.95E-2</v>
      </c>
      <c r="AN200">
        <f>VLOOKUP(P200,spp!A:D,4,FALSE)</f>
        <v>3.0055999999999998</v>
      </c>
      <c r="AO200">
        <f t="shared" si="23"/>
        <v>310.22950609761546</v>
      </c>
      <c r="AP200">
        <f t="shared" si="24"/>
        <v>7.755737652440386</v>
      </c>
      <c r="AQ200">
        <f t="shared" si="25"/>
        <v>77.557376524403864</v>
      </c>
      <c r="AR200">
        <f t="shared" si="26"/>
        <v>7.7557376524403865E-2</v>
      </c>
      <c r="AS200">
        <f t="shared" si="27"/>
        <v>2.5000000000000001E-2</v>
      </c>
      <c r="AT200">
        <f>VLOOKUP(P200,spp!A:H,8,FALSE)</f>
        <v>3.8</v>
      </c>
      <c r="AU200" s="79" t="str">
        <f>VLOOKUP(Q200,gfQuimbayo!B:C,2,FALSE)</f>
        <v>PS</v>
      </c>
      <c r="AV200" s="79" t="str">
        <f>VLOOKUP(AU200,gfQuimbayo!E:F,2,FALSE)</f>
        <v>Piscivores</v>
      </c>
      <c r="AW200" s="79" t="str">
        <f>VLOOKUP(Q200,taxo!A:D,4,FALSE)</f>
        <v>Scorpaeniformes</v>
      </c>
      <c r="AX200" s="79" t="str">
        <f>VLOOKUP(Q200,taxo!A:C,3,FALSE)</f>
        <v>Scorpaenidae</v>
      </c>
      <c r="AY200" t="str">
        <f>VLOOKUP(P200,spp!A:L,12,FALSE)</f>
        <v>LC</v>
      </c>
    </row>
    <row r="201" spans="1:51" hidden="1" x14ac:dyDescent="0.25">
      <c r="A201" s="2" t="s">
        <v>1094</v>
      </c>
      <c r="B201" s="2" t="s">
        <v>1095</v>
      </c>
      <c r="C201" s="2" t="s">
        <v>1104</v>
      </c>
      <c r="D201" s="45" t="s">
        <v>1143</v>
      </c>
      <c r="E201" s="45" t="s">
        <v>1144</v>
      </c>
      <c r="F201" s="2" t="s">
        <v>955</v>
      </c>
      <c r="G201" s="2"/>
      <c r="H201">
        <v>2</v>
      </c>
      <c r="I201">
        <v>40</v>
      </c>
      <c r="J201" s="1">
        <v>41809</v>
      </c>
      <c r="K201" s="34">
        <v>2014</v>
      </c>
      <c r="L201" s="5" t="s">
        <v>956</v>
      </c>
      <c r="N201" s="35">
        <v>10</v>
      </c>
      <c r="O201" t="str">
        <f t="shared" si="22"/>
        <v>Profundo</v>
      </c>
      <c r="P201" s="2" t="s">
        <v>1105</v>
      </c>
      <c r="Q201" t="str">
        <f>VLOOKUP(P201,spp!A:B,2,FALSE)</f>
        <v>Apogon retrosella</v>
      </c>
      <c r="R201">
        <f t="shared" si="21"/>
        <v>50</v>
      </c>
      <c r="S201" s="85">
        <v>50</v>
      </c>
      <c r="AM201">
        <f>VLOOKUP(P201,spp!A:C,3,FALSE)</f>
        <v>1.41E-2</v>
      </c>
      <c r="AN201">
        <f>VLOOKUP(P201,spp!A:D,4,FALSE)</f>
        <v>3.1286</v>
      </c>
      <c r="AO201">
        <f t="shared" si="23"/>
        <v>12.393221966676403</v>
      </c>
      <c r="AP201">
        <f t="shared" si="24"/>
        <v>0.30983054916691011</v>
      </c>
      <c r="AQ201">
        <f t="shared" si="25"/>
        <v>3.0983054916691009</v>
      </c>
      <c r="AR201">
        <f t="shared" si="26"/>
        <v>3.0983054916691008E-3</v>
      </c>
      <c r="AS201">
        <f t="shared" si="27"/>
        <v>1.25</v>
      </c>
      <c r="AT201">
        <f>VLOOKUP(P201,spp!A:H,8,FALSE)</f>
        <v>3.4</v>
      </c>
      <c r="AU201" s="79" t="str">
        <f>VLOOKUP(Q201,gfQuimbayo!B:C,2,FALSE)</f>
        <v>IN</v>
      </c>
      <c r="AV201" s="79" t="str">
        <f>VLOOKUP(AU201,gfQuimbayo!E:F,2,FALSE)</f>
        <v>Invertebrivores</v>
      </c>
      <c r="AW201" s="79" t="str">
        <f>VLOOKUP(Q201,taxo!A:D,4,FALSE)</f>
        <v>Perciformes</v>
      </c>
      <c r="AX201" s="79" t="str">
        <f>VLOOKUP(Q201,taxo!A:C,3,FALSE)</f>
        <v>Apogonidae</v>
      </c>
      <c r="AY201" t="str">
        <f>VLOOKUP(P201,spp!A:L,12,FALSE)</f>
        <v>LC</v>
      </c>
    </row>
    <row r="202" spans="1:51" hidden="1" x14ac:dyDescent="0.25">
      <c r="A202" s="2" t="s">
        <v>1094</v>
      </c>
      <c r="B202" s="2" t="s">
        <v>1095</v>
      </c>
      <c r="C202" s="2" t="s">
        <v>1104</v>
      </c>
      <c r="D202" s="45" t="s">
        <v>1143</v>
      </c>
      <c r="E202" s="45" t="s">
        <v>1144</v>
      </c>
      <c r="F202" s="2" t="s">
        <v>955</v>
      </c>
      <c r="G202" s="2"/>
      <c r="H202">
        <v>3</v>
      </c>
      <c r="I202">
        <v>40</v>
      </c>
      <c r="J202" s="1">
        <v>41809</v>
      </c>
      <c r="K202" s="34">
        <v>2014</v>
      </c>
      <c r="L202" s="5" t="s">
        <v>956</v>
      </c>
      <c r="N202" s="35">
        <v>10</v>
      </c>
      <c r="O202" t="str">
        <f t="shared" si="22"/>
        <v>Profundo</v>
      </c>
      <c r="P202" s="2" t="s">
        <v>966</v>
      </c>
      <c r="Q202" t="str">
        <f>VLOOKUP(P202,spp!A:B,2,FALSE)</f>
        <v>Halichoeres notospilus</v>
      </c>
      <c r="R202">
        <f t="shared" si="21"/>
        <v>10</v>
      </c>
      <c r="T202" s="85">
        <v>10</v>
      </c>
      <c r="AM202">
        <f>VLOOKUP(P202,spp!A:C,3,FALSE)</f>
        <v>1.26E-2</v>
      </c>
      <c r="AN202">
        <f>VLOOKUP(P202,spp!A:D,4,FALSE)</f>
        <v>3.0672999999999999</v>
      </c>
      <c r="AO202">
        <f t="shared" si="23"/>
        <v>60.87597896771554</v>
      </c>
      <c r="AP202">
        <f t="shared" si="24"/>
        <v>1.5218994741928884</v>
      </c>
      <c r="AQ202">
        <f t="shared" si="25"/>
        <v>15.218994741928885</v>
      </c>
      <c r="AR202">
        <f t="shared" si="26"/>
        <v>1.5218994741928884E-2</v>
      </c>
      <c r="AS202">
        <f t="shared" si="27"/>
        <v>0.25</v>
      </c>
      <c r="AT202">
        <f>VLOOKUP(P202,spp!A:H,8,FALSE)</f>
        <v>3.5</v>
      </c>
      <c r="AU202" s="79" t="str">
        <f>VLOOKUP(Q202,gfQuimbayo!B:C,2,FALSE)</f>
        <v>IN</v>
      </c>
      <c r="AV202" s="79" t="str">
        <f>VLOOKUP(AU202,gfQuimbayo!E:F,2,FALSE)</f>
        <v>Invertebrivores</v>
      </c>
      <c r="AW202" s="79" t="str">
        <f>VLOOKUP(Q202,taxo!A:D,4,FALSE)</f>
        <v>Perciformes</v>
      </c>
      <c r="AX202" s="79" t="str">
        <f>VLOOKUP(Q202,taxo!A:C,3,FALSE)</f>
        <v>Labridae</v>
      </c>
      <c r="AY202" t="str">
        <f>VLOOKUP(P202,spp!A:L,12,FALSE)</f>
        <v>LC</v>
      </c>
    </row>
    <row r="203" spans="1:51" hidden="1" x14ac:dyDescent="0.25">
      <c r="A203" s="2" t="s">
        <v>1094</v>
      </c>
      <c r="B203" s="2" t="s">
        <v>1095</v>
      </c>
      <c r="C203" s="2" t="s">
        <v>1104</v>
      </c>
      <c r="D203" s="45" t="s">
        <v>1143</v>
      </c>
      <c r="E203" s="45" t="s">
        <v>1144</v>
      </c>
      <c r="F203" s="2" t="s">
        <v>955</v>
      </c>
      <c r="G203" s="2"/>
      <c r="H203">
        <v>3</v>
      </c>
      <c r="I203">
        <v>40</v>
      </c>
      <c r="J203" s="1">
        <v>41809</v>
      </c>
      <c r="K203" s="34">
        <v>2014</v>
      </c>
      <c r="L203" s="5" t="s">
        <v>956</v>
      </c>
      <c r="N203" s="35">
        <v>10</v>
      </c>
      <c r="O203" t="str">
        <f t="shared" si="22"/>
        <v>Profundo</v>
      </c>
      <c r="P203" s="2" t="s">
        <v>963</v>
      </c>
      <c r="Q203" t="str">
        <f>VLOOKUP(P203,spp!A:B,2,FALSE)</f>
        <v>Sargocentron suborbitalis</v>
      </c>
      <c r="R203">
        <f t="shared" si="21"/>
        <v>15</v>
      </c>
      <c r="U203" s="85">
        <v>15</v>
      </c>
      <c r="AM203">
        <f>VLOOKUP(P203,spp!A:C,3,FALSE)</f>
        <v>2.3199999999999998E-2</v>
      </c>
      <c r="AN203">
        <f>VLOOKUP(P203,spp!A:D,4,FALSE)</f>
        <v>2.9554</v>
      </c>
      <c r="AO203">
        <f t="shared" si="23"/>
        <v>607.27736834108737</v>
      </c>
      <c r="AP203">
        <f t="shared" si="24"/>
        <v>15.181934208527185</v>
      </c>
      <c r="AQ203">
        <f t="shared" si="25"/>
        <v>151.81934208527184</v>
      </c>
      <c r="AR203">
        <f t="shared" si="26"/>
        <v>0.15181934208527184</v>
      </c>
      <c r="AS203">
        <f t="shared" si="27"/>
        <v>0.375</v>
      </c>
      <c r="AT203">
        <f>VLOOKUP(P203,spp!A:H,8,FALSE)</f>
        <v>3.5</v>
      </c>
      <c r="AU203" s="79" t="str">
        <f>VLOOKUP(Q203,gfQuimbayo!B:C,2,FALSE)</f>
        <v>IN</v>
      </c>
      <c r="AV203" s="79" t="str">
        <f>VLOOKUP(AU203,gfQuimbayo!E:F,2,FALSE)</f>
        <v>Invertebrivores</v>
      </c>
      <c r="AW203" s="79" t="str">
        <f>VLOOKUP(Q203,taxo!A:D,4,FALSE)</f>
        <v>Beryciformes</v>
      </c>
      <c r="AX203" s="79" t="str">
        <f>VLOOKUP(Q203,taxo!A:C,3,FALSE)</f>
        <v>Holocentridae</v>
      </c>
      <c r="AY203" t="str">
        <f>VLOOKUP(P203,spp!A:L,12,FALSE)</f>
        <v>LC</v>
      </c>
    </row>
    <row r="204" spans="1:51" hidden="1" x14ac:dyDescent="0.25">
      <c r="A204" s="2" t="s">
        <v>1094</v>
      </c>
      <c r="B204" s="2" t="s">
        <v>1095</v>
      </c>
      <c r="C204" s="2" t="s">
        <v>1104</v>
      </c>
      <c r="D204" s="45" t="s">
        <v>1143</v>
      </c>
      <c r="E204" s="45" t="s">
        <v>1144</v>
      </c>
      <c r="F204" s="2" t="s">
        <v>955</v>
      </c>
      <c r="G204" s="2"/>
      <c r="H204">
        <v>3</v>
      </c>
      <c r="I204">
        <v>40</v>
      </c>
      <c r="J204" s="1">
        <v>41809</v>
      </c>
      <c r="K204" s="34">
        <v>2014</v>
      </c>
      <c r="L204" s="5" t="s">
        <v>956</v>
      </c>
      <c r="N204" s="35">
        <v>10</v>
      </c>
      <c r="O204" t="str">
        <f t="shared" si="22"/>
        <v>Profundo</v>
      </c>
      <c r="P204" s="2" t="s">
        <v>978</v>
      </c>
      <c r="Q204" t="str">
        <f>VLOOKUP(P204,spp!A:B,2,FALSE)</f>
        <v>Bodianus diplotaenia</v>
      </c>
      <c r="R204">
        <f t="shared" si="21"/>
        <v>1</v>
      </c>
      <c r="S204" s="85">
        <v>1</v>
      </c>
      <c r="AM204">
        <f>VLOOKUP(P204,spp!A:C,3,FALSE)</f>
        <v>2.01E-2</v>
      </c>
      <c r="AN204">
        <f>VLOOKUP(P204,spp!A:D,4,FALSE)</f>
        <v>2.9992000000000001</v>
      </c>
      <c r="AO204">
        <f t="shared" si="23"/>
        <v>0.31383236631166794</v>
      </c>
      <c r="AP204">
        <f t="shared" si="24"/>
        <v>7.8458091577916986E-3</v>
      </c>
      <c r="AQ204">
        <f t="shared" si="25"/>
        <v>7.8458091577916986E-2</v>
      </c>
      <c r="AR204">
        <f t="shared" si="26"/>
        <v>7.8458091577916989E-5</v>
      </c>
      <c r="AS204">
        <f t="shared" si="27"/>
        <v>2.5000000000000001E-2</v>
      </c>
      <c r="AT204">
        <f>VLOOKUP(P204,spp!A:H,8,FALSE)</f>
        <v>3.4</v>
      </c>
      <c r="AU204" s="79" t="str">
        <f>VLOOKUP(Q204,gfQuimbayo!B:C,2,FALSE)</f>
        <v>IN</v>
      </c>
      <c r="AV204" s="79" t="str">
        <f>VLOOKUP(AU204,gfQuimbayo!E:F,2,FALSE)</f>
        <v>Invertebrivores</v>
      </c>
      <c r="AW204" s="79" t="str">
        <f>VLOOKUP(Q204,taxo!A:D,4,FALSE)</f>
        <v>Perciformes</v>
      </c>
      <c r="AX204" s="79" t="str">
        <f>VLOOKUP(Q204,taxo!A:C,3,FALSE)</f>
        <v>Labridae</v>
      </c>
      <c r="AY204" t="str">
        <f>VLOOKUP(P204,spp!A:L,12,FALSE)</f>
        <v>LC</v>
      </c>
    </row>
    <row r="205" spans="1:51" hidden="1" x14ac:dyDescent="0.25">
      <c r="A205" s="2" t="s">
        <v>1094</v>
      </c>
      <c r="B205" s="2" t="s">
        <v>1095</v>
      </c>
      <c r="C205" s="2" t="s">
        <v>1104</v>
      </c>
      <c r="D205" s="45" t="s">
        <v>1143</v>
      </c>
      <c r="E205" s="45" t="s">
        <v>1144</v>
      </c>
      <c r="F205" s="2" t="s">
        <v>955</v>
      </c>
      <c r="G205" s="2"/>
      <c r="H205">
        <v>3</v>
      </c>
      <c r="I205">
        <v>40</v>
      </c>
      <c r="J205" s="1">
        <v>41809</v>
      </c>
      <c r="K205" s="34">
        <v>2014</v>
      </c>
      <c r="L205" s="5" t="s">
        <v>956</v>
      </c>
      <c r="N205" s="35">
        <v>10</v>
      </c>
      <c r="O205" t="str">
        <f t="shared" si="22"/>
        <v>Profundo</v>
      </c>
      <c r="P205" s="2" t="s">
        <v>991</v>
      </c>
      <c r="Q205" t="str">
        <f>VLOOKUP(P205,spp!A:B,2,FALSE)</f>
        <v>Canthigaster punctatissima</v>
      </c>
      <c r="R205">
        <f t="shared" si="21"/>
        <v>1</v>
      </c>
      <c r="S205" s="85">
        <v>1</v>
      </c>
      <c r="AM205">
        <f>VLOOKUP(P205,spp!A:C,3,FALSE)</f>
        <v>1.9699999999999999E-2</v>
      </c>
      <c r="AN205">
        <f>VLOOKUP(P205,spp!A:D,4,FALSE)</f>
        <v>2.9174000000000002</v>
      </c>
      <c r="AO205">
        <f t="shared" si="23"/>
        <v>0.28537531735533872</v>
      </c>
      <c r="AP205">
        <f t="shared" si="24"/>
        <v>7.1343829338834678E-3</v>
      </c>
      <c r="AQ205">
        <f t="shared" si="25"/>
        <v>7.134382933883468E-2</v>
      </c>
      <c r="AR205">
        <f t="shared" si="26"/>
        <v>7.1343829338834679E-5</v>
      </c>
      <c r="AS205">
        <f t="shared" si="27"/>
        <v>2.5000000000000001E-2</v>
      </c>
      <c r="AT205">
        <f>VLOOKUP(P205,spp!A:H,8,FALSE)</f>
        <v>3</v>
      </c>
      <c r="AU205" s="79" t="str">
        <f>VLOOKUP(Q205,gfQuimbayo!B:C,2,FALSE)</f>
        <v>IN</v>
      </c>
      <c r="AV205" s="79" t="str">
        <f>VLOOKUP(AU205,gfQuimbayo!E:F,2,FALSE)</f>
        <v>Invertebrivores</v>
      </c>
      <c r="AW205" s="79" t="str">
        <f>VLOOKUP(Q205,taxo!A:D,4,FALSE)</f>
        <v>Tetraodontiformes</v>
      </c>
      <c r="AX205" s="79" t="str">
        <f>VLOOKUP(Q205,taxo!A:C,3,FALSE)</f>
        <v>Tetraodontidae</v>
      </c>
      <c r="AY205" t="str">
        <f>VLOOKUP(P205,spp!A:L,12,FALSE)</f>
        <v>LC</v>
      </c>
    </row>
    <row r="206" spans="1:51" hidden="1" x14ac:dyDescent="0.25">
      <c r="A206" s="2" t="s">
        <v>1094</v>
      </c>
      <c r="B206" s="2" t="s">
        <v>1095</v>
      </c>
      <c r="C206" s="2" t="s">
        <v>1104</v>
      </c>
      <c r="D206" s="45" t="s">
        <v>1143</v>
      </c>
      <c r="E206" s="45" t="s">
        <v>1144</v>
      </c>
      <c r="F206" s="2" t="s">
        <v>955</v>
      </c>
      <c r="G206" s="2"/>
      <c r="H206">
        <v>3</v>
      </c>
      <c r="I206">
        <v>40</v>
      </c>
      <c r="J206" s="1">
        <v>41809</v>
      </c>
      <c r="K206" s="34">
        <v>2014</v>
      </c>
      <c r="L206" s="5" t="s">
        <v>956</v>
      </c>
      <c r="N206" s="35">
        <v>10</v>
      </c>
      <c r="O206" t="str">
        <f t="shared" si="22"/>
        <v>Profundo</v>
      </c>
      <c r="P206" s="2" t="s">
        <v>1003</v>
      </c>
      <c r="Q206" t="str">
        <f>VLOOKUP(P206,spp!A:B,2,FALSE)</f>
        <v>Rypticus nigripinnis</v>
      </c>
      <c r="R206">
        <f t="shared" si="21"/>
        <v>1</v>
      </c>
      <c r="W206" s="85">
        <v>1</v>
      </c>
      <c r="AM206">
        <f>VLOOKUP(P206,spp!A:C,3,FALSE)</f>
        <v>1.52E-2</v>
      </c>
      <c r="AN206">
        <f>VLOOKUP(P206,spp!A:D,4,FALSE)</f>
        <v>3.0063</v>
      </c>
      <c r="AO206">
        <f t="shared" si="23"/>
        <v>242.36540883139605</v>
      </c>
      <c r="AP206">
        <f t="shared" si="24"/>
        <v>6.059135220784901</v>
      </c>
      <c r="AQ206">
        <f t="shared" si="25"/>
        <v>60.591352207849013</v>
      </c>
      <c r="AR206">
        <f t="shared" si="26"/>
        <v>6.059135220784901E-2</v>
      </c>
      <c r="AS206">
        <f t="shared" si="27"/>
        <v>2.5000000000000001E-2</v>
      </c>
      <c r="AT206">
        <f>VLOOKUP(P206,spp!A:H,8,FALSE)</f>
        <v>3.9</v>
      </c>
      <c r="AU206" s="79" t="str">
        <f>VLOOKUP(Q206,gfQuimbayo!B:C,2,FALSE)</f>
        <v>PS</v>
      </c>
      <c r="AV206" s="79" t="str">
        <f>VLOOKUP(AU206,gfQuimbayo!E:F,2,FALSE)</f>
        <v>Piscivores</v>
      </c>
      <c r="AW206" s="79" t="str">
        <f>VLOOKUP(Q206,taxo!A:D,4,FALSE)</f>
        <v>Perciformes</v>
      </c>
      <c r="AX206" s="79" t="str">
        <f>VLOOKUP(Q206,taxo!A:C,3,FALSE)</f>
        <v>Serranidae</v>
      </c>
      <c r="AY206" t="str">
        <f>VLOOKUP(P206,spp!A:L,12,FALSE)</f>
        <v>LC</v>
      </c>
    </row>
    <row r="207" spans="1:51" hidden="1" x14ac:dyDescent="0.25">
      <c r="A207" s="2" t="s">
        <v>1094</v>
      </c>
      <c r="B207" s="2" t="s">
        <v>1095</v>
      </c>
      <c r="C207" s="2" t="s">
        <v>1104</v>
      </c>
      <c r="D207" s="45" t="s">
        <v>1143</v>
      </c>
      <c r="E207" s="45" t="s">
        <v>1144</v>
      </c>
      <c r="F207" s="2" t="s">
        <v>955</v>
      </c>
      <c r="G207" s="2"/>
      <c r="H207">
        <v>3</v>
      </c>
      <c r="I207">
        <v>40</v>
      </c>
      <c r="J207" s="1">
        <v>41809</v>
      </c>
      <c r="K207" s="34">
        <v>2014</v>
      </c>
      <c r="L207" s="5" t="s">
        <v>956</v>
      </c>
      <c r="N207" s="35">
        <v>10</v>
      </c>
      <c r="O207" t="str">
        <f t="shared" si="22"/>
        <v>Profundo</v>
      </c>
      <c r="P207" s="2" t="s">
        <v>1106</v>
      </c>
      <c r="Q207" t="str">
        <f>VLOOKUP(P207,spp!A:B,2,FALSE)</f>
        <v>Myripristis leiognathus</v>
      </c>
      <c r="R207">
        <f t="shared" si="21"/>
        <v>10</v>
      </c>
      <c r="V207" s="85">
        <v>10</v>
      </c>
      <c r="AM207">
        <f>VLOOKUP(P207,spp!A:C,3,FALSE)</f>
        <v>2.4899999999999999E-2</v>
      </c>
      <c r="AN207">
        <f>VLOOKUP(P207,spp!A:D,4,FALSE)</f>
        <v>3.0415999999999999</v>
      </c>
      <c r="AO207">
        <f t="shared" si="23"/>
        <v>1503.224605809181</v>
      </c>
      <c r="AP207">
        <f t="shared" si="24"/>
        <v>37.580615145229523</v>
      </c>
      <c r="AQ207">
        <f t="shared" si="25"/>
        <v>375.80615145229524</v>
      </c>
      <c r="AR207">
        <f t="shared" si="26"/>
        <v>0.37580615145229523</v>
      </c>
      <c r="AS207">
        <f t="shared" si="27"/>
        <v>0.25</v>
      </c>
      <c r="AT207">
        <f>VLOOKUP(P207,spp!A:H,8,FALSE)</f>
        <v>3.1</v>
      </c>
      <c r="AU207" s="79" t="str">
        <f>VLOOKUP(Q207,gfQuimbayo!B:C,2,FALSE)</f>
        <v>PK</v>
      </c>
      <c r="AV207" s="79" t="str">
        <f>VLOOKUP(AU207,gfQuimbayo!E:F,2,FALSE)</f>
        <v>Planktivores</v>
      </c>
      <c r="AW207" s="79" t="str">
        <f>VLOOKUP(Q207,taxo!A:D,4,FALSE)</f>
        <v>Beryciformes</v>
      </c>
      <c r="AX207" s="79" t="str">
        <f>VLOOKUP(Q207,taxo!A:C,3,FALSE)</f>
        <v>Holocentridae</v>
      </c>
      <c r="AY207" t="str">
        <f>VLOOKUP(P207,spp!A:L,12,FALSE)</f>
        <v>LC</v>
      </c>
    </row>
    <row r="208" spans="1:51" hidden="1" x14ac:dyDescent="0.25">
      <c r="A208" s="2" t="s">
        <v>1094</v>
      </c>
      <c r="B208" s="2" t="s">
        <v>1095</v>
      </c>
      <c r="C208" s="2" t="s">
        <v>1104</v>
      </c>
      <c r="D208" s="45" t="s">
        <v>1143</v>
      </c>
      <c r="E208" s="45" t="s">
        <v>1144</v>
      </c>
      <c r="F208" s="2" t="s">
        <v>955</v>
      </c>
      <c r="G208" s="2"/>
      <c r="H208">
        <v>3</v>
      </c>
      <c r="I208">
        <v>40</v>
      </c>
      <c r="J208" s="1">
        <v>41809</v>
      </c>
      <c r="K208" s="34">
        <v>2014</v>
      </c>
      <c r="L208" s="5" t="s">
        <v>956</v>
      </c>
      <c r="N208" s="35">
        <v>10</v>
      </c>
      <c r="O208" t="str">
        <f t="shared" si="22"/>
        <v>Profundo</v>
      </c>
      <c r="P208" s="2" t="s">
        <v>964</v>
      </c>
      <c r="Q208" t="str">
        <f>VLOOKUP(P208,spp!A:B,2,FALSE)</f>
        <v>Abudefduf troschelii</v>
      </c>
      <c r="R208">
        <f t="shared" si="21"/>
        <v>50</v>
      </c>
      <c r="U208" s="85">
        <v>50</v>
      </c>
      <c r="AM208">
        <f>VLOOKUP(P208,spp!A:C,3,FALSE)</f>
        <v>1.6E-2</v>
      </c>
      <c r="AN208">
        <f>VLOOKUP(P208,spp!A:D,4,FALSE)</f>
        <v>3.0516000000000001</v>
      </c>
      <c r="AO208">
        <f t="shared" si="23"/>
        <v>1780.0023787414932</v>
      </c>
      <c r="AP208">
        <f t="shared" si="24"/>
        <v>44.50005946853733</v>
      </c>
      <c r="AQ208">
        <f t="shared" si="25"/>
        <v>445.0005946853733</v>
      </c>
      <c r="AR208">
        <f t="shared" si="26"/>
        <v>0.44500059468537329</v>
      </c>
      <c r="AS208">
        <f t="shared" si="27"/>
        <v>1.25</v>
      </c>
      <c r="AT208">
        <f>VLOOKUP(P208,spp!A:H,8,FALSE)</f>
        <v>3</v>
      </c>
      <c r="AU208" s="79" t="str">
        <f>VLOOKUP(Q208,gfQuimbayo!B:C,2,FALSE)</f>
        <v>PK</v>
      </c>
      <c r="AV208" s="79" t="str">
        <f>VLOOKUP(AU208,gfQuimbayo!E:F,2,FALSE)</f>
        <v>Planktivores</v>
      </c>
      <c r="AW208" s="79" t="str">
        <f>VLOOKUP(Q208,taxo!A:D,4,FALSE)</f>
        <v>Perciformes</v>
      </c>
      <c r="AX208" s="79" t="str">
        <f>VLOOKUP(Q208,taxo!A:C,3,FALSE)</f>
        <v>Pomacentridae</v>
      </c>
      <c r="AY208" t="str">
        <f>VLOOKUP(P208,spp!A:L,12,FALSE)</f>
        <v>LC</v>
      </c>
    </row>
    <row r="209" spans="1:51" hidden="1" x14ac:dyDescent="0.25">
      <c r="A209" s="2" t="s">
        <v>1094</v>
      </c>
      <c r="B209" s="2" t="s">
        <v>1095</v>
      </c>
      <c r="C209" s="2" t="s">
        <v>1104</v>
      </c>
      <c r="D209" s="45" t="s">
        <v>1143</v>
      </c>
      <c r="E209" s="45" t="s">
        <v>1144</v>
      </c>
      <c r="F209" s="2" t="s">
        <v>955</v>
      </c>
      <c r="G209" s="2"/>
      <c r="H209">
        <v>3</v>
      </c>
      <c r="I209">
        <v>40</v>
      </c>
      <c r="J209" s="1">
        <v>41809</v>
      </c>
      <c r="K209" s="34">
        <v>2014</v>
      </c>
      <c r="L209" s="5" t="s">
        <v>956</v>
      </c>
      <c r="N209" s="35">
        <v>10</v>
      </c>
      <c r="O209" t="str">
        <f t="shared" si="22"/>
        <v>Profundo</v>
      </c>
      <c r="P209" s="2" t="s">
        <v>961</v>
      </c>
      <c r="Q209" t="str">
        <f>VLOOKUP(P209,spp!A:B,2,FALSE)</f>
        <v>Johnrandallia nigrirostris</v>
      </c>
      <c r="R209">
        <f t="shared" si="21"/>
        <v>2</v>
      </c>
      <c r="U209" s="85">
        <v>2</v>
      </c>
      <c r="AM209">
        <f>VLOOKUP(P209,spp!A:C,3,FALSE)</f>
        <v>2.5600000000000001E-2</v>
      </c>
      <c r="AN209">
        <f>VLOOKUP(P209,spp!A:D,4,FALSE)</f>
        <v>3.0005999999999999</v>
      </c>
      <c r="AO209">
        <f t="shared" si="23"/>
        <v>100.15165860417849</v>
      </c>
      <c r="AP209">
        <f t="shared" si="24"/>
        <v>2.5037914651044622</v>
      </c>
      <c r="AQ209">
        <f t="shared" si="25"/>
        <v>25.037914651044623</v>
      </c>
      <c r="AR209">
        <f t="shared" si="26"/>
        <v>2.5037914651044622E-2</v>
      </c>
      <c r="AS209">
        <f t="shared" si="27"/>
        <v>0.05</v>
      </c>
      <c r="AT209">
        <f>VLOOKUP(P209,spp!A:H,8,FALSE)</f>
        <v>3</v>
      </c>
      <c r="AU209" s="79" t="str">
        <f>VLOOKUP(Q209,gfQuimbayo!B:C,2,FALSE)</f>
        <v>IN</v>
      </c>
      <c r="AV209" s="79" t="str">
        <f>VLOOKUP(AU209,gfQuimbayo!E:F,2,FALSE)</f>
        <v>Invertebrivores</v>
      </c>
      <c r="AW209" s="79" t="str">
        <f>VLOOKUP(Q209,taxo!A:D,4,FALSE)</f>
        <v>Perciformes</v>
      </c>
      <c r="AX209" s="79" t="str">
        <f>VLOOKUP(Q209,taxo!A:C,3,FALSE)</f>
        <v>Chaetodontidae</v>
      </c>
      <c r="AY209" t="str">
        <f>VLOOKUP(P209,spp!A:L,12,FALSE)</f>
        <v>LC</v>
      </c>
    </row>
    <row r="210" spans="1:51" hidden="1" x14ac:dyDescent="0.25">
      <c r="A210" s="2" t="s">
        <v>1094</v>
      </c>
      <c r="B210" s="2" t="s">
        <v>1095</v>
      </c>
      <c r="C210" s="2" t="s">
        <v>1104</v>
      </c>
      <c r="D210" s="45" t="s">
        <v>1143</v>
      </c>
      <c r="E210" s="45" t="s">
        <v>1144</v>
      </c>
      <c r="F210" s="2" t="s">
        <v>955</v>
      </c>
      <c r="G210" s="2"/>
      <c r="H210">
        <v>3</v>
      </c>
      <c r="I210">
        <v>40</v>
      </c>
      <c r="J210" s="1">
        <v>41809</v>
      </c>
      <c r="K210" s="34">
        <v>2014</v>
      </c>
      <c r="L210" s="5" t="s">
        <v>956</v>
      </c>
      <c r="N210" s="35">
        <v>10</v>
      </c>
      <c r="O210" t="str">
        <f t="shared" si="22"/>
        <v>Profundo</v>
      </c>
      <c r="P210" s="2" t="s">
        <v>1107</v>
      </c>
      <c r="Q210" t="str">
        <f>VLOOKUP(P210,spp!A:B,2,FALSE)</f>
        <v>Pareques sp</v>
      </c>
      <c r="R210">
        <f t="shared" si="21"/>
        <v>1</v>
      </c>
      <c r="W210" s="85">
        <v>1</v>
      </c>
      <c r="AM210">
        <f>VLOOKUP(P210,spp!A:C,3,FALSE)</f>
        <v>8.6999999999999994E-3</v>
      </c>
      <c r="AN210">
        <f>VLOOKUP(P210,spp!A:D,4,FALSE)</f>
        <v>3.202</v>
      </c>
      <c r="AO210">
        <f t="shared" si="23"/>
        <v>260.44927952211452</v>
      </c>
      <c r="AP210">
        <f t="shared" si="24"/>
        <v>6.5112319880528631</v>
      </c>
      <c r="AQ210">
        <f t="shared" si="25"/>
        <v>65.112319880528631</v>
      </c>
      <c r="AR210">
        <f t="shared" si="26"/>
        <v>6.5112319880528624E-2</v>
      </c>
      <c r="AS210">
        <f t="shared" si="27"/>
        <v>2.5000000000000001E-2</v>
      </c>
      <c r="AT210">
        <f>VLOOKUP(P210,spp!A:H,8,FALSE)</f>
        <v>3.5</v>
      </c>
      <c r="AU210" s="79" t="str">
        <f>VLOOKUP(Q210,gfQuimbayo!B:C,2,FALSE)</f>
        <v>IN</v>
      </c>
      <c r="AV210" s="79" t="str">
        <f>VLOOKUP(AU210,gfQuimbayo!E:F,2,FALSE)</f>
        <v>Invertebrivores</v>
      </c>
      <c r="AW210" s="79" t="str">
        <f>VLOOKUP(Q210,taxo!A:D,4,FALSE)</f>
        <v>Perciformes</v>
      </c>
      <c r="AX210" s="79" t="str">
        <f>VLOOKUP(Q210,taxo!A:C,3,FALSE)</f>
        <v>Sciaenidae</v>
      </c>
      <c r="AY210" t="str">
        <f>VLOOKUP(P210,spp!A:L,12,FALSE)</f>
        <v>LC</v>
      </c>
    </row>
    <row r="211" spans="1:51" hidden="1" x14ac:dyDescent="0.25">
      <c r="A211" s="2" t="s">
        <v>1094</v>
      </c>
      <c r="B211" s="2" t="s">
        <v>1095</v>
      </c>
      <c r="C211" s="2" t="s">
        <v>1104</v>
      </c>
      <c r="D211" s="45" t="s">
        <v>1143</v>
      </c>
      <c r="E211" s="45" t="s">
        <v>1144</v>
      </c>
      <c r="F211" s="2" t="s">
        <v>955</v>
      </c>
      <c r="G211" s="2"/>
      <c r="H211">
        <v>3</v>
      </c>
      <c r="I211">
        <v>40</v>
      </c>
      <c r="J211" s="1">
        <v>41809</v>
      </c>
      <c r="K211" s="34">
        <v>2014</v>
      </c>
      <c r="L211" s="5" t="s">
        <v>956</v>
      </c>
      <c r="N211" s="35">
        <v>10</v>
      </c>
      <c r="O211" t="str">
        <f t="shared" si="22"/>
        <v>Profundo</v>
      </c>
      <c r="P211" s="2" t="s">
        <v>1031</v>
      </c>
      <c r="Q211" t="str">
        <f>VLOOKUP(P211,spp!A:B,2,FALSE)</f>
        <v>Haemulon steindachneri</v>
      </c>
      <c r="R211">
        <f t="shared" si="21"/>
        <v>2</v>
      </c>
      <c r="V211" s="85">
        <v>2</v>
      </c>
      <c r="AM211">
        <f>VLOOKUP(P211,spp!A:C,3,FALSE)</f>
        <v>9.7999999999999997E-3</v>
      </c>
      <c r="AN211">
        <f>VLOOKUP(P211,spp!A:D,4,FALSE)</f>
        <v>3.1240000000000001</v>
      </c>
      <c r="AO211">
        <f t="shared" si="23"/>
        <v>149.79831748504111</v>
      </c>
      <c r="AP211">
        <f t="shared" si="24"/>
        <v>3.7449579371260278</v>
      </c>
      <c r="AQ211">
        <f t="shared" si="25"/>
        <v>37.449579371260278</v>
      </c>
      <c r="AR211">
        <f t="shared" si="26"/>
        <v>3.7449579371260276E-2</v>
      </c>
      <c r="AS211">
        <f t="shared" si="27"/>
        <v>0.05</v>
      </c>
      <c r="AT211">
        <f>VLOOKUP(P211,spp!A:H,8,FALSE)</f>
        <v>3.5</v>
      </c>
      <c r="AU211" s="79" t="str">
        <f>VLOOKUP(Q211,gfQuimbayo!B:C,2,FALSE)</f>
        <v>IN</v>
      </c>
      <c r="AV211" s="79" t="str">
        <f>VLOOKUP(AU211,gfQuimbayo!E:F,2,FALSE)</f>
        <v>Invertebrivores</v>
      </c>
      <c r="AW211" s="79" t="str">
        <f>VLOOKUP(Q211,taxo!A:D,4,FALSE)</f>
        <v>Perciformes</v>
      </c>
      <c r="AX211" s="79" t="str">
        <f>VLOOKUP(Q211,taxo!A:C,3,FALSE)</f>
        <v>Haemulidae</v>
      </c>
      <c r="AY211" t="str">
        <f>VLOOKUP(P211,spp!A:L,12,FALSE)</f>
        <v>LC</v>
      </c>
    </row>
    <row r="212" spans="1:51" hidden="1" x14ac:dyDescent="0.25">
      <c r="A212" s="2" t="s">
        <v>1094</v>
      </c>
      <c r="B212" s="2" t="s">
        <v>1095</v>
      </c>
      <c r="C212" s="2" t="s">
        <v>1104</v>
      </c>
      <c r="D212" s="45" t="s">
        <v>1143</v>
      </c>
      <c r="E212" s="45" t="s">
        <v>1144</v>
      </c>
      <c r="F212" s="2" t="s">
        <v>955</v>
      </c>
      <c r="G212" s="2"/>
      <c r="H212">
        <v>3</v>
      </c>
      <c r="I212">
        <v>40</v>
      </c>
      <c r="J212" s="1">
        <v>41809</v>
      </c>
      <c r="K212" s="34">
        <v>2014</v>
      </c>
      <c r="L212" s="5" t="s">
        <v>956</v>
      </c>
      <c r="N212" s="35">
        <v>10</v>
      </c>
      <c r="O212" t="str">
        <f t="shared" si="22"/>
        <v>Profundo</v>
      </c>
      <c r="P212" s="2" t="s">
        <v>965</v>
      </c>
      <c r="Q212" t="str">
        <f>VLOOKUP(P212,spp!A:B,2,FALSE)</f>
        <v>Microspathodon dorsalis</v>
      </c>
      <c r="R212">
        <f t="shared" si="21"/>
        <v>1</v>
      </c>
      <c r="V212" s="85">
        <v>1</v>
      </c>
      <c r="AM212">
        <f>VLOOKUP(P212,spp!A:C,3,FALSE)</f>
        <v>2.3900000000000001E-2</v>
      </c>
      <c r="AN212">
        <f>VLOOKUP(P212,spp!A:D,4,FALSE)</f>
        <v>3.0819999999999999</v>
      </c>
      <c r="AO212">
        <f t="shared" si="23"/>
        <v>161.97245582098151</v>
      </c>
      <c r="AP212">
        <f t="shared" si="24"/>
        <v>4.0493113955245379</v>
      </c>
      <c r="AQ212">
        <f t="shared" si="25"/>
        <v>40.493113955245377</v>
      </c>
      <c r="AR212">
        <f t="shared" si="26"/>
        <v>4.049311395524538E-2</v>
      </c>
      <c r="AS212">
        <f t="shared" si="27"/>
        <v>2.5000000000000001E-2</v>
      </c>
      <c r="AT212">
        <f>VLOOKUP(P212,spp!A:H,8,FALSE)</f>
        <v>2.1</v>
      </c>
      <c r="AU212" s="79" t="str">
        <f>VLOOKUP(Q212,gfQuimbayo!B:C,2,FALSE)</f>
        <v>HM</v>
      </c>
      <c r="AV212" s="79" t="str">
        <f>VLOOKUP(AU212,gfQuimbayo!E:F,2,FALSE)</f>
        <v>Macroalgae feeders</v>
      </c>
      <c r="AW212" s="79" t="str">
        <f>VLOOKUP(Q212,taxo!A:D,4,FALSE)</f>
        <v>Perciformes</v>
      </c>
      <c r="AX212" s="79" t="str">
        <f>VLOOKUP(Q212,taxo!A:C,3,FALSE)</f>
        <v>Pomacentridae</v>
      </c>
      <c r="AY212" t="str">
        <f>VLOOKUP(P212,spp!A:L,12,FALSE)</f>
        <v>LC</v>
      </c>
    </row>
    <row r="213" spans="1:51" hidden="1" x14ac:dyDescent="0.25">
      <c r="A213" s="2" t="s">
        <v>1094</v>
      </c>
      <c r="B213" s="2" t="s">
        <v>1095</v>
      </c>
      <c r="C213" s="2" t="s">
        <v>1104</v>
      </c>
      <c r="D213" s="45" t="s">
        <v>1143</v>
      </c>
      <c r="E213" s="45" t="s">
        <v>1144</v>
      </c>
      <c r="F213" s="2" t="s">
        <v>955</v>
      </c>
      <c r="G213" s="2"/>
      <c r="H213">
        <v>3</v>
      </c>
      <c r="I213">
        <v>40</v>
      </c>
      <c r="J213" s="1">
        <v>41809</v>
      </c>
      <c r="K213" s="34">
        <v>2014</v>
      </c>
      <c r="L213" s="5" t="s">
        <v>956</v>
      </c>
      <c r="N213" s="35">
        <v>10</v>
      </c>
      <c r="O213" t="str">
        <f t="shared" si="22"/>
        <v>Profundo</v>
      </c>
      <c r="P213" s="2" t="s">
        <v>972</v>
      </c>
      <c r="Q213" t="str">
        <f>VLOOKUP(P213,spp!A:B,2,FALSE)</f>
        <v>Cephalopholis panamensis</v>
      </c>
      <c r="R213">
        <f t="shared" si="21"/>
        <v>9</v>
      </c>
      <c r="U213" s="85">
        <v>4</v>
      </c>
      <c r="V213" s="85">
        <v>5</v>
      </c>
      <c r="AM213">
        <f>VLOOKUP(P213,spp!A:C,3,FALSE)</f>
        <v>2.1700000000000001E-2</v>
      </c>
      <c r="AN213">
        <f>VLOOKUP(P213,spp!A:D,4,FALSE)</f>
        <v>3.0350000000000001</v>
      </c>
      <c r="AO213">
        <f t="shared" si="23"/>
        <v>827.96230298131491</v>
      </c>
      <c r="AP213">
        <f t="shared" si="24"/>
        <v>20.699057574532873</v>
      </c>
      <c r="AQ213">
        <f t="shared" si="25"/>
        <v>206.99057574532873</v>
      </c>
      <c r="AR213">
        <f t="shared" si="26"/>
        <v>0.20699057574532873</v>
      </c>
      <c r="AS213">
        <f t="shared" si="27"/>
        <v>0.22500000000000001</v>
      </c>
      <c r="AT213">
        <f>VLOOKUP(P213,spp!A:H,8,FALSE)</f>
        <v>4</v>
      </c>
      <c r="AU213" s="79" t="str">
        <f>VLOOKUP(Q213,gfQuimbayo!B:C,2,FALSE)</f>
        <v>PS</v>
      </c>
      <c r="AV213" s="79" t="str">
        <f>VLOOKUP(AU213,gfQuimbayo!E:F,2,FALSE)</f>
        <v>Piscivores</v>
      </c>
      <c r="AW213" s="79" t="str">
        <f>VLOOKUP(Q213,taxo!A:D,4,FALSE)</f>
        <v>Perciformes</v>
      </c>
      <c r="AX213" s="79" t="str">
        <f>VLOOKUP(Q213,taxo!A:C,3,FALSE)</f>
        <v>Serranidae</v>
      </c>
      <c r="AY213" t="str">
        <f>VLOOKUP(P213,spp!A:L,12,FALSE)</f>
        <v>LC</v>
      </c>
    </row>
    <row r="214" spans="1:51" hidden="1" x14ac:dyDescent="0.25">
      <c r="A214" s="2" t="s">
        <v>1094</v>
      </c>
      <c r="B214" s="2" t="s">
        <v>1095</v>
      </c>
      <c r="C214" s="2" t="s">
        <v>1104</v>
      </c>
      <c r="D214" s="45" t="s">
        <v>1143</v>
      </c>
      <c r="E214" s="45" t="s">
        <v>1144</v>
      </c>
      <c r="F214" s="2" t="s">
        <v>955</v>
      </c>
      <c r="G214" s="2"/>
      <c r="H214">
        <v>3</v>
      </c>
      <c r="I214">
        <v>40</v>
      </c>
      <c r="J214" s="1">
        <v>41809</v>
      </c>
      <c r="K214" s="34">
        <v>2014</v>
      </c>
      <c r="L214" s="5" t="s">
        <v>956</v>
      </c>
      <c r="N214" s="35">
        <v>10</v>
      </c>
      <c r="O214" t="str">
        <f t="shared" si="22"/>
        <v>Profundo</v>
      </c>
      <c r="P214" s="2" t="s">
        <v>1085</v>
      </c>
      <c r="Q214" t="str">
        <f>VLOOKUP(P214,spp!A:B,2,FALSE)</f>
        <v>Alphestes multiguttatus</v>
      </c>
      <c r="R214">
        <f t="shared" si="21"/>
        <v>1</v>
      </c>
      <c r="V214" s="85">
        <v>1</v>
      </c>
      <c r="AM214">
        <f>VLOOKUP(P214,spp!A:C,3,FALSE)</f>
        <v>1.0999999999999999E-2</v>
      </c>
      <c r="AN214">
        <f>VLOOKUP(P214,spp!A:D,4,FALSE)</f>
        <v>3.05</v>
      </c>
      <c r="AO214">
        <f t="shared" si="23"/>
        <v>68.023462379040311</v>
      </c>
      <c r="AP214">
        <f t="shared" si="24"/>
        <v>1.7005865594760077</v>
      </c>
      <c r="AQ214">
        <f t="shared" si="25"/>
        <v>17.005865594760078</v>
      </c>
      <c r="AR214">
        <f t="shared" si="26"/>
        <v>1.7005865594760076E-2</v>
      </c>
      <c r="AS214">
        <f t="shared" si="27"/>
        <v>2.5000000000000001E-2</v>
      </c>
      <c r="AT214">
        <f>VLOOKUP(P214,spp!A:H,8,FALSE)</f>
        <v>3.5</v>
      </c>
      <c r="AU214" s="79" t="str">
        <f>VLOOKUP(Q214,gfQuimbayo!B:C,2,FALSE)</f>
        <v>IN</v>
      </c>
      <c r="AV214" s="79" t="str">
        <f>VLOOKUP(AU214,gfQuimbayo!E:F,2,FALSE)</f>
        <v>Invertebrivores</v>
      </c>
      <c r="AW214" s="79" t="str">
        <f>VLOOKUP(Q214,taxo!A:D,4,FALSE)</f>
        <v>Perciformes</v>
      </c>
      <c r="AX214" s="79" t="str">
        <f>VLOOKUP(Q214,taxo!A:C,3,FALSE)</f>
        <v>Serranidae</v>
      </c>
      <c r="AY214" t="str">
        <f>VLOOKUP(P214,spp!A:L,12,FALSE)</f>
        <v>LC</v>
      </c>
    </row>
    <row r="215" spans="1:51" hidden="1" x14ac:dyDescent="0.25">
      <c r="A215" s="2" t="s">
        <v>1094</v>
      </c>
      <c r="B215" s="2" t="s">
        <v>1095</v>
      </c>
      <c r="C215" s="2" t="s">
        <v>1104</v>
      </c>
      <c r="D215" s="45" t="s">
        <v>1143</v>
      </c>
      <c r="E215" s="45" t="s">
        <v>1144</v>
      </c>
      <c r="F215" s="2" t="s">
        <v>955</v>
      </c>
      <c r="G215" s="2"/>
      <c r="H215">
        <v>3</v>
      </c>
      <c r="I215">
        <v>40</v>
      </c>
      <c r="J215" s="1">
        <v>41809</v>
      </c>
      <c r="K215" s="34">
        <v>2014</v>
      </c>
      <c r="L215" s="5" t="s">
        <v>956</v>
      </c>
      <c r="N215" s="35">
        <v>10</v>
      </c>
      <c r="O215" t="str">
        <f t="shared" si="22"/>
        <v>Profundo</v>
      </c>
      <c r="P215" s="2" t="s">
        <v>999</v>
      </c>
      <c r="Q215" t="str">
        <f>VLOOKUP(P215,spp!A:B,2,FALSE)</f>
        <v>Fistularia commersonii</v>
      </c>
      <c r="R215">
        <f t="shared" si="21"/>
        <v>1</v>
      </c>
      <c r="AD215" s="85">
        <v>1</v>
      </c>
      <c r="AM215">
        <f>VLOOKUP(P215,spp!A:C,3,FALSE)</f>
        <v>5.9999999999999995E-4</v>
      </c>
      <c r="AN215">
        <f>VLOOKUP(P215,spp!A:D,4,FALSE)</f>
        <v>3</v>
      </c>
      <c r="AO215">
        <f t="shared" si="23"/>
        <v>514.42499999999995</v>
      </c>
      <c r="AP215">
        <f t="shared" si="24"/>
        <v>12.860624999999999</v>
      </c>
      <c r="AQ215">
        <f t="shared" si="25"/>
        <v>128.60624999999999</v>
      </c>
      <c r="AR215">
        <f t="shared" si="26"/>
        <v>0.12860624999999998</v>
      </c>
      <c r="AS215">
        <f t="shared" si="27"/>
        <v>2.5000000000000001E-2</v>
      </c>
      <c r="AT215">
        <f>VLOOKUP(P215,spp!A:H,8,FALSE)</f>
        <v>4.3</v>
      </c>
      <c r="AU215" s="79" t="str">
        <f>VLOOKUP(Q215,gfQuimbayo!B:C,2,FALSE)</f>
        <v>PS</v>
      </c>
      <c r="AV215" s="79" t="str">
        <f>VLOOKUP(AU215,gfQuimbayo!E:F,2,FALSE)</f>
        <v>Piscivores</v>
      </c>
      <c r="AW215" s="79" t="str">
        <f>VLOOKUP(Q215,taxo!A:D,4,FALSE)</f>
        <v>Syngnathiformes</v>
      </c>
      <c r="AX215" s="79" t="str">
        <f>VLOOKUP(Q215,taxo!A:C,3,FALSE)</f>
        <v>Fistulariidae</v>
      </c>
      <c r="AY215" t="str">
        <f>VLOOKUP(P215,spp!A:L,12,FALSE)</f>
        <v>NE</v>
      </c>
    </row>
    <row r="216" spans="1:51" hidden="1" x14ac:dyDescent="0.25">
      <c r="A216" s="2" t="s">
        <v>1094</v>
      </c>
      <c r="B216" s="2" t="s">
        <v>1095</v>
      </c>
      <c r="C216" s="2" t="s">
        <v>1104</v>
      </c>
      <c r="D216" s="45" t="s">
        <v>1143</v>
      </c>
      <c r="E216" s="45" t="s">
        <v>1144</v>
      </c>
      <c r="F216" s="2" t="s">
        <v>955</v>
      </c>
      <c r="G216" s="2"/>
      <c r="H216">
        <v>3</v>
      </c>
      <c r="I216">
        <v>40</v>
      </c>
      <c r="J216" s="1">
        <v>41809</v>
      </c>
      <c r="K216" s="34">
        <v>2014</v>
      </c>
      <c r="L216" s="5" t="s">
        <v>956</v>
      </c>
      <c r="N216" s="35">
        <v>10</v>
      </c>
      <c r="O216" t="str">
        <f t="shared" si="22"/>
        <v>Profundo</v>
      </c>
      <c r="P216" s="2" t="s">
        <v>959</v>
      </c>
      <c r="Q216" t="str">
        <f>VLOOKUP(P216,spp!A:B,2,FALSE)</f>
        <v>Stegastes acapulcoensis</v>
      </c>
      <c r="R216">
        <f t="shared" si="21"/>
        <v>15</v>
      </c>
      <c r="U216" s="85">
        <v>15</v>
      </c>
      <c r="AM216">
        <f>VLOOKUP(P216,spp!A:C,3,FALSE)</f>
        <v>3.49E-2</v>
      </c>
      <c r="AN216">
        <f>VLOOKUP(P216,spp!A:D,4,FALSE)</f>
        <v>2.9108999999999998</v>
      </c>
      <c r="AO216">
        <f t="shared" si="23"/>
        <v>816.4170066950644</v>
      </c>
      <c r="AP216">
        <f t="shared" si="24"/>
        <v>20.410425167376609</v>
      </c>
      <c r="AQ216">
        <f t="shared" si="25"/>
        <v>204.1042516737661</v>
      </c>
      <c r="AR216">
        <f t="shared" si="26"/>
        <v>0.20410425167376611</v>
      </c>
      <c r="AS216">
        <f t="shared" si="27"/>
        <v>0.375</v>
      </c>
      <c r="AT216">
        <f>VLOOKUP(P216,spp!A:H,8,FALSE)</f>
        <v>2</v>
      </c>
      <c r="AU216" s="79" t="str">
        <f>VLOOKUP(Q216,gfQuimbayo!B:C,2,FALSE)</f>
        <v>HD</v>
      </c>
      <c r="AV216" s="79" t="str">
        <f>VLOOKUP(AU216,gfQuimbayo!E:F,2,FALSE)</f>
        <v>Detritivores</v>
      </c>
      <c r="AW216" s="79" t="str">
        <f>VLOOKUP(Q216,taxo!A:D,4,FALSE)</f>
        <v>Perciformes</v>
      </c>
      <c r="AX216" s="79" t="str">
        <f>VLOOKUP(Q216,taxo!A:C,3,FALSE)</f>
        <v>Pomacentridae</v>
      </c>
      <c r="AY216" t="str">
        <f>VLOOKUP(P216,spp!A:L,12,FALSE)</f>
        <v>LC</v>
      </c>
    </row>
    <row r="217" spans="1:51" hidden="1" x14ac:dyDescent="0.25">
      <c r="A217" s="2" t="s">
        <v>1094</v>
      </c>
      <c r="B217" s="2" t="s">
        <v>1095</v>
      </c>
      <c r="C217" s="2" t="s">
        <v>1104</v>
      </c>
      <c r="D217" s="45" t="s">
        <v>1143</v>
      </c>
      <c r="E217" s="45" t="s">
        <v>1144</v>
      </c>
      <c r="F217" s="2" t="s">
        <v>955</v>
      </c>
      <c r="G217" s="2"/>
      <c r="H217">
        <v>3</v>
      </c>
      <c r="I217">
        <v>40</v>
      </c>
      <c r="J217" s="1">
        <v>41809</v>
      </c>
      <c r="K217" s="34">
        <v>2014</v>
      </c>
      <c r="L217" s="5" t="s">
        <v>956</v>
      </c>
      <c r="N217" s="35">
        <v>10</v>
      </c>
      <c r="O217" t="str">
        <f t="shared" si="22"/>
        <v>Profundo</v>
      </c>
      <c r="P217" s="2" t="s">
        <v>979</v>
      </c>
      <c r="Q217" t="str">
        <f>VLOOKUP(P217,spp!A:B,2,FALSE)</f>
        <v>Haemulon maculicauda</v>
      </c>
      <c r="R217">
        <f t="shared" si="21"/>
        <v>25</v>
      </c>
      <c r="V217" s="85">
        <v>25</v>
      </c>
      <c r="AM217">
        <f>VLOOKUP(P217,spp!A:C,3,FALSE)</f>
        <v>8.8999999999999999E-3</v>
      </c>
      <c r="AN217">
        <f>VLOOKUP(P217,spp!A:D,4,FALSE)</f>
        <v>3.16</v>
      </c>
      <c r="AO217">
        <f t="shared" si="23"/>
        <v>1885.0820114972344</v>
      </c>
      <c r="AP217">
        <f t="shared" si="24"/>
        <v>47.127050287430862</v>
      </c>
      <c r="AQ217">
        <f t="shared" si="25"/>
        <v>471.27050287430859</v>
      </c>
      <c r="AR217">
        <f t="shared" si="26"/>
        <v>0.47127050287430861</v>
      </c>
      <c r="AS217">
        <f t="shared" si="27"/>
        <v>0.625</v>
      </c>
      <c r="AT217">
        <f>VLOOKUP(P217,spp!A:H,8,FALSE)</f>
        <v>4.2</v>
      </c>
      <c r="AU217" s="79" t="str">
        <f>VLOOKUP(Q217,gfQuimbayo!B:C,2,FALSE)</f>
        <v>PS</v>
      </c>
      <c r="AV217" s="79" t="str">
        <f>VLOOKUP(AU217,gfQuimbayo!E:F,2,FALSE)</f>
        <v>Piscivores</v>
      </c>
      <c r="AW217" s="79" t="str">
        <f>VLOOKUP(Q217,taxo!A:D,4,FALSE)</f>
        <v>Perciformes</v>
      </c>
      <c r="AX217" s="79" t="str">
        <f>VLOOKUP(Q217,taxo!A:C,3,FALSE)</f>
        <v>Haemulidae</v>
      </c>
      <c r="AY217" t="str">
        <f>VLOOKUP(P217,spp!A:L,12,FALSE)</f>
        <v>LC</v>
      </c>
    </row>
    <row r="218" spans="1:51" hidden="1" x14ac:dyDescent="0.25">
      <c r="A218" s="2" t="s">
        <v>1094</v>
      </c>
      <c r="B218" s="2" t="s">
        <v>1095</v>
      </c>
      <c r="C218" s="2" t="s">
        <v>1104</v>
      </c>
      <c r="D218" s="45" t="s">
        <v>1143</v>
      </c>
      <c r="E218" s="45" t="s">
        <v>1144</v>
      </c>
      <c r="F218" s="2" t="s">
        <v>955</v>
      </c>
      <c r="G218" s="2"/>
      <c r="H218">
        <v>3</v>
      </c>
      <c r="I218">
        <v>40</v>
      </c>
      <c r="J218" s="1">
        <v>41809</v>
      </c>
      <c r="K218" s="34">
        <v>2014</v>
      </c>
      <c r="L218" s="5" t="s">
        <v>956</v>
      </c>
      <c r="N218" s="35">
        <v>10</v>
      </c>
      <c r="O218" t="str">
        <f t="shared" si="22"/>
        <v>Profundo</v>
      </c>
      <c r="P218" s="2" t="s">
        <v>976</v>
      </c>
      <c r="Q218" t="str">
        <f>VLOOKUP(P218,spp!A:B,2,FALSE)</f>
        <v>Sufflamen verres</v>
      </c>
      <c r="R218">
        <f t="shared" si="21"/>
        <v>4</v>
      </c>
      <c r="W218" s="85">
        <v>2</v>
      </c>
      <c r="X218" s="85">
        <v>2</v>
      </c>
      <c r="AM218">
        <f>VLOOKUP(P218,spp!A:C,3,FALSE)</f>
        <v>2.4899999999999999E-2</v>
      </c>
      <c r="AN218">
        <f>VLOOKUP(P218,spp!A:D,4,FALSE)</f>
        <v>3.0129999999999999</v>
      </c>
      <c r="AO218">
        <f t="shared" si="23"/>
        <v>3047.5547541935239</v>
      </c>
      <c r="AP218">
        <f t="shared" si="24"/>
        <v>76.188868854838091</v>
      </c>
      <c r="AQ218">
        <f t="shared" si="25"/>
        <v>761.88868854838097</v>
      </c>
      <c r="AR218">
        <f t="shared" si="26"/>
        <v>0.76188868854838099</v>
      </c>
      <c r="AS218">
        <f t="shared" si="27"/>
        <v>0.1</v>
      </c>
      <c r="AT218">
        <f>VLOOKUP(P218,spp!A:H,8,FALSE)</f>
        <v>3.3</v>
      </c>
      <c r="AU218" s="79" t="str">
        <f>VLOOKUP(Q218,gfQuimbayo!B:C,2,FALSE)</f>
        <v>IN</v>
      </c>
      <c r="AV218" s="79" t="str">
        <f>VLOOKUP(AU218,gfQuimbayo!E:F,2,FALSE)</f>
        <v>Invertebrivores</v>
      </c>
      <c r="AW218" s="79" t="str">
        <f>VLOOKUP(Q218,taxo!A:D,4,FALSE)</f>
        <v>Tetraodontiformes</v>
      </c>
      <c r="AX218" s="79" t="str">
        <f>VLOOKUP(Q218,taxo!A:C,3,FALSE)</f>
        <v>Balistidae</v>
      </c>
      <c r="AY218" t="str">
        <f>VLOOKUP(P218,spp!A:L,12,FALSE)</f>
        <v>LC</v>
      </c>
    </row>
    <row r="219" spans="1:51" hidden="1" x14ac:dyDescent="0.25">
      <c r="A219" s="2" t="s">
        <v>1094</v>
      </c>
      <c r="B219" s="2" t="s">
        <v>1095</v>
      </c>
      <c r="C219" s="2" t="s">
        <v>1104</v>
      </c>
      <c r="D219" s="45" t="s">
        <v>1143</v>
      </c>
      <c r="E219" s="45" t="s">
        <v>1144</v>
      </c>
      <c r="F219" s="2" t="s">
        <v>955</v>
      </c>
      <c r="G219" s="2"/>
      <c r="H219">
        <v>3</v>
      </c>
      <c r="I219">
        <v>40</v>
      </c>
      <c r="J219" s="1">
        <v>41809</v>
      </c>
      <c r="K219" s="34">
        <v>2014</v>
      </c>
      <c r="L219" s="5" t="s">
        <v>956</v>
      </c>
      <c r="N219" s="35">
        <v>10</v>
      </c>
      <c r="O219" t="str">
        <f t="shared" si="22"/>
        <v>Profundo</v>
      </c>
      <c r="P219" s="2" t="s">
        <v>986</v>
      </c>
      <c r="Q219" t="str">
        <f>VLOOKUP(P219,spp!A:B,2,FALSE)</f>
        <v>Stegastes flavilatus</v>
      </c>
      <c r="R219">
        <f t="shared" si="21"/>
        <v>10</v>
      </c>
      <c r="T219" s="85">
        <v>10</v>
      </c>
      <c r="AM219">
        <f>VLOOKUP(P219,spp!A:C,3,FALSE)</f>
        <v>3.49E-2</v>
      </c>
      <c r="AN219">
        <f>VLOOKUP(P219,spp!A:D,4,FALSE)</f>
        <v>2.9108999999999998</v>
      </c>
      <c r="AO219">
        <f t="shared" si="23"/>
        <v>123.0385653569728</v>
      </c>
      <c r="AP219">
        <f t="shared" si="24"/>
        <v>3.07596413392432</v>
      </c>
      <c r="AQ219">
        <f t="shared" si="25"/>
        <v>30.759641339243199</v>
      </c>
      <c r="AR219">
        <f t="shared" si="26"/>
        <v>3.07596413392432E-2</v>
      </c>
      <c r="AS219">
        <f t="shared" si="27"/>
        <v>0.25</v>
      </c>
      <c r="AT219">
        <f>VLOOKUP(P219,spp!A:H,8,FALSE)</f>
        <v>2</v>
      </c>
      <c r="AU219" s="79" t="str">
        <f>VLOOKUP(Q219,gfQuimbayo!B:C,2,FALSE)</f>
        <v>HD</v>
      </c>
      <c r="AV219" s="79" t="str">
        <f>VLOOKUP(AU219,gfQuimbayo!E:F,2,FALSE)</f>
        <v>Detritivores</v>
      </c>
      <c r="AW219" s="79" t="str">
        <f>VLOOKUP(Q219,taxo!A:D,4,FALSE)</f>
        <v>Perciformes</v>
      </c>
      <c r="AX219" s="79" t="str">
        <f>VLOOKUP(Q219,taxo!A:C,3,FALSE)</f>
        <v>Pomacentridae</v>
      </c>
      <c r="AY219" t="str">
        <f>VLOOKUP(P219,spp!A:L,12,FALSE)</f>
        <v>LC</v>
      </c>
    </row>
    <row r="220" spans="1:51" hidden="1" x14ac:dyDescent="0.25">
      <c r="A220" s="2" t="s">
        <v>1094</v>
      </c>
      <c r="B220" s="2" t="s">
        <v>1095</v>
      </c>
      <c r="C220" s="2" t="s">
        <v>1104</v>
      </c>
      <c r="D220" s="45" t="s">
        <v>1143</v>
      </c>
      <c r="E220" s="45" t="s">
        <v>1144</v>
      </c>
      <c r="F220" s="2" t="s">
        <v>955</v>
      </c>
      <c r="G220" s="2"/>
      <c r="H220">
        <v>3</v>
      </c>
      <c r="I220">
        <v>40</v>
      </c>
      <c r="J220" s="1">
        <v>41809</v>
      </c>
      <c r="K220" s="34">
        <v>2014</v>
      </c>
      <c r="L220" s="5" t="s">
        <v>956</v>
      </c>
      <c r="N220" s="35">
        <v>10</v>
      </c>
      <c r="O220" t="str">
        <f t="shared" si="22"/>
        <v>Profundo</v>
      </c>
      <c r="P220" s="2" t="s">
        <v>984</v>
      </c>
      <c r="Q220" t="str">
        <f>VLOOKUP(P220,spp!A:B,2,FALSE)</f>
        <v>Scarus ghobban</v>
      </c>
      <c r="R220">
        <f t="shared" si="21"/>
        <v>2</v>
      </c>
      <c r="U220" s="85">
        <v>2</v>
      </c>
      <c r="AM220">
        <f>VLOOKUP(P220,spp!A:C,3,FALSE)</f>
        <v>2.3300000000000001E-2</v>
      </c>
      <c r="AN220">
        <f>VLOOKUP(P220,spp!A:D,4,FALSE)</f>
        <v>2.919</v>
      </c>
      <c r="AO220">
        <f t="shared" si="23"/>
        <v>74.17648416079183</v>
      </c>
      <c r="AP220">
        <f t="shared" si="24"/>
        <v>1.8544121040197958</v>
      </c>
      <c r="AQ220">
        <f t="shared" si="25"/>
        <v>18.544121040197957</v>
      </c>
      <c r="AR220">
        <f t="shared" si="26"/>
        <v>1.8544121040197956E-2</v>
      </c>
      <c r="AS220">
        <f t="shared" si="27"/>
        <v>0.05</v>
      </c>
      <c r="AT220">
        <f>VLOOKUP(P220,spp!A:H,8,FALSE)</f>
        <v>2</v>
      </c>
      <c r="AU220" s="79" t="str">
        <f>VLOOKUP(Q220,gfQuimbayo!B:C,2,FALSE)</f>
        <v>HM</v>
      </c>
      <c r="AV220" s="79" t="str">
        <f>VLOOKUP(AU220,gfQuimbayo!E:F,2,FALSE)</f>
        <v>Macroalgae feeders</v>
      </c>
      <c r="AW220" s="79" t="str">
        <f>VLOOKUP(Q220,taxo!A:D,4,FALSE)</f>
        <v>Perciformes</v>
      </c>
      <c r="AX220" s="79" t="str">
        <f>VLOOKUP(Q220,taxo!A:C,3,FALSE)</f>
        <v>Scaridae</v>
      </c>
      <c r="AY220" t="str">
        <f>VLOOKUP(P220,spp!A:L,12,FALSE)</f>
        <v>LC</v>
      </c>
    </row>
    <row r="221" spans="1:51" hidden="1" x14ac:dyDescent="0.25">
      <c r="A221" s="2" t="s">
        <v>1094</v>
      </c>
      <c r="B221" s="2" t="s">
        <v>1095</v>
      </c>
      <c r="C221" s="2" t="s">
        <v>1104</v>
      </c>
      <c r="D221" s="45" t="s">
        <v>1143</v>
      </c>
      <c r="E221" s="45" t="s">
        <v>1144</v>
      </c>
      <c r="F221" s="2" t="s">
        <v>955</v>
      </c>
      <c r="G221" s="2"/>
      <c r="H221">
        <v>3</v>
      </c>
      <c r="I221">
        <v>40</v>
      </c>
      <c r="J221" s="1">
        <v>41809</v>
      </c>
      <c r="K221" s="34">
        <v>2014</v>
      </c>
      <c r="L221" s="5" t="s">
        <v>956</v>
      </c>
      <c r="N221" s="35">
        <v>10</v>
      </c>
      <c r="O221" t="str">
        <f t="shared" si="22"/>
        <v>Profundo</v>
      </c>
      <c r="P221" s="2" t="s">
        <v>1030</v>
      </c>
      <c r="Q221" t="str">
        <f>VLOOKUP(P221,spp!A:B,2,FALSE)</f>
        <v>Diodon holocanthus</v>
      </c>
      <c r="R221">
        <f t="shared" si="21"/>
        <v>2</v>
      </c>
      <c r="U221" s="85">
        <v>2</v>
      </c>
      <c r="AM221">
        <f>VLOOKUP(P221,spp!A:C,3,FALSE)</f>
        <v>2.1899999999999999E-2</v>
      </c>
      <c r="AN221">
        <f>VLOOKUP(P221,spp!A:D,4,FALSE)</f>
        <v>3</v>
      </c>
      <c r="AO221">
        <f t="shared" si="23"/>
        <v>85.546875</v>
      </c>
      <c r="AP221">
        <f t="shared" si="24"/>
        <v>2.138671875</v>
      </c>
      <c r="AQ221">
        <f t="shared" si="25"/>
        <v>21.38671875</v>
      </c>
      <c r="AR221">
        <f t="shared" si="26"/>
        <v>2.1386718749999999E-2</v>
      </c>
      <c r="AS221">
        <f t="shared" si="27"/>
        <v>0.05</v>
      </c>
      <c r="AT221">
        <f>VLOOKUP(P221,spp!A:H,8,FALSE)</f>
        <v>3.3</v>
      </c>
      <c r="AU221" s="79" t="str">
        <f>VLOOKUP(Q221,gfQuimbayo!B:C,2,FALSE)</f>
        <v>IN</v>
      </c>
      <c r="AV221" s="79" t="str">
        <f>VLOOKUP(AU221,gfQuimbayo!E:F,2,FALSE)</f>
        <v>Invertebrivores</v>
      </c>
      <c r="AW221" s="79" t="str">
        <f>VLOOKUP(Q221,taxo!A:D,4,FALSE)</f>
        <v>Tetraodontiformes</v>
      </c>
      <c r="AX221" s="79" t="str">
        <f>VLOOKUP(Q221,taxo!A:C,3,FALSE)</f>
        <v>Diodontidae</v>
      </c>
      <c r="AY221" t="str">
        <f>VLOOKUP(P221,spp!A:L,12,FALSE)</f>
        <v>NE</v>
      </c>
    </row>
    <row r="222" spans="1:51" hidden="1" x14ac:dyDescent="0.25">
      <c r="A222" s="2" t="s">
        <v>1094</v>
      </c>
      <c r="B222" s="2" t="s">
        <v>1095</v>
      </c>
      <c r="C222" s="2" t="s">
        <v>1104</v>
      </c>
      <c r="D222" s="45" t="s">
        <v>1143</v>
      </c>
      <c r="E222" s="45" t="s">
        <v>1144</v>
      </c>
      <c r="F222" s="2" t="s">
        <v>955</v>
      </c>
      <c r="G222" s="2"/>
      <c r="H222">
        <v>3</v>
      </c>
      <c r="I222">
        <v>40</v>
      </c>
      <c r="J222" s="1">
        <v>41809</v>
      </c>
      <c r="K222" s="34">
        <v>2014</v>
      </c>
      <c r="L222" s="5" t="s">
        <v>956</v>
      </c>
      <c r="N222" s="35">
        <v>10</v>
      </c>
      <c r="O222" t="str">
        <f t="shared" si="22"/>
        <v>Profundo</v>
      </c>
      <c r="P222" s="2" t="s">
        <v>973</v>
      </c>
      <c r="Q222" t="str">
        <f>VLOOKUP(P222,spp!A:B,2,FALSE)</f>
        <v>Chaetodon humeralis</v>
      </c>
      <c r="R222">
        <f t="shared" si="21"/>
        <v>2</v>
      </c>
      <c r="U222" s="85">
        <v>2</v>
      </c>
      <c r="AM222">
        <f>VLOOKUP(P222,spp!A:C,3,FALSE)</f>
        <v>2.9600000000000001E-2</v>
      </c>
      <c r="AN222">
        <f>VLOOKUP(P222,spp!A:D,4,FALSE)</f>
        <v>2.9895</v>
      </c>
      <c r="AO222">
        <f t="shared" si="23"/>
        <v>112.59891109139978</v>
      </c>
      <c r="AP222">
        <f t="shared" si="24"/>
        <v>2.8149727772849946</v>
      </c>
      <c r="AQ222">
        <f t="shared" si="25"/>
        <v>28.149727772849946</v>
      </c>
      <c r="AR222">
        <f t="shared" si="26"/>
        <v>2.8149727772849947E-2</v>
      </c>
      <c r="AS222">
        <f t="shared" si="27"/>
        <v>0.05</v>
      </c>
      <c r="AT222">
        <f>VLOOKUP(P222,spp!A:H,8,FALSE)</f>
        <v>2.7</v>
      </c>
      <c r="AU222" s="79" t="str">
        <f>VLOOKUP(Q222,gfQuimbayo!B:C,2,FALSE)</f>
        <v>OM</v>
      </c>
      <c r="AV222" s="79" t="str">
        <f>VLOOKUP(AU222,gfQuimbayo!E:F,2,FALSE)</f>
        <v>Omnivores</v>
      </c>
      <c r="AW222" s="79" t="str">
        <f>VLOOKUP(Q222,taxo!A:D,4,FALSE)</f>
        <v>Perciformes</v>
      </c>
      <c r="AX222" s="79" t="str">
        <f>VLOOKUP(Q222,taxo!A:C,3,FALSE)</f>
        <v>Chaetodontidae</v>
      </c>
      <c r="AY222" t="str">
        <f>VLOOKUP(P222,spp!A:L,12,FALSE)</f>
        <v>LC</v>
      </c>
    </row>
    <row r="223" spans="1:51" hidden="1" x14ac:dyDescent="0.25">
      <c r="A223" s="2" t="s">
        <v>1094</v>
      </c>
      <c r="B223" s="2" t="s">
        <v>1095</v>
      </c>
      <c r="C223" s="2" t="s">
        <v>1104</v>
      </c>
      <c r="D223" s="45" t="s">
        <v>1143</v>
      </c>
      <c r="E223" s="45" t="s">
        <v>1144</v>
      </c>
      <c r="F223" s="2" t="s">
        <v>955</v>
      </c>
      <c r="G223" s="2"/>
      <c r="H223">
        <v>3</v>
      </c>
      <c r="I223">
        <v>40</v>
      </c>
      <c r="J223" s="1">
        <v>41809</v>
      </c>
      <c r="K223" s="34">
        <v>2014</v>
      </c>
      <c r="L223" s="5" t="s">
        <v>956</v>
      </c>
      <c r="N223" s="35">
        <v>10</v>
      </c>
      <c r="O223" t="str">
        <f t="shared" si="22"/>
        <v>Profundo</v>
      </c>
      <c r="P223" s="2" t="s">
        <v>962</v>
      </c>
      <c r="Q223" t="str">
        <f>VLOOKUP(P223,spp!A:B,2,FALSE)</f>
        <v>Epinephelus labriformis</v>
      </c>
      <c r="R223">
        <f t="shared" si="21"/>
        <v>2</v>
      </c>
      <c r="W223" s="85">
        <v>2</v>
      </c>
      <c r="AM223">
        <f>VLOOKUP(P223,spp!A:C,3,FALSE)</f>
        <v>3.4299999999999997E-2</v>
      </c>
      <c r="AN223">
        <f>VLOOKUP(P223,spp!A:D,4,FALSE)</f>
        <v>2.9</v>
      </c>
      <c r="AO223">
        <f t="shared" si="23"/>
        <v>776.87320200452916</v>
      </c>
      <c r="AP223">
        <f t="shared" si="24"/>
        <v>19.421830050113229</v>
      </c>
      <c r="AQ223">
        <f t="shared" si="25"/>
        <v>194.21830050113229</v>
      </c>
      <c r="AR223">
        <f t="shared" si="26"/>
        <v>0.19421830050113228</v>
      </c>
      <c r="AS223">
        <f t="shared" si="27"/>
        <v>0.05</v>
      </c>
      <c r="AT223">
        <f>VLOOKUP(P223,spp!A:H,8,FALSE)</f>
        <v>4</v>
      </c>
      <c r="AU223" s="79" t="str">
        <f>VLOOKUP(Q223,gfQuimbayo!B:C,2,FALSE)</f>
        <v>PS</v>
      </c>
      <c r="AV223" s="79" t="str">
        <f>VLOOKUP(AU223,gfQuimbayo!E:F,2,FALSE)</f>
        <v>Piscivores</v>
      </c>
      <c r="AW223" s="79" t="str">
        <f>VLOOKUP(Q223,taxo!A:D,4,FALSE)</f>
        <v>Perciformes</v>
      </c>
      <c r="AX223" s="79" t="str">
        <f>VLOOKUP(Q223,taxo!A:C,3,FALSE)</f>
        <v>Serranidae</v>
      </c>
      <c r="AY223" t="str">
        <f>VLOOKUP(P223,spp!A:L,12,FALSE)</f>
        <v>LC</v>
      </c>
    </row>
    <row r="224" spans="1:51" hidden="1" x14ac:dyDescent="0.25">
      <c r="A224" s="2" t="s">
        <v>1094</v>
      </c>
      <c r="B224" s="2" t="s">
        <v>1095</v>
      </c>
      <c r="C224" s="2" t="s">
        <v>1104</v>
      </c>
      <c r="D224" s="45" t="s">
        <v>1143</v>
      </c>
      <c r="E224" s="45" t="s">
        <v>1144</v>
      </c>
      <c r="F224" s="2" t="s">
        <v>955</v>
      </c>
      <c r="G224" s="2"/>
      <c r="H224">
        <v>3</v>
      </c>
      <c r="I224">
        <v>40</v>
      </c>
      <c r="J224" s="1">
        <v>41809</v>
      </c>
      <c r="K224" s="34">
        <v>2014</v>
      </c>
      <c r="L224" s="5" t="s">
        <v>956</v>
      </c>
      <c r="N224" s="35">
        <v>10</v>
      </c>
      <c r="O224" t="str">
        <f t="shared" si="22"/>
        <v>Profundo</v>
      </c>
      <c r="P224" s="2" t="s">
        <v>981</v>
      </c>
      <c r="Q224" t="str">
        <f>VLOOKUP(P224,spp!A:B,2,FALSE)</f>
        <v>Lutjanus inermis</v>
      </c>
      <c r="R224">
        <f t="shared" si="21"/>
        <v>1</v>
      </c>
      <c r="V224" s="85">
        <v>1</v>
      </c>
      <c r="AM224">
        <f>VLOOKUP(P224,spp!A:C,3,FALSE)</f>
        <v>1.67E-2</v>
      </c>
      <c r="AN224">
        <f>VLOOKUP(P224,spp!A:D,4,FALSE)</f>
        <v>2.9773000000000001</v>
      </c>
      <c r="AO224">
        <f t="shared" si="23"/>
        <v>83.871353860223408</v>
      </c>
      <c r="AP224">
        <f t="shared" si="24"/>
        <v>2.096783846505585</v>
      </c>
      <c r="AQ224">
        <f t="shared" si="25"/>
        <v>20.967838465055848</v>
      </c>
      <c r="AR224">
        <f t="shared" si="26"/>
        <v>2.0967838465055847E-2</v>
      </c>
      <c r="AS224">
        <f t="shared" si="27"/>
        <v>2.5000000000000001E-2</v>
      </c>
      <c r="AT224">
        <f>VLOOKUP(P224,spp!A:H,8,FALSE)</f>
        <v>3.8</v>
      </c>
      <c r="AU224" s="79" t="str">
        <f>VLOOKUP(Q224,gfQuimbayo!B:C,2,FALSE)</f>
        <v>PK</v>
      </c>
      <c r="AV224" s="79" t="str">
        <f>VLOOKUP(AU224,gfQuimbayo!E:F,2,FALSE)</f>
        <v>Planktivores</v>
      </c>
      <c r="AW224" s="79" t="str">
        <f>VLOOKUP(Q224,taxo!A:D,4,FALSE)</f>
        <v>Perciformes</v>
      </c>
      <c r="AX224" s="79" t="str">
        <f>VLOOKUP(Q224,taxo!A:C,3,FALSE)</f>
        <v>Lutjanidae</v>
      </c>
      <c r="AY224" t="str">
        <f>VLOOKUP(P224,spp!A:L,12,FALSE)</f>
        <v>LC</v>
      </c>
    </row>
    <row r="225" spans="1:51" hidden="1" x14ac:dyDescent="0.25">
      <c r="A225" s="2" t="s">
        <v>1094</v>
      </c>
      <c r="B225" s="2" t="s">
        <v>1095</v>
      </c>
      <c r="C225" s="2" t="s">
        <v>1104</v>
      </c>
      <c r="D225" s="45" t="s">
        <v>1143</v>
      </c>
      <c r="E225" s="45" t="s">
        <v>1144</v>
      </c>
      <c r="F225" s="2" t="s">
        <v>955</v>
      </c>
      <c r="G225" s="2"/>
      <c r="H225">
        <v>3</v>
      </c>
      <c r="I225">
        <v>40</v>
      </c>
      <c r="J225" s="1">
        <v>41809</v>
      </c>
      <c r="K225" s="34">
        <v>2014</v>
      </c>
      <c r="L225" s="5" t="s">
        <v>956</v>
      </c>
      <c r="N225" s="35">
        <v>10</v>
      </c>
      <c r="O225" t="str">
        <f t="shared" si="22"/>
        <v>Profundo</v>
      </c>
      <c r="P225" s="2" t="s">
        <v>982</v>
      </c>
      <c r="Q225" t="str">
        <f>VLOOKUP(P225,spp!A:B,2,FALSE)</f>
        <v>Arothron meleagris</v>
      </c>
      <c r="R225">
        <f t="shared" si="21"/>
        <v>1</v>
      </c>
      <c r="X225" s="85">
        <v>1</v>
      </c>
      <c r="AM225">
        <f>VLOOKUP(P225,spp!A:C,3,FALSE)</f>
        <v>3.0700000000000002E-2</v>
      </c>
      <c r="AN225">
        <f>VLOOKUP(P225,spp!A:D,4,FALSE)</f>
        <v>2.8498999999999999</v>
      </c>
      <c r="AO225">
        <f t="shared" si="23"/>
        <v>771.92995654894514</v>
      </c>
      <c r="AP225">
        <f t="shared" si="24"/>
        <v>19.298248913723629</v>
      </c>
      <c r="AQ225">
        <f t="shared" si="25"/>
        <v>192.98248913723629</v>
      </c>
      <c r="AR225">
        <f t="shared" si="26"/>
        <v>0.19298248913723628</v>
      </c>
      <c r="AS225">
        <f t="shared" si="27"/>
        <v>2.5000000000000001E-2</v>
      </c>
      <c r="AT225">
        <f>VLOOKUP(P225,spp!A:H,8,FALSE)</f>
        <v>3.4</v>
      </c>
      <c r="AU225" s="79" t="str">
        <f>VLOOKUP(Q225,gfQuimbayo!B:C,2,FALSE)</f>
        <v>IN</v>
      </c>
      <c r="AV225" s="79" t="str">
        <f>VLOOKUP(AU225,gfQuimbayo!E:F,2,FALSE)</f>
        <v>Invertebrivores</v>
      </c>
      <c r="AW225" s="79" t="str">
        <f>VLOOKUP(Q225,taxo!A:D,4,FALSE)</f>
        <v>Tetraodontiformes</v>
      </c>
      <c r="AX225" s="79" t="str">
        <f>VLOOKUP(Q225,taxo!A:C,3,FALSE)</f>
        <v>Tetraodontidae</v>
      </c>
      <c r="AY225" t="str">
        <f>VLOOKUP(P225,spp!A:L,12,FALSE)</f>
        <v>NE</v>
      </c>
    </row>
    <row r="226" spans="1:51" hidden="1" x14ac:dyDescent="0.25">
      <c r="A226" s="2" t="s">
        <v>1094</v>
      </c>
      <c r="B226" s="2" t="s">
        <v>1095</v>
      </c>
      <c r="C226" s="2" t="s">
        <v>1104</v>
      </c>
      <c r="D226" s="45" t="s">
        <v>1143</v>
      </c>
      <c r="E226" s="45" t="s">
        <v>1144</v>
      </c>
      <c r="F226" s="2" t="s">
        <v>955</v>
      </c>
      <c r="G226" s="2"/>
      <c r="H226">
        <v>3</v>
      </c>
      <c r="I226">
        <v>40</v>
      </c>
      <c r="J226" s="1">
        <v>41809</v>
      </c>
      <c r="K226" s="34">
        <v>2014</v>
      </c>
      <c r="L226" s="5" t="s">
        <v>956</v>
      </c>
      <c r="N226" s="35">
        <v>10</v>
      </c>
      <c r="O226" t="str">
        <f t="shared" si="22"/>
        <v>Profundo</v>
      </c>
      <c r="P226" s="2" t="s">
        <v>998</v>
      </c>
      <c r="Q226" t="str">
        <f>VLOOKUP(P226,spp!A:B,2,FALSE)</f>
        <v>Muraena lentiginosa</v>
      </c>
      <c r="R226">
        <f t="shared" si="21"/>
        <v>1</v>
      </c>
      <c r="X226" s="85">
        <v>1</v>
      </c>
      <c r="AM226">
        <f>VLOOKUP(P226,spp!A:C,3,FALSE)</f>
        <v>1.6999999999999999E-3</v>
      </c>
      <c r="AN226">
        <f>VLOOKUP(P226,spp!A:D,4,FALSE)</f>
        <v>2.9527999999999999</v>
      </c>
      <c r="AO226">
        <f t="shared" si="23"/>
        <v>61.627286063873456</v>
      </c>
      <c r="AP226">
        <f t="shared" si="24"/>
        <v>1.5406821515968363</v>
      </c>
      <c r="AQ226">
        <f t="shared" si="25"/>
        <v>15.406821515968364</v>
      </c>
      <c r="AR226">
        <f t="shared" si="26"/>
        <v>1.5406821515968365E-2</v>
      </c>
      <c r="AS226">
        <f t="shared" si="27"/>
        <v>2.5000000000000001E-2</v>
      </c>
      <c r="AT226">
        <f>VLOOKUP(P226,spp!A:H,8,FALSE)</f>
        <v>3.9</v>
      </c>
      <c r="AU226" s="79" t="str">
        <f>VLOOKUP(Q226,gfQuimbayo!B:C,2,FALSE)</f>
        <v>PS</v>
      </c>
      <c r="AV226" s="79" t="str">
        <f>VLOOKUP(AU226,gfQuimbayo!E:F,2,FALSE)</f>
        <v>Piscivores</v>
      </c>
      <c r="AW226" s="79" t="str">
        <f>VLOOKUP(Q226,taxo!A:D,4,FALSE)</f>
        <v>Anguilliformes</v>
      </c>
      <c r="AX226" s="79" t="str">
        <f>VLOOKUP(Q226,taxo!A:C,3,FALSE)</f>
        <v>Muraenidae</v>
      </c>
      <c r="AY226" t="str">
        <f>VLOOKUP(P226,spp!A:L,12,FALSE)</f>
        <v>LC</v>
      </c>
    </row>
    <row r="227" spans="1:51" hidden="1" x14ac:dyDescent="0.25">
      <c r="A227" s="2" t="s">
        <v>1094</v>
      </c>
      <c r="B227" s="2" t="s">
        <v>1095</v>
      </c>
      <c r="C227" s="2" t="s">
        <v>1104</v>
      </c>
      <c r="D227" s="45" t="s">
        <v>1143</v>
      </c>
      <c r="E227" s="45" t="s">
        <v>1144</v>
      </c>
      <c r="F227" s="2" t="s">
        <v>955</v>
      </c>
      <c r="G227" s="2"/>
      <c r="H227">
        <v>3</v>
      </c>
      <c r="I227">
        <v>40</v>
      </c>
      <c r="J227" s="1">
        <v>41809</v>
      </c>
      <c r="K227" s="34">
        <v>2014</v>
      </c>
      <c r="L227" s="5" t="s">
        <v>956</v>
      </c>
      <c r="N227" s="35">
        <v>10</v>
      </c>
      <c r="O227" t="str">
        <f t="shared" si="22"/>
        <v>Profundo</v>
      </c>
      <c r="P227" s="2" t="s">
        <v>993</v>
      </c>
      <c r="Q227" t="str">
        <f>VLOOKUP(P227,spp!A:B,2,FALSE)</f>
        <v>Gymnothorax castaneus</v>
      </c>
      <c r="R227">
        <f t="shared" si="21"/>
        <v>1</v>
      </c>
      <c r="AE227" s="85">
        <v>1</v>
      </c>
      <c r="AM227">
        <f>VLOOKUP(P227,spp!A:C,3,FALSE)</f>
        <v>1.4E-3</v>
      </c>
      <c r="AN227">
        <f>VLOOKUP(P227,spp!A:D,4,FALSE)</f>
        <v>3.0122</v>
      </c>
      <c r="AO227">
        <f t="shared" si="23"/>
        <v>2111.5903266286241</v>
      </c>
      <c r="AP227">
        <f t="shared" si="24"/>
        <v>52.789758165715604</v>
      </c>
      <c r="AQ227">
        <f t="shared" si="25"/>
        <v>527.89758165715602</v>
      </c>
      <c r="AR227">
        <f t="shared" si="26"/>
        <v>0.52789758165715606</v>
      </c>
      <c r="AS227">
        <f t="shared" si="27"/>
        <v>2.5000000000000001E-2</v>
      </c>
      <c r="AT227">
        <f>VLOOKUP(P227,spp!A:H,8,FALSE)</f>
        <v>4</v>
      </c>
      <c r="AU227" s="79" t="str">
        <f>VLOOKUP(Q227,gfQuimbayo!B:C,2,FALSE)</f>
        <v>PS</v>
      </c>
      <c r="AV227" s="79" t="str">
        <f>VLOOKUP(AU227,gfQuimbayo!E:F,2,FALSE)</f>
        <v>Piscivores</v>
      </c>
      <c r="AW227" s="79" t="str">
        <f>VLOOKUP(Q227,taxo!A:D,4,FALSE)</f>
        <v>Anguilliformes</v>
      </c>
      <c r="AX227" s="79" t="str">
        <f>VLOOKUP(Q227,taxo!A:C,3,FALSE)</f>
        <v>Muraenidae</v>
      </c>
      <c r="AY227" t="str">
        <f>VLOOKUP(P227,spp!A:L,12,FALSE)</f>
        <v>LC</v>
      </c>
    </row>
    <row r="228" spans="1:51" hidden="1" x14ac:dyDescent="0.25">
      <c r="A228" s="2" t="s">
        <v>1094</v>
      </c>
      <c r="B228" s="2" t="s">
        <v>1095</v>
      </c>
      <c r="C228" s="2" t="s">
        <v>1108</v>
      </c>
      <c r="D228" s="22" t="s">
        <v>1145</v>
      </c>
      <c r="E228" s="22" t="s">
        <v>1146</v>
      </c>
      <c r="F228" s="2" t="s">
        <v>955</v>
      </c>
      <c r="G228" s="2"/>
      <c r="H228">
        <v>1</v>
      </c>
      <c r="I228">
        <v>40</v>
      </c>
      <c r="J228" s="1">
        <v>41809</v>
      </c>
      <c r="K228" s="34">
        <v>2014</v>
      </c>
      <c r="L228" s="5" t="s">
        <v>956</v>
      </c>
      <c r="N228" s="35">
        <v>6.3</v>
      </c>
      <c r="O228" t="str">
        <f t="shared" si="22"/>
        <v>Profundo</v>
      </c>
      <c r="P228" s="2" t="s">
        <v>957</v>
      </c>
      <c r="Q228" t="str">
        <f>VLOOKUP(P228,spp!A:B,2,FALSE)</f>
        <v>Halichoeres dispilus</v>
      </c>
      <c r="R228">
        <f t="shared" si="21"/>
        <v>25</v>
      </c>
      <c r="S228" s="85">
        <v>15</v>
      </c>
      <c r="T228" s="85">
        <v>10</v>
      </c>
      <c r="AM228">
        <f>VLOOKUP(P228,spp!A:C,3,FALSE)</f>
        <v>1.26E-2</v>
      </c>
      <c r="AN228">
        <f>VLOOKUP(P228,spp!A:D,4,FALSE)</f>
        <v>3.0672999999999999</v>
      </c>
      <c r="AO228">
        <f t="shared" si="23"/>
        <v>64.016944660011887</v>
      </c>
      <c r="AP228">
        <f t="shared" si="24"/>
        <v>1.6004236165002972</v>
      </c>
      <c r="AQ228">
        <f t="shared" si="25"/>
        <v>16.004236165002972</v>
      </c>
      <c r="AR228">
        <f t="shared" si="26"/>
        <v>1.6004236165002971E-2</v>
      </c>
      <c r="AS228">
        <f t="shared" si="27"/>
        <v>0.625</v>
      </c>
      <c r="AT228">
        <f>VLOOKUP(P228,spp!A:H,8,FALSE)</f>
        <v>3.9</v>
      </c>
      <c r="AU228" s="79" t="str">
        <f>VLOOKUP(Q228,gfQuimbayo!B:C,2,FALSE)</f>
        <v>IN</v>
      </c>
      <c r="AV228" s="79" t="str">
        <f>VLOOKUP(AU228,gfQuimbayo!E:F,2,FALSE)</f>
        <v>Invertebrivores</v>
      </c>
      <c r="AW228" s="79" t="str">
        <f>VLOOKUP(Q228,taxo!A:D,4,FALSE)</f>
        <v>Perciformes</v>
      </c>
      <c r="AX228" s="79" t="str">
        <f>VLOOKUP(Q228,taxo!A:C,3,FALSE)</f>
        <v>Labridae</v>
      </c>
      <c r="AY228" t="str">
        <f>VLOOKUP(P228,spp!A:L,12,FALSE)</f>
        <v>LC</v>
      </c>
    </row>
    <row r="229" spans="1:51" hidden="1" x14ac:dyDescent="0.25">
      <c r="A229" s="2" t="s">
        <v>1094</v>
      </c>
      <c r="B229" s="2" t="s">
        <v>1095</v>
      </c>
      <c r="C229" s="2" t="s">
        <v>1108</v>
      </c>
      <c r="D229" s="22" t="s">
        <v>1145</v>
      </c>
      <c r="E229" s="22" t="s">
        <v>1146</v>
      </c>
      <c r="F229" s="2" t="s">
        <v>955</v>
      </c>
      <c r="G229" s="2"/>
      <c r="H229">
        <v>1</v>
      </c>
      <c r="I229">
        <v>40</v>
      </c>
      <c r="J229" s="1">
        <v>41809</v>
      </c>
      <c r="K229" s="34">
        <v>2014</v>
      </c>
      <c r="L229" s="5" t="s">
        <v>956</v>
      </c>
      <c r="N229" s="35">
        <v>6.3</v>
      </c>
      <c r="O229" t="str">
        <f t="shared" si="22"/>
        <v>Profundo</v>
      </c>
      <c r="P229" s="2" t="s">
        <v>967</v>
      </c>
      <c r="Q229" t="str">
        <f>VLOOKUP(P229,spp!A:B,2,FALSE)</f>
        <v>Thalassoma lucasanum</v>
      </c>
      <c r="R229">
        <f t="shared" si="21"/>
        <v>19</v>
      </c>
      <c r="T229" s="85">
        <v>14</v>
      </c>
      <c r="V229" s="85">
        <v>5</v>
      </c>
      <c r="AM229">
        <f>VLOOKUP(P229,spp!A:C,3,FALSE)</f>
        <v>1.261E-2</v>
      </c>
      <c r="AN229">
        <f>VLOOKUP(P229,spp!A:D,4,FALSE)</f>
        <v>2.8782999999999999</v>
      </c>
      <c r="AO229">
        <f t="shared" si="23"/>
        <v>296.79985663288909</v>
      </c>
      <c r="AP229">
        <f t="shared" si="24"/>
        <v>7.4199964158222276</v>
      </c>
      <c r="AQ229">
        <f t="shared" si="25"/>
        <v>74.199964158222272</v>
      </c>
      <c r="AR229">
        <f t="shared" si="26"/>
        <v>7.4199964158222276E-2</v>
      </c>
      <c r="AS229">
        <f t="shared" si="27"/>
        <v>0.47499999999999998</v>
      </c>
      <c r="AT229">
        <f>VLOOKUP(P229,spp!A:H,8,FALSE)</f>
        <v>3.5</v>
      </c>
      <c r="AU229" s="79" t="str">
        <f>VLOOKUP(Q229,gfQuimbayo!B:C,2,FALSE)</f>
        <v>IN</v>
      </c>
      <c r="AV229" s="79" t="str">
        <f>VLOOKUP(AU229,gfQuimbayo!E:F,2,FALSE)</f>
        <v>Invertebrivores</v>
      </c>
      <c r="AW229" s="79" t="str">
        <f>VLOOKUP(Q229,taxo!A:D,4,FALSE)</f>
        <v>Perciformes</v>
      </c>
      <c r="AX229" s="79" t="str">
        <f>VLOOKUP(Q229,taxo!A:C,3,FALSE)</f>
        <v>Labridae</v>
      </c>
      <c r="AY229" t="str">
        <f>VLOOKUP(P229,spp!A:L,12,FALSE)</f>
        <v>LC</v>
      </c>
    </row>
    <row r="230" spans="1:51" hidden="1" x14ac:dyDescent="0.25">
      <c r="A230" s="2" t="s">
        <v>1094</v>
      </c>
      <c r="B230" s="2" t="s">
        <v>1095</v>
      </c>
      <c r="C230" s="2" t="s">
        <v>1108</v>
      </c>
      <c r="D230" s="22" t="s">
        <v>1145</v>
      </c>
      <c r="E230" s="22" t="s">
        <v>1146</v>
      </c>
      <c r="F230" s="2" t="s">
        <v>955</v>
      </c>
      <c r="G230" s="2"/>
      <c r="H230">
        <v>1</v>
      </c>
      <c r="I230">
        <v>40</v>
      </c>
      <c r="J230" s="1">
        <v>41809</v>
      </c>
      <c r="K230" s="34">
        <v>2014</v>
      </c>
      <c r="L230" s="5" t="s">
        <v>956</v>
      </c>
      <c r="N230" s="35">
        <v>6.3</v>
      </c>
      <c r="O230" t="str">
        <f t="shared" si="22"/>
        <v>Profundo</v>
      </c>
      <c r="P230" s="2" t="s">
        <v>991</v>
      </c>
      <c r="Q230" t="str">
        <f>VLOOKUP(P230,spp!A:B,2,FALSE)</f>
        <v>Canthigaster punctatissima</v>
      </c>
      <c r="R230">
        <f t="shared" si="21"/>
        <v>3</v>
      </c>
      <c r="S230" s="85">
        <v>3</v>
      </c>
      <c r="AM230">
        <f>VLOOKUP(P230,spp!A:C,3,FALSE)</f>
        <v>1.9699999999999999E-2</v>
      </c>
      <c r="AN230">
        <f>VLOOKUP(P230,spp!A:D,4,FALSE)</f>
        <v>2.9174000000000002</v>
      </c>
      <c r="AO230">
        <f t="shared" si="23"/>
        <v>0.85612595206601616</v>
      </c>
      <c r="AP230">
        <f t="shared" si="24"/>
        <v>2.1403148801650403E-2</v>
      </c>
      <c r="AQ230">
        <f t="shared" si="25"/>
        <v>0.21403148801650401</v>
      </c>
      <c r="AR230">
        <f t="shared" si="26"/>
        <v>2.1403148801650402E-4</v>
      </c>
      <c r="AS230">
        <f t="shared" si="27"/>
        <v>7.4999999999999997E-2</v>
      </c>
      <c r="AT230">
        <f>VLOOKUP(P230,spp!A:H,8,FALSE)</f>
        <v>3</v>
      </c>
      <c r="AU230" s="79" t="str">
        <f>VLOOKUP(Q230,gfQuimbayo!B:C,2,FALSE)</f>
        <v>IN</v>
      </c>
      <c r="AV230" s="79" t="str">
        <f>VLOOKUP(AU230,gfQuimbayo!E:F,2,FALSE)</f>
        <v>Invertebrivores</v>
      </c>
      <c r="AW230" s="79" t="str">
        <f>VLOOKUP(Q230,taxo!A:D,4,FALSE)</f>
        <v>Tetraodontiformes</v>
      </c>
      <c r="AX230" s="79" t="str">
        <f>VLOOKUP(Q230,taxo!A:C,3,FALSE)</f>
        <v>Tetraodontidae</v>
      </c>
      <c r="AY230" t="str">
        <f>VLOOKUP(P230,spp!A:L,12,FALSE)</f>
        <v>LC</v>
      </c>
    </row>
    <row r="231" spans="1:51" hidden="1" x14ac:dyDescent="0.25">
      <c r="A231" s="2" t="s">
        <v>1094</v>
      </c>
      <c r="B231" s="2" t="s">
        <v>1095</v>
      </c>
      <c r="C231" s="2" t="s">
        <v>1108</v>
      </c>
      <c r="D231" s="22" t="s">
        <v>1145</v>
      </c>
      <c r="E231" s="22" t="s">
        <v>1146</v>
      </c>
      <c r="F231" s="2" t="s">
        <v>955</v>
      </c>
      <c r="G231" s="2"/>
      <c r="H231">
        <v>1</v>
      </c>
      <c r="I231">
        <v>40</v>
      </c>
      <c r="J231" s="1">
        <v>41809</v>
      </c>
      <c r="K231" s="34">
        <v>2014</v>
      </c>
      <c r="L231" s="5" t="s">
        <v>956</v>
      </c>
      <c r="N231" s="35">
        <v>6.3</v>
      </c>
      <c r="O231" t="str">
        <f t="shared" si="22"/>
        <v>Profundo</v>
      </c>
      <c r="P231" s="2" t="s">
        <v>959</v>
      </c>
      <c r="Q231" t="str">
        <f>VLOOKUP(P231,spp!A:B,2,FALSE)</f>
        <v>Stegastes acapulcoensis</v>
      </c>
      <c r="R231">
        <f t="shared" si="21"/>
        <v>29</v>
      </c>
      <c r="S231" s="85">
        <v>2</v>
      </c>
      <c r="T231" s="85">
        <v>7</v>
      </c>
      <c r="U231" s="85">
        <v>20</v>
      </c>
      <c r="AM231">
        <f>VLOOKUP(P231,spp!A:C,3,FALSE)</f>
        <v>3.49E-2</v>
      </c>
      <c r="AN231">
        <f>VLOOKUP(P231,spp!A:D,4,FALSE)</f>
        <v>2.9108999999999998</v>
      </c>
      <c r="AO231">
        <f t="shared" si="23"/>
        <v>1175.6881271741895</v>
      </c>
      <c r="AP231">
        <f t="shared" si="24"/>
        <v>29.392203179354738</v>
      </c>
      <c r="AQ231">
        <f t="shared" si="25"/>
        <v>293.92203179354738</v>
      </c>
      <c r="AR231">
        <f t="shared" si="26"/>
        <v>0.29392203179354737</v>
      </c>
      <c r="AS231">
        <f t="shared" si="27"/>
        <v>0.72499999999999998</v>
      </c>
      <c r="AT231">
        <f>VLOOKUP(P231,spp!A:H,8,FALSE)</f>
        <v>2</v>
      </c>
      <c r="AU231" s="79" t="str">
        <f>VLOOKUP(Q231,gfQuimbayo!B:C,2,FALSE)</f>
        <v>HD</v>
      </c>
      <c r="AV231" s="79" t="str">
        <f>VLOOKUP(AU231,gfQuimbayo!E:F,2,FALSE)</f>
        <v>Detritivores</v>
      </c>
      <c r="AW231" s="79" t="str">
        <f>VLOOKUP(Q231,taxo!A:D,4,FALSE)</f>
        <v>Perciformes</v>
      </c>
      <c r="AX231" s="79" t="str">
        <f>VLOOKUP(Q231,taxo!A:C,3,FALSE)</f>
        <v>Pomacentridae</v>
      </c>
      <c r="AY231" t="str">
        <f>VLOOKUP(P231,spp!A:L,12,FALSE)</f>
        <v>LC</v>
      </c>
    </row>
    <row r="232" spans="1:51" hidden="1" x14ac:dyDescent="0.25">
      <c r="A232" s="2" t="s">
        <v>1094</v>
      </c>
      <c r="B232" s="2" t="s">
        <v>1095</v>
      </c>
      <c r="C232" s="2" t="s">
        <v>1108</v>
      </c>
      <c r="D232" s="22" t="s">
        <v>1145</v>
      </c>
      <c r="E232" s="22" t="s">
        <v>1146</v>
      </c>
      <c r="F232" s="2" t="s">
        <v>955</v>
      </c>
      <c r="G232" s="2"/>
      <c r="H232">
        <v>1</v>
      </c>
      <c r="I232">
        <v>40</v>
      </c>
      <c r="J232" s="1">
        <v>41809</v>
      </c>
      <c r="K232" s="34">
        <v>2014</v>
      </c>
      <c r="L232" s="5" t="s">
        <v>956</v>
      </c>
      <c r="N232" s="35">
        <v>6.3</v>
      </c>
      <c r="O232" t="str">
        <f t="shared" si="22"/>
        <v>Profundo</v>
      </c>
      <c r="P232" s="2" t="s">
        <v>978</v>
      </c>
      <c r="Q232" t="str">
        <f>VLOOKUP(P232,spp!A:B,2,FALSE)</f>
        <v>Bodianus diplotaenia</v>
      </c>
      <c r="R232">
        <f t="shared" si="21"/>
        <v>2</v>
      </c>
      <c r="U232" s="85">
        <v>2</v>
      </c>
      <c r="AM232">
        <f>VLOOKUP(P232,spp!A:C,3,FALSE)</f>
        <v>2.01E-2</v>
      </c>
      <c r="AN232">
        <f>VLOOKUP(P232,spp!A:D,4,FALSE)</f>
        <v>2.9992000000000001</v>
      </c>
      <c r="AO232">
        <f t="shared" si="23"/>
        <v>78.357137841673676</v>
      </c>
      <c r="AP232">
        <f t="shared" si="24"/>
        <v>1.9589284460418419</v>
      </c>
      <c r="AQ232">
        <f t="shared" si="25"/>
        <v>19.589284460418419</v>
      </c>
      <c r="AR232">
        <f t="shared" si="26"/>
        <v>1.9589284460418421E-2</v>
      </c>
      <c r="AS232">
        <f t="shared" si="27"/>
        <v>0.05</v>
      </c>
      <c r="AT232">
        <f>VLOOKUP(P232,spp!A:H,8,FALSE)</f>
        <v>3.4</v>
      </c>
      <c r="AU232" s="79" t="str">
        <f>VLOOKUP(Q232,gfQuimbayo!B:C,2,FALSE)</f>
        <v>IN</v>
      </c>
      <c r="AV232" s="79" t="str">
        <f>VLOOKUP(AU232,gfQuimbayo!E:F,2,FALSE)</f>
        <v>Invertebrivores</v>
      </c>
      <c r="AW232" s="79" t="str">
        <f>VLOOKUP(Q232,taxo!A:D,4,FALSE)</f>
        <v>Perciformes</v>
      </c>
      <c r="AX232" s="79" t="str">
        <f>VLOOKUP(Q232,taxo!A:C,3,FALSE)</f>
        <v>Labridae</v>
      </c>
      <c r="AY232" t="str">
        <f>VLOOKUP(P232,spp!A:L,12,FALSE)</f>
        <v>LC</v>
      </c>
    </row>
    <row r="233" spans="1:51" hidden="1" x14ac:dyDescent="0.25">
      <c r="A233" s="2" t="s">
        <v>1094</v>
      </c>
      <c r="B233" s="2" t="s">
        <v>1095</v>
      </c>
      <c r="C233" s="2" t="s">
        <v>1108</v>
      </c>
      <c r="D233" s="22" t="s">
        <v>1145</v>
      </c>
      <c r="E233" s="22" t="s">
        <v>1146</v>
      </c>
      <c r="F233" s="2" t="s">
        <v>955</v>
      </c>
      <c r="G233" s="2"/>
      <c r="H233">
        <v>1</v>
      </c>
      <c r="I233">
        <v>40</v>
      </c>
      <c r="J233" s="1">
        <v>41809</v>
      </c>
      <c r="K233" s="34">
        <v>2014</v>
      </c>
      <c r="L233" s="5" t="s">
        <v>956</v>
      </c>
      <c r="N233" s="35">
        <v>6.3</v>
      </c>
      <c r="O233" t="str">
        <f t="shared" si="22"/>
        <v>Profundo</v>
      </c>
      <c r="P233" s="2" t="s">
        <v>983</v>
      </c>
      <c r="Q233" t="str">
        <f>VLOOKUP(P233,spp!A:B,2,FALSE)</f>
        <v>Scarus rubroviolaceus</v>
      </c>
      <c r="R233">
        <f t="shared" si="21"/>
        <v>1</v>
      </c>
      <c r="Y233" s="85">
        <v>1</v>
      </c>
      <c r="AM233">
        <f>VLOOKUP(P233,spp!A:C,3,FALSE)</f>
        <v>1.3599999999999999E-2</v>
      </c>
      <c r="AN233">
        <f>VLOOKUP(P233,spp!A:D,4,FALSE)</f>
        <v>3.109</v>
      </c>
      <c r="AO233">
        <f t="shared" si="23"/>
        <v>1876.621180552793</v>
      </c>
      <c r="AP233">
        <f t="shared" si="24"/>
        <v>46.915529513819827</v>
      </c>
      <c r="AQ233">
        <f t="shared" si="25"/>
        <v>469.15529513819826</v>
      </c>
      <c r="AR233">
        <f t="shared" si="26"/>
        <v>0.46915529513819826</v>
      </c>
      <c r="AS233">
        <f t="shared" si="27"/>
        <v>2.5000000000000001E-2</v>
      </c>
      <c r="AT233">
        <f>VLOOKUP(P233,spp!A:H,8,FALSE)</f>
        <v>2</v>
      </c>
      <c r="AU233" s="79" t="str">
        <f>VLOOKUP(Q233,gfQuimbayo!B:C,2,FALSE)</f>
        <v>HM</v>
      </c>
      <c r="AV233" s="79" t="str">
        <f>VLOOKUP(AU233,gfQuimbayo!E:F,2,FALSE)</f>
        <v>Macroalgae feeders</v>
      </c>
      <c r="AW233" s="79" t="str">
        <f>VLOOKUP(Q233,taxo!A:D,4,FALSE)</f>
        <v>Perciformes</v>
      </c>
      <c r="AX233" s="79" t="str">
        <f>VLOOKUP(Q233,taxo!A:C,3,FALSE)</f>
        <v>Scaridae</v>
      </c>
      <c r="AY233" t="str">
        <f>VLOOKUP(P233,spp!A:L,12,FALSE)</f>
        <v>LC</v>
      </c>
    </row>
    <row r="234" spans="1:51" hidden="1" x14ac:dyDescent="0.25">
      <c r="A234" s="2" t="s">
        <v>1094</v>
      </c>
      <c r="B234" s="2" t="s">
        <v>1095</v>
      </c>
      <c r="C234" s="2" t="s">
        <v>1108</v>
      </c>
      <c r="D234" s="22" t="s">
        <v>1145</v>
      </c>
      <c r="E234" s="22" t="s">
        <v>1146</v>
      </c>
      <c r="F234" s="2" t="s">
        <v>955</v>
      </c>
      <c r="G234" s="2"/>
      <c r="H234">
        <v>1</v>
      </c>
      <c r="I234">
        <v>40</v>
      </c>
      <c r="J234" s="1">
        <v>41809</v>
      </c>
      <c r="K234" s="34">
        <v>2014</v>
      </c>
      <c r="L234" s="5" t="s">
        <v>956</v>
      </c>
      <c r="N234" s="35">
        <v>6.3</v>
      </c>
      <c r="O234" t="str">
        <f t="shared" si="22"/>
        <v>Profundo</v>
      </c>
      <c r="P234" s="2" t="s">
        <v>963</v>
      </c>
      <c r="Q234" t="str">
        <f>VLOOKUP(P234,spp!A:B,2,FALSE)</f>
        <v>Sargocentron suborbitalis</v>
      </c>
      <c r="R234">
        <f t="shared" si="21"/>
        <v>8</v>
      </c>
      <c r="U234" s="85">
        <v>8</v>
      </c>
      <c r="AM234">
        <f>VLOOKUP(P234,spp!A:C,3,FALSE)</f>
        <v>2.3199999999999998E-2</v>
      </c>
      <c r="AN234">
        <f>VLOOKUP(P234,spp!A:D,4,FALSE)</f>
        <v>2.9554</v>
      </c>
      <c r="AO234">
        <f t="shared" si="23"/>
        <v>323.88126311524661</v>
      </c>
      <c r="AP234">
        <f t="shared" si="24"/>
        <v>8.0970315778811646</v>
      </c>
      <c r="AQ234">
        <f t="shared" si="25"/>
        <v>80.970315778811653</v>
      </c>
      <c r="AR234">
        <f t="shared" si="26"/>
        <v>8.0970315778811655E-2</v>
      </c>
      <c r="AS234">
        <f t="shared" si="27"/>
        <v>0.2</v>
      </c>
      <c r="AT234">
        <f>VLOOKUP(P234,spp!A:H,8,FALSE)</f>
        <v>3.5</v>
      </c>
      <c r="AU234" s="79" t="str">
        <f>VLOOKUP(Q234,gfQuimbayo!B:C,2,FALSE)</f>
        <v>IN</v>
      </c>
      <c r="AV234" s="79" t="str">
        <f>VLOOKUP(AU234,gfQuimbayo!E:F,2,FALSE)</f>
        <v>Invertebrivores</v>
      </c>
      <c r="AW234" s="79" t="str">
        <f>VLOOKUP(Q234,taxo!A:D,4,FALSE)</f>
        <v>Beryciformes</v>
      </c>
      <c r="AX234" s="79" t="str">
        <f>VLOOKUP(Q234,taxo!A:C,3,FALSE)</f>
        <v>Holocentridae</v>
      </c>
      <c r="AY234" t="str">
        <f>VLOOKUP(P234,spp!A:L,12,FALSE)</f>
        <v>LC</v>
      </c>
    </row>
    <row r="235" spans="1:51" hidden="1" x14ac:dyDescent="0.25">
      <c r="A235" s="2" t="s">
        <v>1094</v>
      </c>
      <c r="B235" s="2" t="s">
        <v>1095</v>
      </c>
      <c r="C235" s="2" t="s">
        <v>1108</v>
      </c>
      <c r="D235" s="22" t="s">
        <v>1145</v>
      </c>
      <c r="E235" s="22" t="s">
        <v>1146</v>
      </c>
      <c r="F235" s="2" t="s">
        <v>955</v>
      </c>
      <c r="G235" s="2"/>
      <c r="H235">
        <v>2</v>
      </c>
      <c r="I235">
        <v>40</v>
      </c>
      <c r="J235" s="1">
        <v>41809</v>
      </c>
      <c r="K235" s="34">
        <v>2014</v>
      </c>
      <c r="L235" s="5" t="s">
        <v>956</v>
      </c>
      <c r="N235" s="35">
        <v>4.7</v>
      </c>
      <c r="O235" t="str">
        <f t="shared" si="22"/>
        <v>Somero</v>
      </c>
      <c r="P235" s="2" t="s">
        <v>957</v>
      </c>
      <c r="Q235" t="str">
        <f>VLOOKUP(P235,spp!A:B,2,FALSE)</f>
        <v>Halichoeres dispilus</v>
      </c>
      <c r="R235">
        <f t="shared" si="21"/>
        <v>65</v>
      </c>
      <c r="S235" s="85">
        <v>35</v>
      </c>
      <c r="T235" s="85">
        <v>27</v>
      </c>
      <c r="V235" s="85">
        <v>3</v>
      </c>
      <c r="AM235">
        <f>VLOOKUP(P235,spp!A:C,3,FALSE)</f>
        <v>1.26E-2</v>
      </c>
      <c r="AN235">
        <f>VLOOKUP(P235,spp!A:D,4,FALSE)</f>
        <v>3.0672999999999999</v>
      </c>
      <c r="AO235">
        <f t="shared" si="23"/>
        <v>417.31331636392201</v>
      </c>
      <c r="AP235">
        <f t="shared" si="24"/>
        <v>10.43283290909805</v>
      </c>
      <c r="AQ235">
        <f t="shared" si="25"/>
        <v>104.3283290909805</v>
      </c>
      <c r="AR235">
        <f t="shared" si="26"/>
        <v>0.1043283290909805</v>
      </c>
      <c r="AS235">
        <f t="shared" si="27"/>
        <v>1.625</v>
      </c>
      <c r="AT235">
        <f>VLOOKUP(P235,spp!A:H,8,FALSE)</f>
        <v>3.9</v>
      </c>
      <c r="AU235" s="79" t="str">
        <f>VLOOKUP(Q235,gfQuimbayo!B:C,2,FALSE)</f>
        <v>IN</v>
      </c>
      <c r="AV235" s="79" t="str">
        <f>VLOOKUP(AU235,gfQuimbayo!E:F,2,FALSE)</f>
        <v>Invertebrivores</v>
      </c>
      <c r="AW235" s="79" t="str">
        <f>VLOOKUP(Q235,taxo!A:D,4,FALSE)</f>
        <v>Perciformes</v>
      </c>
      <c r="AX235" s="79" t="str">
        <f>VLOOKUP(Q235,taxo!A:C,3,FALSE)</f>
        <v>Labridae</v>
      </c>
      <c r="AY235" t="str">
        <f>VLOOKUP(P235,spp!A:L,12,FALSE)</f>
        <v>LC</v>
      </c>
    </row>
    <row r="236" spans="1:51" hidden="1" x14ac:dyDescent="0.25">
      <c r="A236" s="2" t="s">
        <v>1094</v>
      </c>
      <c r="B236" s="2" t="s">
        <v>1095</v>
      </c>
      <c r="C236" s="2" t="s">
        <v>1108</v>
      </c>
      <c r="D236" s="22" t="s">
        <v>1145</v>
      </c>
      <c r="E236" s="22" t="s">
        <v>1146</v>
      </c>
      <c r="F236" s="2" t="s">
        <v>955</v>
      </c>
      <c r="G236" s="2"/>
      <c r="H236">
        <v>2</v>
      </c>
      <c r="I236">
        <v>40</v>
      </c>
      <c r="J236" s="1">
        <v>41809</v>
      </c>
      <c r="K236" s="34">
        <v>2014</v>
      </c>
      <c r="L236" s="5" t="s">
        <v>956</v>
      </c>
      <c r="N236" s="35">
        <v>4.7</v>
      </c>
      <c r="O236" t="str">
        <f t="shared" si="22"/>
        <v>Somero</v>
      </c>
      <c r="P236" s="2" t="s">
        <v>967</v>
      </c>
      <c r="Q236" t="str">
        <f>VLOOKUP(P236,spp!A:B,2,FALSE)</f>
        <v>Thalassoma lucasanum</v>
      </c>
      <c r="R236">
        <f t="shared" si="21"/>
        <v>2</v>
      </c>
      <c r="U236" s="85">
        <v>2</v>
      </c>
      <c r="AM236">
        <f>VLOOKUP(P236,spp!A:C,3,FALSE)</f>
        <v>1.261E-2</v>
      </c>
      <c r="AN236">
        <f>VLOOKUP(P236,spp!A:D,4,FALSE)</f>
        <v>2.8782999999999999</v>
      </c>
      <c r="AO236">
        <f t="shared" si="23"/>
        <v>36.22272949758888</v>
      </c>
      <c r="AP236">
        <f t="shared" si="24"/>
        <v>0.90556823743972203</v>
      </c>
      <c r="AQ236">
        <f t="shared" si="25"/>
        <v>9.0556823743972199</v>
      </c>
      <c r="AR236">
        <f t="shared" si="26"/>
        <v>9.0556823743972205E-3</v>
      </c>
      <c r="AS236">
        <f t="shared" si="27"/>
        <v>0.05</v>
      </c>
      <c r="AT236">
        <f>VLOOKUP(P236,spp!A:H,8,FALSE)</f>
        <v>3.5</v>
      </c>
      <c r="AU236" s="79" t="str">
        <f>VLOOKUP(Q236,gfQuimbayo!B:C,2,FALSE)</f>
        <v>IN</v>
      </c>
      <c r="AV236" s="79" t="str">
        <f>VLOOKUP(AU236,gfQuimbayo!E:F,2,FALSE)</f>
        <v>Invertebrivores</v>
      </c>
      <c r="AW236" s="79" t="str">
        <f>VLOOKUP(Q236,taxo!A:D,4,FALSE)</f>
        <v>Perciformes</v>
      </c>
      <c r="AX236" s="79" t="str">
        <f>VLOOKUP(Q236,taxo!A:C,3,FALSE)</f>
        <v>Labridae</v>
      </c>
      <c r="AY236" t="str">
        <f>VLOOKUP(P236,spp!A:L,12,FALSE)</f>
        <v>LC</v>
      </c>
    </row>
    <row r="237" spans="1:51" hidden="1" x14ac:dyDescent="0.25">
      <c r="A237" s="2" t="s">
        <v>1094</v>
      </c>
      <c r="B237" s="2" t="s">
        <v>1095</v>
      </c>
      <c r="C237" s="2" t="s">
        <v>1108</v>
      </c>
      <c r="D237" s="22" t="s">
        <v>1145</v>
      </c>
      <c r="E237" s="22" t="s">
        <v>1146</v>
      </c>
      <c r="F237" s="2" t="s">
        <v>955</v>
      </c>
      <c r="G237" s="2"/>
      <c r="H237">
        <v>2</v>
      </c>
      <c r="I237">
        <v>40</v>
      </c>
      <c r="J237" s="1">
        <v>41809</v>
      </c>
      <c r="K237" s="34">
        <v>2014</v>
      </c>
      <c r="L237" s="5" t="s">
        <v>956</v>
      </c>
      <c r="N237" s="35">
        <v>4.7</v>
      </c>
      <c r="O237" t="str">
        <f t="shared" si="22"/>
        <v>Somero</v>
      </c>
      <c r="P237" s="2" t="s">
        <v>959</v>
      </c>
      <c r="Q237" t="str">
        <f>VLOOKUP(P237,spp!A:B,2,FALSE)</f>
        <v>Stegastes acapulcoensis</v>
      </c>
      <c r="R237">
        <f t="shared" si="21"/>
        <v>63</v>
      </c>
      <c r="U237" s="85">
        <v>63</v>
      </c>
      <c r="AM237">
        <f>VLOOKUP(P237,spp!A:C,3,FALSE)</f>
        <v>3.49E-2</v>
      </c>
      <c r="AN237">
        <f>VLOOKUP(P237,spp!A:D,4,FALSE)</f>
        <v>2.9108999999999998</v>
      </c>
      <c r="AO237">
        <f t="shared" si="23"/>
        <v>3428.9514281192705</v>
      </c>
      <c r="AP237">
        <f t="shared" si="24"/>
        <v>85.723785702981758</v>
      </c>
      <c r="AQ237">
        <f t="shared" si="25"/>
        <v>857.23785702981763</v>
      </c>
      <c r="AR237">
        <f t="shared" si="26"/>
        <v>0.85723785702981758</v>
      </c>
      <c r="AS237">
        <f t="shared" si="27"/>
        <v>1.575</v>
      </c>
      <c r="AT237">
        <f>VLOOKUP(P237,spp!A:H,8,FALSE)</f>
        <v>2</v>
      </c>
      <c r="AU237" s="79" t="str">
        <f>VLOOKUP(Q237,gfQuimbayo!B:C,2,FALSE)</f>
        <v>HD</v>
      </c>
      <c r="AV237" s="79" t="str">
        <f>VLOOKUP(AU237,gfQuimbayo!E:F,2,FALSE)</f>
        <v>Detritivores</v>
      </c>
      <c r="AW237" s="79" t="str">
        <f>VLOOKUP(Q237,taxo!A:D,4,FALSE)</f>
        <v>Perciformes</v>
      </c>
      <c r="AX237" s="79" t="str">
        <f>VLOOKUP(Q237,taxo!A:C,3,FALSE)</f>
        <v>Pomacentridae</v>
      </c>
      <c r="AY237" t="str">
        <f>VLOOKUP(P237,spp!A:L,12,FALSE)</f>
        <v>LC</v>
      </c>
    </row>
    <row r="238" spans="1:51" hidden="1" x14ac:dyDescent="0.25">
      <c r="A238" s="2" t="s">
        <v>1094</v>
      </c>
      <c r="B238" s="2" t="s">
        <v>1095</v>
      </c>
      <c r="C238" s="2" t="s">
        <v>1108</v>
      </c>
      <c r="D238" s="22" t="s">
        <v>1145</v>
      </c>
      <c r="E238" s="22" t="s">
        <v>1146</v>
      </c>
      <c r="F238" s="2" t="s">
        <v>955</v>
      </c>
      <c r="G238" s="2"/>
      <c r="H238">
        <v>2</v>
      </c>
      <c r="I238">
        <v>40</v>
      </c>
      <c r="J238" s="1">
        <v>41809</v>
      </c>
      <c r="K238" s="34">
        <v>2014</v>
      </c>
      <c r="L238" s="5" t="s">
        <v>956</v>
      </c>
      <c r="N238" s="35">
        <v>4.7</v>
      </c>
      <c r="O238" t="str">
        <f t="shared" si="22"/>
        <v>Somero</v>
      </c>
      <c r="P238" s="2" t="s">
        <v>963</v>
      </c>
      <c r="Q238" t="str">
        <f>VLOOKUP(P238,spp!A:B,2,FALSE)</f>
        <v>Sargocentron suborbitalis</v>
      </c>
      <c r="R238">
        <f t="shared" si="21"/>
        <v>2</v>
      </c>
      <c r="V238" s="85">
        <v>2</v>
      </c>
      <c r="AM238">
        <f>VLOOKUP(P238,spp!A:C,3,FALSE)</f>
        <v>2.3199999999999998E-2</v>
      </c>
      <c r="AN238">
        <f>VLOOKUP(P238,spp!A:D,4,FALSE)</f>
        <v>2.9554</v>
      </c>
      <c r="AO238">
        <f t="shared" si="23"/>
        <v>218.87322124140394</v>
      </c>
      <c r="AP238">
        <f t="shared" si="24"/>
        <v>5.4718305310350983</v>
      </c>
      <c r="AQ238">
        <f t="shared" si="25"/>
        <v>54.718305310350985</v>
      </c>
      <c r="AR238">
        <f t="shared" si="26"/>
        <v>5.4718305310350983E-2</v>
      </c>
      <c r="AS238">
        <f t="shared" si="27"/>
        <v>0.05</v>
      </c>
      <c r="AT238">
        <f>VLOOKUP(P238,spp!A:H,8,FALSE)</f>
        <v>3.5</v>
      </c>
      <c r="AU238" s="79" t="str">
        <f>VLOOKUP(Q238,gfQuimbayo!B:C,2,FALSE)</f>
        <v>IN</v>
      </c>
      <c r="AV238" s="79" t="str">
        <f>VLOOKUP(AU238,gfQuimbayo!E:F,2,FALSE)</f>
        <v>Invertebrivores</v>
      </c>
      <c r="AW238" s="79" t="str">
        <f>VLOOKUP(Q238,taxo!A:D,4,FALSE)</f>
        <v>Beryciformes</v>
      </c>
      <c r="AX238" s="79" t="str">
        <f>VLOOKUP(Q238,taxo!A:C,3,FALSE)</f>
        <v>Holocentridae</v>
      </c>
      <c r="AY238" t="str">
        <f>VLOOKUP(P238,spp!A:L,12,FALSE)</f>
        <v>LC</v>
      </c>
    </row>
    <row r="239" spans="1:51" hidden="1" x14ac:dyDescent="0.25">
      <c r="A239" s="2" t="s">
        <v>1094</v>
      </c>
      <c r="B239" s="2" t="s">
        <v>1095</v>
      </c>
      <c r="C239" s="2" t="s">
        <v>1108</v>
      </c>
      <c r="D239" s="22" t="s">
        <v>1145</v>
      </c>
      <c r="E239" s="22" t="s">
        <v>1146</v>
      </c>
      <c r="F239" s="2" t="s">
        <v>955</v>
      </c>
      <c r="G239" s="2"/>
      <c r="H239">
        <v>2</v>
      </c>
      <c r="I239">
        <v>40</v>
      </c>
      <c r="J239" s="1">
        <v>41809</v>
      </c>
      <c r="K239" s="34">
        <v>2014</v>
      </c>
      <c r="L239" s="5" t="s">
        <v>956</v>
      </c>
      <c r="N239" s="35">
        <v>4.7</v>
      </c>
      <c r="O239" t="str">
        <f t="shared" si="22"/>
        <v>Somero</v>
      </c>
      <c r="P239" s="2" t="s">
        <v>986</v>
      </c>
      <c r="Q239" t="str">
        <f>VLOOKUP(P239,spp!A:B,2,FALSE)</f>
        <v>Stegastes flavilatus</v>
      </c>
      <c r="R239">
        <f t="shared" si="21"/>
        <v>15</v>
      </c>
      <c r="T239" s="85">
        <v>15</v>
      </c>
      <c r="AM239">
        <f>VLOOKUP(P239,spp!A:C,3,FALSE)</f>
        <v>3.49E-2</v>
      </c>
      <c r="AN239">
        <f>VLOOKUP(P239,spp!A:D,4,FALSE)</f>
        <v>2.9108999999999998</v>
      </c>
      <c r="AO239">
        <f t="shared" si="23"/>
        <v>184.55784803545919</v>
      </c>
      <c r="AP239">
        <f t="shared" si="24"/>
        <v>4.6139462008864793</v>
      </c>
      <c r="AQ239">
        <f t="shared" si="25"/>
        <v>46.139462008864797</v>
      </c>
      <c r="AR239">
        <f t="shared" si="26"/>
        <v>4.6139462008864797E-2</v>
      </c>
      <c r="AS239">
        <f t="shared" si="27"/>
        <v>0.375</v>
      </c>
      <c r="AT239">
        <f>VLOOKUP(P239,spp!A:H,8,FALSE)</f>
        <v>2</v>
      </c>
      <c r="AU239" s="79" t="str">
        <f>VLOOKUP(Q239,gfQuimbayo!B:C,2,FALSE)</f>
        <v>HD</v>
      </c>
      <c r="AV239" s="79" t="str">
        <f>VLOOKUP(AU239,gfQuimbayo!E:F,2,FALSE)</f>
        <v>Detritivores</v>
      </c>
      <c r="AW239" s="79" t="str">
        <f>VLOOKUP(Q239,taxo!A:D,4,FALSE)</f>
        <v>Perciformes</v>
      </c>
      <c r="AX239" s="79" t="str">
        <f>VLOOKUP(Q239,taxo!A:C,3,FALSE)</f>
        <v>Pomacentridae</v>
      </c>
      <c r="AY239" t="str">
        <f>VLOOKUP(P239,spp!A:L,12,FALSE)</f>
        <v>LC</v>
      </c>
    </row>
    <row r="240" spans="1:51" hidden="1" x14ac:dyDescent="0.25">
      <c r="A240" s="2" t="s">
        <v>1094</v>
      </c>
      <c r="B240" s="2" t="s">
        <v>1095</v>
      </c>
      <c r="C240" s="2" t="s">
        <v>1108</v>
      </c>
      <c r="D240" s="22" t="s">
        <v>1145</v>
      </c>
      <c r="E240" s="22" t="s">
        <v>1146</v>
      </c>
      <c r="F240" s="2" t="s">
        <v>955</v>
      </c>
      <c r="G240" s="2"/>
      <c r="H240">
        <v>2</v>
      </c>
      <c r="I240">
        <v>40</v>
      </c>
      <c r="J240" s="1">
        <v>41809</v>
      </c>
      <c r="K240" s="34">
        <v>2014</v>
      </c>
      <c r="L240" s="5" t="s">
        <v>956</v>
      </c>
      <c r="N240" s="35">
        <v>4.7</v>
      </c>
      <c r="O240" t="str">
        <f t="shared" si="22"/>
        <v>Somero</v>
      </c>
      <c r="P240" s="2" t="s">
        <v>976</v>
      </c>
      <c r="Q240" t="str">
        <f>VLOOKUP(P240,spp!A:B,2,FALSE)</f>
        <v>Sufflamen verres</v>
      </c>
      <c r="R240">
        <f t="shared" si="21"/>
        <v>6</v>
      </c>
      <c r="V240" s="85">
        <v>3</v>
      </c>
      <c r="W240" s="85">
        <v>3</v>
      </c>
      <c r="AM240">
        <f>VLOOKUP(P240,spp!A:C,3,FALSE)</f>
        <v>2.4899999999999999E-2</v>
      </c>
      <c r="AN240">
        <f>VLOOKUP(P240,spp!A:D,4,FALSE)</f>
        <v>3.0129999999999999</v>
      </c>
      <c r="AO240">
        <f t="shared" si="23"/>
        <v>1632.5874195691224</v>
      </c>
      <c r="AP240">
        <f t="shared" si="24"/>
        <v>40.814685489228061</v>
      </c>
      <c r="AQ240">
        <f t="shared" si="25"/>
        <v>408.1468548922806</v>
      </c>
      <c r="AR240">
        <f t="shared" si="26"/>
        <v>0.40814685489228059</v>
      </c>
      <c r="AS240">
        <f t="shared" si="27"/>
        <v>0.15</v>
      </c>
      <c r="AT240">
        <f>VLOOKUP(P240,spp!A:H,8,FALSE)</f>
        <v>3.3</v>
      </c>
      <c r="AU240" s="79" t="str">
        <f>VLOOKUP(Q240,gfQuimbayo!B:C,2,FALSE)</f>
        <v>IN</v>
      </c>
      <c r="AV240" s="79" t="str">
        <f>VLOOKUP(AU240,gfQuimbayo!E:F,2,FALSE)</f>
        <v>Invertebrivores</v>
      </c>
      <c r="AW240" s="79" t="str">
        <f>VLOOKUP(Q240,taxo!A:D,4,FALSE)</f>
        <v>Tetraodontiformes</v>
      </c>
      <c r="AX240" s="79" t="str">
        <f>VLOOKUP(Q240,taxo!A:C,3,FALSE)</f>
        <v>Balistidae</v>
      </c>
      <c r="AY240" t="str">
        <f>VLOOKUP(P240,spp!A:L,12,FALSE)</f>
        <v>LC</v>
      </c>
    </row>
    <row r="241" spans="1:51" hidden="1" x14ac:dyDescent="0.25">
      <c r="A241" s="2" t="s">
        <v>1094</v>
      </c>
      <c r="B241" s="2" t="s">
        <v>1095</v>
      </c>
      <c r="C241" s="2" t="s">
        <v>1108</v>
      </c>
      <c r="D241" s="22" t="s">
        <v>1145</v>
      </c>
      <c r="E241" s="22" t="s">
        <v>1146</v>
      </c>
      <c r="F241" s="2" t="s">
        <v>955</v>
      </c>
      <c r="G241" s="2"/>
      <c r="H241">
        <v>2</v>
      </c>
      <c r="I241">
        <v>40</v>
      </c>
      <c r="J241" s="1">
        <v>41809</v>
      </c>
      <c r="K241" s="34">
        <v>2014</v>
      </c>
      <c r="L241" s="5" t="s">
        <v>956</v>
      </c>
      <c r="N241" s="35">
        <v>4.7</v>
      </c>
      <c r="O241" t="str">
        <f t="shared" si="22"/>
        <v>Somero</v>
      </c>
      <c r="P241" s="2" t="s">
        <v>989</v>
      </c>
      <c r="Q241" t="str">
        <f>VLOOKUP(P241,spp!A:B,2,FALSE)</f>
        <v>Halichoeres nicholsi</v>
      </c>
      <c r="R241">
        <f t="shared" si="21"/>
        <v>2</v>
      </c>
      <c r="U241" s="85">
        <v>2</v>
      </c>
      <c r="AM241">
        <f>VLOOKUP(P241,spp!A:C,3,FALSE)</f>
        <v>1.26E-2</v>
      </c>
      <c r="AN241">
        <f>VLOOKUP(P241,spp!A:D,4,FALSE)</f>
        <v>3.0672999999999999</v>
      </c>
      <c r="AO241">
        <f t="shared" si="23"/>
        <v>58.338146088241047</v>
      </c>
      <c r="AP241">
        <f t="shared" si="24"/>
        <v>1.4584536522060261</v>
      </c>
      <c r="AQ241">
        <f t="shared" si="25"/>
        <v>14.584536522060262</v>
      </c>
      <c r="AR241">
        <f t="shared" si="26"/>
        <v>1.4584536522060262E-2</v>
      </c>
      <c r="AS241">
        <f t="shared" si="27"/>
        <v>0.05</v>
      </c>
      <c r="AT241">
        <f>VLOOKUP(P241,spp!A:H,8,FALSE)</f>
        <v>4</v>
      </c>
      <c r="AU241" s="79" t="str">
        <f>VLOOKUP(Q241,gfQuimbayo!B:C,2,FALSE)</f>
        <v>IN</v>
      </c>
      <c r="AV241" s="79" t="str">
        <f>VLOOKUP(AU241,gfQuimbayo!E:F,2,FALSE)</f>
        <v>Invertebrivores</v>
      </c>
      <c r="AW241" s="79" t="str">
        <f>VLOOKUP(Q241,taxo!A:D,4,FALSE)</f>
        <v>Perciformes</v>
      </c>
      <c r="AX241" s="79" t="str">
        <f>VLOOKUP(Q241,taxo!A:C,3,FALSE)</f>
        <v>Labridae</v>
      </c>
      <c r="AY241" t="str">
        <f>VLOOKUP(P241,spp!A:L,12,FALSE)</f>
        <v>LC</v>
      </c>
    </row>
    <row r="242" spans="1:51" hidden="1" x14ac:dyDescent="0.25">
      <c r="A242" s="2" t="s">
        <v>1094</v>
      </c>
      <c r="B242" s="2" t="s">
        <v>1095</v>
      </c>
      <c r="C242" s="2" t="s">
        <v>1108</v>
      </c>
      <c r="D242" s="22" t="s">
        <v>1145</v>
      </c>
      <c r="E242" s="22" t="s">
        <v>1146</v>
      </c>
      <c r="F242" s="2" t="s">
        <v>955</v>
      </c>
      <c r="G242" s="2"/>
      <c r="H242">
        <v>2</v>
      </c>
      <c r="I242">
        <v>40</v>
      </c>
      <c r="J242" s="1">
        <v>41809</v>
      </c>
      <c r="K242" s="34">
        <v>2014</v>
      </c>
      <c r="L242" s="5" t="s">
        <v>956</v>
      </c>
      <c r="N242" s="35">
        <v>4.7</v>
      </c>
      <c r="O242" t="str">
        <f t="shared" si="22"/>
        <v>Somero</v>
      </c>
      <c r="P242" s="2" t="s">
        <v>966</v>
      </c>
      <c r="Q242" t="str">
        <f>VLOOKUP(P242,spp!A:B,2,FALSE)</f>
        <v>Halichoeres notospilus</v>
      </c>
      <c r="R242">
        <f t="shared" si="21"/>
        <v>6</v>
      </c>
      <c r="T242" s="85">
        <v>2</v>
      </c>
      <c r="U242" s="85">
        <v>1</v>
      </c>
      <c r="V242" s="85">
        <v>3</v>
      </c>
      <c r="AM242">
        <f>VLOOKUP(P242,spp!A:C,3,FALSE)</f>
        <v>1.26E-2</v>
      </c>
      <c r="AN242">
        <f>VLOOKUP(P242,spp!A:D,4,FALSE)</f>
        <v>3.0672999999999999</v>
      </c>
      <c r="AO242">
        <f t="shared" si="23"/>
        <v>286.96352204006223</v>
      </c>
      <c r="AP242">
        <f t="shared" si="24"/>
        <v>7.1740880510015561</v>
      </c>
      <c r="AQ242">
        <f t="shared" si="25"/>
        <v>71.740880510015558</v>
      </c>
      <c r="AR242">
        <f t="shared" si="26"/>
        <v>7.1740880510015564E-2</v>
      </c>
      <c r="AS242">
        <f t="shared" si="27"/>
        <v>0.15</v>
      </c>
      <c r="AT242">
        <f>VLOOKUP(P242,spp!A:H,8,FALSE)</f>
        <v>3.5</v>
      </c>
      <c r="AU242" s="79" t="str">
        <f>VLOOKUP(Q242,gfQuimbayo!B:C,2,FALSE)</f>
        <v>IN</v>
      </c>
      <c r="AV242" s="79" t="str">
        <f>VLOOKUP(AU242,gfQuimbayo!E:F,2,FALSE)</f>
        <v>Invertebrivores</v>
      </c>
      <c r="AW242" s="79" t="str">
        <f>VLOOKUP(Q242,taxo!A:D,4,FALSE)</f>
        <v>Perciformes</v>
      </c>
      <c r="AX242" s="79" t="str">
        <f>VLOOKUP(Q242,taxo!A:C,3,FALSE)</f>
        <v>Labridae</v>
      </c>
      <c r="AY242" t="str">
        <f>VLOOKUP(P242,spp!A:L,12,FALSE)</f>
        <v>LC</v>
      </c>
    </row>
    <row r="243" spans="1:51" hidden="1" x14ac:dyDescent="0.25">
      <c r="A243" s="2" t="s">
        <v>1094</v>
      </c>
      <c r="B243" s="2" t="s">
        <v>1095</v>
      </c>
      <c r="C243" s="2" t="s">
        <v>1108</v>
      </c>
      <c r="D243" s="22" t="s">
        <v>1145</v>
      </c>
      <c r="E243" s="22" t="s">
        <v>1146</v>
      </c>
      <c r="F243" s="2" t="s">
        <v>955</v>
      </c>
      <c r="G243" s="2"/>
      <c r="H243">
        <v>2</v>
      </c>
      <c r="I243">
        <v>40</v>
      </c>
      <c r="J243" s="1">
        <v>41809</v>
      </c>
      <c r="K243" s="34">
        <v>2014</v>
      </c>
      <c r="L243" s="5" t="s">
        <v>956</v>
      </c>
      <c r="N243" s="35">
        <v>4.7</v>
      </c>
      <c r="O243" t="str">
        <f t="shared" si="22"/>
        <v>Somero</v>
      </c>
      <c r="P243" s="2" t="s">
        <v>978</v>
      </c>
      <c r="Q243" t="str">
        <f>VLOOKUP(P243,spp!A:B,2,FALSE)</f>
        <v>Bodianus diplotaenia</v>
      </c>
      <c r="R243">
        <f t="shared" si="21"/>
        <v>2</v>
      </c>
      <c r="W243" s="85">
        <v>2</v>
      </c>
      <c r="AM243">
        <f>VLOOKUP(P243,spp!A:C,3,FALSE)</f>
        <v>2.01E-2</v>
      </c>
      <c r="AN243">
        <f>VLOOKUP(P243,spp!A:D,4,FALSE)</f>
        <v>2.9992000000000001</v>
      </c>
      <c r="AO243">
        <f t="shared" si="23"/>
        <v>626.50959570500174</v>
      </c>
      <c r="AP243">
        <f t="shared" si="24"/>
        <v>15.662739892625044</v>
      </c>
      <c r="AQ243">
        <f t="shared" si="25"/>
        <v>156.62739892625044</v>
      </c>
      <c r="AR243">
        <f t="shared" si="26"/>
        <v>0.15662739892625044</v>
      </c>
      <c r="AS243">
        <f t="shared" si="27"/>
        <v>0.05</v>
      </c>
      <c r="AT243">
        <f>VLOOKUP(P243,spp!A:H,8,FALSE)</f>
        <v>3.4</v>
      </c>
      <c r="AU243" s="79" t="str">
        <f>VLOOKUP(Q243,gfQuimbayo!B:C,2,FALSE)</f>
        <v>IN</v>
      </c>
      <c r="AV243" s="79" t="str">
        <f>VLOOKUP(AU243,gfQuimbayo!E:F,2,FALSE)</f>
        <v>Invertebrivores</v>
      </c>
      <c r="AW243" s="79" t="str">
        <f>VLOOKUP(Q243,taxo!A:D,4,FALSE)</f>
        <v>Perciformes</v>
      </c>
      <c r="AX243" s="79" t="str">
        <f>VLOOKUP(Q243,taxo!A:C,3,FALSE)</f>
        <v>Labridae</v>
      </c>
      <c r="AY243" t="str">
        <f>VLOOKUP(P243,spp!A:L,12,FALSE)</f>
        <v>LC</v>
      </c>
    </row>
    <row r="244" spans="1:51" hidden="1" x14ac:dyDescent="0.25">
      <c r="A244" s="2" t="s">
        <v>1094</v>
      </c>
      <c r="B244" s="2" t="s">
        <v>1095</v>
      </c>
      <c r="C244" s="2" t="s">
        <v>1108</v>
      </c>
      <c r="D244" s="22" t="s">
        <v>1145</v>
      </c>
      <c r="E244" s="22" t="s">
        <v>1146</v>
      </c>
      <c r="F244" s="2" t="s">
        <v>955</v>
      </c>
      <c r="G244" s="2"/>
      <c r="H244">
        <v>2</v>
      </c>
      <c r="I244">
        <v>40</v>
      </c>
      <c r="J244" s="1">
        <v>41809</v>
      </c>
      <c r="K244" s="34">
        <v>2014</v>
      </c>
      <c r="L244" s="5" t="s">
        <v>956</v>
      </c>
      <c r="N244" s="35">
        <v>4.7</v>
      </c>
      <c r="O244" t="str">
        <f t="shared" si="22"/>
        <v>Somero</v>
      </c>
      <c r="P244" s="2" t="s">
        <v>962</v>
      </c>
      <c r="Q244" t="str">
        <f>VLOOKUP(P244,spp!A:B,2,FALSE)</f>
        <v>Epinephelus labriformis</v>
      </c>
      <c r="R244">
        <f t="shared" si="21"/>
        <v>1</v>
      </c>
      <c r="W244" s="85">
        <v>1</v>
      </c>
      <c r="AM244">
        <f>VLOOKUP(P244,spp!A:C,3,FALSE)</f>
        <v>3.4299999999999997E-2</v>
      </c>
      <c r="AN244">
        <f>VLOOKUP(P244,spp!A:D,4,FALSE)</f>
        <v>2.9</v>
      </c>
      <c r="AO244">
        <f t="shared" si="23"/>
        <v>388.43660100226458</v>
      </c>
      <c r="AP244">
        <f t="shared" si="24"/>
        <v>9.7109150250566145</v>
      </c>
      <c r="AQ244">
        <f t="shared" si="25"/>
        <v>97.109150250566145</v>
      </c>
      <c r="AR244">
        <f t="shared" si="26"/>
        <v>9.7109150250566142E-2</v>
      </c>
      <c r="AS244">
        <f t="shared" si="27"/>
        <v>2.5000000000000001E-2</v>
      </c>
      <c r="AT244">
        <f>VLOOKUP(P244,spp!A:H,8,FALSE)</f>
        <v>4</v>
      </c>
      <c r="AU244" s="79" t="str">
        <f>VLOOKUP(Q244,gfQuimbayo!B:C,2,FALSE)</f>
        <v>PS</v>
      </c>
      <c r="AV244" s="79" t="str">
        <f>VLOOKUP(AU244,gfQuimbayo!E:F,2,FALSE)</f>
        <v>Piscivores</v>
      </c>
      <c r="AW244" s="79" t="str">
        <f>VLOOKUP(Q244,taxo!A:D,4,FALSE)</f>
        <v>Perciformes</v>
      </c>
      <c r="AX244" s="79" t="str">
        <f>VLOOKUP(Q244,taxo!A:C,3,FALSE)</f>
        <v>Serranidae</v>
      </c>
      <c r="AY244" t="str">
        <f>VLOOKUP(P244,spp!A:L,12,FALSE)</f>
        <v>LC</v>
      </c>
    </row>
    <row r="245" spans="1:51" hidden="1" x14ac:dyDescent="0.25">
      <c r="A245" s="2" t="s">
        <v>1094</v>
      </c>
      <c r="B245" s="2" t="s">
        <v>1095</v>
      </c>
      <c r="C245" s="2" t="s">
        <v>1108</v>
      </c>
      <c r="D245" s="22" t="s">
        <v>1145</v>
      </c>
      <c r="E245" s="22" t="s">
        <v>1146</v>
      </c>
      <c r="F245" s="2" t="s">
        <v>955</v>
      </c>
      <c r="G245" s="2"/>
      <c r="H245">
        <v>3</v>
      </c>
      <c r="I245">
        <v>40</v>
      </c>
      <c r="J245" s="1">
        <v>41809</v>
      </c>
      <c r="K245" s="34">
        <v>2014</v>
      </c>
      <c r="L245" s="5" t="s">
        <v>956</v>
      </c>
      <c r="N245" s="35">
        <v>5.6</v>
      </c>
      <c r="O245" t="str">
        <f t="shared" si="22"/>
        <v>Somero</v>
      </c>
      <c r="P245" s="2" t="s">
        <v>957</v>
      </c>
      <c r="Q245" t="str">
        <f>VLOOKUP(P245,spp!A:B,2,FALSE)</f>
        <v>Halichoeres dispilus</v>
      </c>
      <c r="R245">
        <f t="shared" si="21"/>
        <v>61</v>
      </c>
      <c r="S245" s="85">
        <v>40</v>
      </c>
      <c r="T245" s="85">
        <v>20</v>
      </c>
      <c r="V245" s="85">
        <v>1</v>
      </c>
      <c r="AM245">
        <f>VLOOKUP(P245,spp!A:C,3,FALSE)</f>
        <v>1.26E-2</v>
      </c>
      <c r="AN245">
        <f>VLOOKUP(P245,spp!A:D,4,FALSE)</f>
        <v>3.0672999999999999</v>
      </c>
      <c r="AO245">
        <f t="shared" si="23"/>
        <v>212.00095084902085</v>
      </c>
      <c r="AP245">
        <f t="shared" si="24"/>
        <v>5.3000237712255212</v>
      </c>
      <c r="AQ245">
        <f t="shared" si="25"/>
        <v>53.000237712255213</v>
      </c>
      <c r="AR245">
        <f t="shared" si="26"/>
        <v>5.3000237712255212E-2</v>
      </c>
      <c r="AS245">
        <f t="shared" si="27"/>
        <v>1.5249999999999999</v>
      </c>
      <c r="AT245">
        <f>VLOOKUP(P245,spp!A:H,8,FALSE)</f>
        <v>3.9</v>
      </c>
      <c r="AU245" s="79" t="str">
        <f>VLOOKUP(Q245,gfQuimbayo!B:C,2,FALSE)</f>
        <v>IN</v>
      </c>
      <c r="AV245" s="79" t="str">
        <f>VLOOKUP(AU245,gfQuimbayo!E:F,2,FALSE)</f>
        <v>Invertebrivores</v>
      </c>
      <c r="AW245" s="79" t="str">
        <f>VLOOKUP(Q245,taxo!A:D,4,FALSE)</f>
        <v>Perciformes</v>
      </c>
      <c r="AX245" s="79" t="str">
        <f>VLOOKUP(Q245,taxo!A:C,3,FALSE)</f>
        <v>Labridae</v>
      </c>
      <c r="AY245" t="str">
        <f>VLOOKUP(P245,spp!A:L,12,FALSE)</f>
        <v>LC</v>
      </c>
    </row>
    <row r="246" spans="1:51" hidden="1" x14ac:dyDescent="0.25">
      <c r="A246" s="2" t="s">
        <v>1094</v>
      </c>
      <c r="B246" s="2" t="s">
        <v>1095</v>
      </c>
      <c r="C246" s="2" t="s">
        <v>1108</v>
      </c>
      <c r="D246" s="22" t="s">
        <v>1145</v>
      </c>
      <c r="E246" s="22" t="s">
        <v>1146</v>
      </c>
      <c r="F246" s="2" t="s">
        <v>955</v>
      </c>
      <c r="G246" s="2"/>
      <c r="H246">
        <v>3</v>
      </c>
      <c r="I246">
        <v>40</v>
      </c>
      <c r="J246" s="1">
        <v>41809</v>
      </c>
      <c r="K246" s="34">
        <v>2014</v>
      </c>
      <c r="L246" s="5" t="s">
        <v>956</v>
      </c>
      <c r="N246" s="35">
        <v>5.6</v>
      </c>
      <c r="O246" t="str">
        <f t="shared" si="22"/>
        <v>Somero</v>
      </c>
      <c r="P246" s="2" t="s">
        <v>978</v>
      </c>
      <c r="Q246" t="str">
        <f>VLOOKUP(P246,spp!A:B,2,FALSE)</f>
        <v>Bodianus diplotaenia</v>
      </c>
      <c r="R246">
        <f t="shared" ref="R246:R309" si="28">+SUM(S246:AI246)</f>
        <v>6</v>
      </c>
      <c r="U246" s="85">
        <v>4</v>
      </c>
      <c r="W246" s="85">
        <v>2</v>
      </c>
      <c r="AM246">
        <f>VLOOKUP(P246,spp!A:C,3,FALSE)</f>
        <v>2.01E-2</v>
      </c>
      <c r="AN246">
        <f>VLOOKUP(P246,spp!A:D,4,FALSE)</f>
        <v>2.9992000000000001</v>
      </c>
      <c r="AO246">
        <f t="shared" si="23"/>
        <v>783.22387138834915</v>
      </c>
      <c r="AP246">
        <f t="shared" si="24"/>
        <v>19.580596784708728</v>
      </c>
      <c r="AQ246">
        <f t="shared" si="25"/>
        <v>195.80596784708729</v>
      </c>
      <c r="AR246">
        <f t="shared" si="26"/>
        <v>0.19580596784708729</v>
      </c>
      <c r="AS246">
        <f t="shared" si="27"/>
        <v>0.15</v>
      </c>
      <c r="AT246">
        <f>VLOOKUP(P246,spp!A:H,8,FALSE)</f>
        <v>3.4</v>
      </c>
      <c r="AU246" s="79" t="str">
        <f>VLOOKUP(Q246,gfQuimbayo!B:C,2,FALSE)</f>
        <v>IN</v>
      </c>
      <c r="AV246" s="79" t="str">
        <f>VLOOKUP(AU246,gfQuimbayo!E:F,2,FALSE)</f>
        <v>Invertebrivores</v>
      </c>
      <c r="AW246" s="79" t="str">
        <f>VLOOKUP(Q246,taxo!A:D,4,FALSE)</f>
        <v>Perciformes</v>
      </c>
      <c r="AX246" s="79" t="str">
        <f>VLOOKUP(Q246,taxo!A:C,3,FALSE)</f>
        <v>Labridae</v>
      </c>
      <c r="AY246" t="str">
        <f>VLOOKUP(P246,spp!A:L,12,FALSE)</f>
        <v>LC</v>
      </c>
    </row>
    <row r="247" spans="1:51" hidden="1" x14ac:dyDescent="0.25">
      <c r="A247" s="2" t="s">
        <v>1094</v>
      </c>
      <c r="B247" s="2" t="s">
        <v>1095</v>
      </c>
      <c r="C247" s="2" t="s">
        <v>1108</v>
      </c>
      <c r="D247" s="22" t="s">
        <v>1145</v>
      </c>
      <c r="E247" s="22" t="s">
        <v>1146</v>
      </c>
      <c r="F247" s="2" t="s">
        <v>955</v>
      </c>
      <c r="G247" s="2"/>
      <c r="H247">
        <v>3</v>
      </c>
      <c r="I247">
        <v>40</v>
      </c>
      <c r="J247" s="1">
        <v>41809</v>
      </c>
      <c r="K247" s="34">
        <v>2014</v>
      </c>
      <c r="L247" s="5" t="s">
        <v>956</v>
      </c>
      <c r="N247" s="35">
        <v>5.6</v>
      </c>
      <c r="O247" t="str">
        <f t="shared" si="22"/>
        <v>Somero</v>
      </c>
      <c r="P247" s="2" t="s">
        <v>959</v>
      </c>
      <c r="Q247" t="str">
        <f>VLOOKUP(P247,spp!A:B,2,FALSE)</f>
        <v>Stegastes acapulcoensis</v>
      </c>
      <c r="R247">
        <f t="shared" si="28"/>
        <v>20</v>
      </c>
      <c r="S247" s="85">
        <v>5</v>
      </c>
      <c r="U247" s="85">
        <v>15</v>
      </c>
      <c r="AM247">
        <f>VLOOKUP(P247,spp!A:C,3,FALSE)</f>
        <v>3.49E-2</v>
      </c>
      <c r="AN247">
        <f>VLOOKUP(P247,spp!A:D,4,FALSE)</f>
        <v>2.9108999999999998</v>
      </c>
      <c r="AO247">
        <f t="shared" si="23"/>
        <v>818.92981293895434</v>
      </c>
      <c r="AP247">
        <f t="shared" si="24"/>
        <v>20.473245323473858</v>
      </c>
      <c r="AQ247">
        <f t="shared" si="25"/>
        <v>204.73245323473859</v>
      </c>
      <c r="AR247">
        <f t="shared" si="26"/>
        <v>0.2047324532347386</v>
      </c>
      <c r="AS247">
        <f t="shared" si="27"/>
        <v>0.5</v>
      </c>
      <c r="AT247">
        <f>VLOOKUP(P247,spp!A:H,8,FALSE)</f>
        <v>2</v>
      </c>
      <c r="AU247" s="79" t="str">
        <f>VLOOKUP(Q247,gfQuimbayo!B:C,2,FALSE)</f>
        <v>HD</v>
      </c>
      <c r="AV247" s="79" t="str">
        <f>VLOOKUP(AU247,gfQuimbayo!E:F,2,FALSE)</f>
        <v>Detritivores</v>
      </c>
      <c r="AW247" s="79" t="str">
        <f>VLOOKUP(Q247,taxo!A:D,4,FALSE)</f>
        <v>Perciformes</v>
      </c>
      <c r="AX247" s="79" t="str">
        <f>VLOOKUP(Q247,taxo!A:C,3,FALSE)</f>
        <v>Pomacentridae</v>
      </c>
      <c r="AY247" t="str">
        <f>VLOOKUP(P247,spp!A:L,12,FALSE)</f>
        <v>LC</v>
      </c>
    </row>
    <row r="248" spans="1:51" hidden="1" x14ac:dyDescent="0.25">
      <c r="A248" s="2" t="s">
        <v>1094</v>
      </c>
      <c r="B248" s="2" t="s">
        <v>1095</v>
      </c>
      <c r="C248" s="2" t="s">
        <v>1108</v>
      </c>
      <c r="D248" s="22" t="s">
        <v>1145</v>
      </c>
      <c r="E248" s="22" t="s">
        <v>1146</v>
      </c>
      <c r="F248" s="2" t="s">
        <v>955</v>
      </c>
      <c r="G248" s="2"/>
      <c r="H248">
        <v>3</v>
      </c>
      <c r="I248">
        <v>40</v>
      </c>
      <c r="J248" s="1">
        <v>41809</v>
      </c>
      <c r="K248" s="34">
        <v>2014</v>
      </c>
      <c r="L248" s="5" t="s">
        <v>956</v>
      </c>
      <c r="N248" s="35">
        <v>5.6</v>
      </c>
      <c r="O248" t="str">
        <f t="shared" si="22"/>
        <v>Somero</v>
      </c>
      <c r="P248" s="2" t="s">
        <v>986</v>
      </c>
      <c r="Q248" t="str">
        <f>VLOOKUP(P248,spp!A:B,2,FALSE)</f>
        <v>Stegastes flavilatus</v>
      </c>
      <c r="R248">
        <f t="shared" si="28"/>
        <v>20</v>
      </c>
      <c r="S248" s="85">
        <v>10</v>
      </c>
      <c r="T248" s="85">
        <v>10</v>
      </c>
      <c r="AM248">
        <f>VLOOKUP(P248,spp!A:C,3,FALSE)</f>
        <v>3.49E-2</v>
      </c>
      <c r="AN248">
        <f>VLOOKUP(P248,spp!A:D,4,FALSE)</f>
        <v>2.9108999999999998</v>
      </c>
      <c r="AO248">
        <f t="shared" si="23"/>
        <v>128.06417784475258</v>
      </c>
      <c r="AP248">
        <f t="shared" si="24"/>
        <v>3.2016044461188145</v>
      </c>
      <c r="AQ248">
        <f t="shared" si="25"/>
        <v>32.016044461188145</v>
      </c>
      <c r="AR248">
        <f t="shared" si="26"/>
        <v>3.2016044461188144E-2</v>
      </c>
      <c r="AS248">
        <f t="shared" si="27"/>
        <v>0.5</v>
      </c>
      <c r="AT248">
        <f>VLOOKUP(P248,spp!A:H,8,FALSE)</f>
        <v>2</v>
      </c>
      <c r="AU248" s="79" t="str">
        <f>VLOOKUP(Q248,gfQuimbayo!B:C,2,FALSE)</f>
        <v>HD</v>
      </c>
      <c r="AV248" s="79" t="str">
        <f>VLOOKUP(AU248,gfQuimbayo!E:F,2,FALSE)</f>
        <v>Detritivores</v>
      </c>
      <c r="AW248" s="79" t="str">
        <f>VLOOKUP(Q248,taxo!A:D,4,FALSE)</f>
        <v>Perciformes</v>
      </c>
      <c r="AX248" s="79" t="str">
        <f>VLOOKUP(Q248,taxo!A:C,3,FALSE)</f>
        <v>Pomacentridae</v>
      </c>
      <c r="AY248" t="str">
        <f>VLOOKUP(P248,spp!A:L,12,FALSE)</f>
        <v>LC</v>
      </c>
    </row>
    <row r="249" spans="1:51" hidden="1" x14ac:dyDescent="0.25">
      <c r="A249" s="2" t="s">
        <v>1094</v>
      </c>
      <c r="B249" s="2" t="s">
        <v>1095</v>
      </c>
      <c r="C249" s="2" t="s">
        <v>1108</v>
      </c>
      <c r="D249" s="22" t="s">
        <v>1145</v>
      </c>
      <c r="E249" s="22" t="s">
        <v>1146</v>
      </c>
      <c r="F249" s="2" t="s">
        <v>955</v>
      </c>
      <c r="G249" s="2"/>
      <c r="H249">
        <v>3</v>
      </c>
      <c r="I249">
        <v>40</v>
      </c>
      <c r="J249" s="1">
        <v>41809</v>
      </c>
      <c r="K249" s="34">
        <v>2014</v>
      </c>
      <c r="L249" s="5" t="s">
        <v>956</v>
      </c>
      <c r="N249" s="35">
        <v>5.6</v>
      </c>
      <c r="O249" t="str">
        <f t="shared" si="22"/>
        <v>Somero</v>
      </c>
      <c r="P249" s="2" t="s">
        <v>967</v>
      </c>
      <c r="Q249" t="str">
        <f>VLOOKUP(P249,spp!A:B,2,FALSE)</f>
        <v>Thalassoma lucasanum</v>
      </c>
      <c r="R249">
        <f t="shared" si="28"/>
        <v>2</v>
      </c>
      <c r="U249" s="85">
        <v>2</v>
      </c>
      <c r="AM249">
        <f>VLOOKUP(P249,spp!A:C,3,FALSE)</f>
        <v>1.261E-2</v>
      </c>
      <c r="AN249">
        <f>VLOOKUP(P249,spp!A:D,4,FALSE)</f>
        <v>2.8782999999999999</v>
      </c>
      <c r="AO249">
        <f t="shared" si="23"/>
        <v>36.22272949758888</v>
      </c>
      <c r="AP249">
        <f t="shared" si="24"/>
        <v>0.90556823743972203</v>
      </c>
      <c r="AQ249">
        <f t="shared" si="25"/>
        <v>9.0556823743972199</v>
      </c>
      <c r="AR249">
        <f t="shared" si="26"/>
        <v>9.0556823743972205E-3</v>
      </c>
      <c r="AS249">
        <f t="shared" si="27"/>
        <v>0.05</v>
      </c>
      <c r="AT249">
        <f>VLOOKUP(P249,spp!A:H,8,FALSE)</f>
        <v>3.5</v>
      </c>
      <c r="AU249" s="79" t="str">
        <f>VLOOKUP(Q249,gfQuimbayo!B:C,2,FALSE)</f>
        <v>IN</v>
      </c>
      <c r="AV249" s="79" t="str">
        <f>VLOOKUP(AU249,gfQuimbayo!E:F,2,FALSE)</f>
        <v>Invertebrivores</v>
      </c>
      <c r="AW249" s="79" t="str">
        <f>VLOOKUP(Q249,taxo!A:D,4,FALSE)</f>
        <v>Perciformes</v>
      </c>
      <c r="AX249" s="79" t="str">
        <f>VLOOKUP(Q249,taxo!A:C,3,FALSE)</f>
        <v>Labridae</v>
      </c>
      <c r="AY249" t="str">
        <f>VLOOKUP(P249,spp!A:L,12,FALSE)</f>
        <v>LC</v>
      </c>
    </row>
    <row r="250" spans="1:51" hidden="1" x14ac:dyDescent="0.25">
      <c r="A250" s="2" t="s">
        <v>1094</v>
      </c>
      <c r="B250" s="2" t="s">
        <v>1095</v>
      </c>
      <c r="C250" s="2" t="s">
        <v>1108</v>
      </c>
      <c r="D250" s="22" t="s">
        <v>1145</v>
      </c>
      <c r="E250" s="22" t="s">
        <v>1146</v>
      </c>
      <c r="F250" s="2" t="s">
        <v>955</v>
      </c>
      <c r="G250" s="2"/>
      <c r="H250">
        <v>3</v>
      </c>
      <c r="I250">
        <v>40</v>
      </c>
      <c r="J250" s="1">
        <v>41809</v>
      </c>
      <c r="K250" s="34">
        <v>2014</v>
      </c>
      <c r="L250" s="5" t="s">
        <v>956</v>
      </c>
      <c r="N250" s="35">
        <v>5.6</v>
      </c>
      <c r="O250" t="str">
        <f t="shared" si="22"/>
        <v>Somero</v>
      </c>
      <c r="P250" s="2" t="s">
        <v>982</v>
      </c>
      <c r="Q250" t="str">
        <f>VLOOKUP(P250,spp!A:B,2,FALSE)</f>
        <v>Arothron meleagris</v>
      </c>
      <c r="R250">
        <f t="shared" si="28"/>
        <v>1</v>
      </c>
      <c r="W250" s="85">
        <v>1</v>
      </c>
      <c r="AM250">
        <f>VLOOKUP(P250,spp!A:C,3,FALSE)</f>
        <v>3.0700000000000002E-2</v>
      </c>
      <c r="AN250">
        <f>VLOOKUP(P250,spp!A:D,4,FALSE)</f>
        <v>2.8498999999999999</v>
      </c>
      <c r="AO250">
        <f t="shared" si="23"/>
        <v>295.88817296445171</v>
      </c>
      <c r="AP250">
        <f t="shared" si="24"/>
        <v>7.3972043241112928</v>
      </c>
      <c r="AQ250">
        <f t="shared" si="25"/>
        <v>73.972043241112928</v>
      </c>
      <c r="AR250">
        <f t="shared" si="26"/>
        <v>7.3972043241112923E-2</v>
      </c>
      <c r="AS250">
        <f t="shared" si="27"/>
        <v>2.5000000000000001E-2</v>
      </c>
      <c r="AT250">
        <f>VLOOKUP(P250,spp!A:H,8,FALSE)</f>
        <v>3.4</v>
      </c>
      <c r="AU250" s="79" t="str">
        <f>VLOOKUP(Q250,gfQuimbayo!B:C,2,FALSE)</f>
        <v>IN</v>
      </c>
      <c r="AV250" s="79" t="str">
        <f>VLOOKUP(AU250,gfQuimbayo!E:F,2,FALSE)</f>
        <v>Invertebrivores</v>
      </c>
      <c r="AW250" s="79" t="str">
        <f>VLOOKUP(Q250,taxo!A:D,4,FALSE)</f>
        <v>Tetraodontiformes</v>
      </c>
      <c r="AX250" s="79" t="str">
        <f>VLOOKUP(Q250,taxo!A:C,3,FALSE)</f>
        <v>Tetraodontidae</v>
      </c>
      <c r="AY250" t="str">
        <f>VLOOKUP(P250,spp!A:L,12,FALSE)</f>
        <v>NE</v>
      </c>
    </row>
    <row r="251" spans="1:51" hidden="1" x14ac:dyDescent="0.25">
      <c r="A251" s="2" t="s">
        <v>1094</v>
      </c>
      <c r="B251" s="2" t="s">
        <v>1095</v>
      </c>
      <c r="C251" s="2" t="s">
        <v>1108</v>
      </c>
      <c r="D251" s="22" t="s">
        <v>1145</v>
      </c>
      <c r="E251" s="22" t="s">
        <v>1146</v>
      </c>
      <c r="F251" s="2" t="s">
        <v>955</v>
      </c>
      <c r="G251" s="2"/>
      <c r="H251">
        <v>3</v>
      </c>
      <c r="I251">
        <v>40</v>
      </c>
      <c r="J251" s="1">
        <v>41809</v>
      </c>
      <c r="K251" s="34">
        <v>2014</v>
      </c>
      <c r="L251" s="5" t="s">
        <v>956</v>
      </c>
      <c r="N251" s="35">
        <v>5.6</v>
      </c>
      <c r="O251" t="str">
        <f t="shared" si="22"/>
        <v>Somero</v>
      </c>
      <c r="P251" s="2" t="s">
        <v>966</v>
      </c>
      <c r="Q251" t="str">
        <f>VLOOKUP(P251,spp!A:B,2,FALSE)</f>
        <v>Halichoeres notospilus</v>
      </c>
      <c r="R251">
        <f t="shared" si="28"/>
        <v>6</v>
      </c>
      <c r="T251" s="85">
        <v>4</v>
      </c>
      <c r="V251" s="85">
        <v>2</v>
      </c>
      <c r="AM251">
        <f>VLOOKUP(P251,spp!A:C,3,FALSE)</f>
        <v>1.26E-2</v>
      </c>
      <c r="AN251">
        <f>VLOOKUP(P251,spp!A:D,4,FALSE)</f>
        <v>3.0672999999999999</v>
      </c>
      <c r="AO251">
        <f t="shared" si="23"/>
        <v>188.0965603886853</v>
      </c>
      <c r="AP251">
        <f t="shared" si="24"/>
        <v>4.702414009717133</v>
      </c>
      <c r="AQ251">
        <f t="shared" si="25"/>
        <v>47.024140097171326</v>
      </c>
      <c r="AR251">
        <f t="shared" si="26"/>
        <v>4.7024140097171326E-2</v>
      </c>
      <c r="AS251">
        <f t="shared" si="27"/>
        <v>0.15</v>
      </c>
      <c r="AT251">
        <f>VLOOKUP(P251,spp!A:H,8,FALSE)</f>
        <v>3.5</v>
      </c>
      <c r="AU251" s="79" t="str">
        <f>VLOOKUP(Q251,gfQuimbayo!B:C,2,FALSE)</f>
        <v>IN</v>
      </c>
      <c r="AV251" s="79" t="str">
        <f>VLOOKUP(AU251,gfQuimbayo!E:F,2,FALSE)</f>
        <v>Invertebrivores</v>
      </c>
      <c r="AW251" s="79" t="str">
        <f>VLOOKUP(Q251,taxo!A:D,4,FALSE)</f>
        <v>Perciformes</v>
      </c>
      <c r="AX251" s="79" t="str">
        <f>VLOOKUP(Q251,taxo!A:C,3,FALSE)</f>
        <v>Labridae</v>
      </c>
      <c r="AY251" t="str">
        <f>VLOOKUP(P251,spp!A:L,12,FALSE)</f>
        <v>LC</v>
      </c>
    </row>
    <row r="252" spans="1:51" hidden="1" x14ac:dyDescent="0.25">
      <c r="A252" s="2" t="s">
        <v>1094</v>
      </c>
      <c r="B252" s="2" t="s">
        <v>1095</v>
      </c>
      <c r="C252" s="2" t="s">
        <v>1108</v>
      </c>
      <c r="D252" s="22" t="s">
        <v>1145</v>
      </c>
      <c r="E252" s="22" t="s">
        <v>1146</v>
      </c>
      <c r="F252" s="2" t="s">
        <v>955</v>
      </c>
      <c r="G252" s="2"/>
      <c r="H252">
        <v>3</v>
      </c>
      <c r="I252">
        <v>40</v>
      </c>
      <c r="J252" s="1">
        <v>41809</v>
      </c>
      <c r="K252" s="34">
        <v>2014</v>
      </c>
      <c r="L252" s="5" t="s">
        <v>956</v>
      </c>
      <c r="N252" s="35">
        <v>5.6</v>
      </c>
      <c r="O252" t="str">
        <f t="shared" si="22"/>
        <v>Somero</v>
      </c>
      <c r="P252" s="2" t="s">
        <v>1033</v>
      </c>
      <c r="Q252" t="str">
        <f>VLOOKUP(P252,spp!A:B,2,FALSE)</f>
        <v>Haemulon flaviguttatum</v>
      </c>
      <c r="R252">
        <f t="shared" si="28"/>
        <v>5</v>
      </c>
      <c r="U252" s="85">
        <v>5</v>
      </c>
      <c r="AM252">
        <f>VLOOKUP(P252,spp!A:C,3,FALSE)</f>
        <v>0.10299999999999999</v>
      </c>
      <c r="AN252">
        <f>VLOOKUP(P252,spp!A:D,4,FALSE)</f>
        <v>2.6</v>
      </c>
      <c r="AO252">
        <f t="shared" si="23"/>
        <v>366.24631428063731</v>
      </c>
      <c r="AP252">
        <f t="shared" si="24"/>
        <v>9.1561578570159323</v>
      </c>
      <c r="AQ252">
        <f t="shared" si="25"/>
        <v>91.561578570159327</v>
      </c>
      <c r="AR252">
        <f t="shared" si="26"/>
        <v>9.1561578570159327E-2</v>
      </c>
      <c r="AS252">
        <f t="shared" si="27"/>
        <v>0.125</v>
      </c>
      <c r="AT252">
        <f>VLOOKUP(P252,spp!A:H,8,FALSE)</f>
        <v>4.2</v>
      </c>
      <c r="AU252" s="79" t="str">
        <f>VLOOKUP(Q252,gfQuimbayo!B:C,2,FALSE)</f>
        <v>PS</v>
      </c>
      <c r="AV252" s="79" t="str">
        <f>VLOOKUP(AU252,gfQuimbayo!E:F,2,FALSE)</f>
        <v>Piscivores</v>
      </c>
      <c r="AW252" s="79" t="str">
        <f>VLOOKUP(Q252,taxo!A:D,4,FALSE)</f>
        <v>Perciformes</v>
      </c>
      <c r="AX252" s="79" t="str">
        <f>VLOOKUP(Q252,taxo!A:C,3,FALSE)</f>
        <v>Haemulidae</v>
      </c>
      <c r="AY252" t="str">
        <f>VLOOKUP(P252,spp!A:L,12,FALSE)</f>
        <v>LC</v>
      </c>
    </row>
    <row r="253" spans="1:51" hidden="1" x14ac:dyDescent="0.25">
      <c r="A253" s="2" t="s">
        <v>1094</v>
      </c>
      <c r="B253" s="2" t="s">
        <v>1095</v>
      </c>
      <c r="C253" s="2" t="s">
        <v>1108</v>
      </c>
      <c r="D253" s="22" t="s">
        <v>1145</v>
      </c>
      <c r="E253" s="22" t="s">
        <v>1146</v>
      </c>
      <c r="F253" s="2" t="s">
        <v>955</v>
      </c>
      <c r="G253" s="2"/>
      <c r="H253">
        <v>3</v>
      </c>
      <c r="I253">
        <v>40</v>
      </c>
      <c r="J253" s="1">
        <v>41809</v>
      </c>
      <c r="K253" s="34">
        <v>2014</v>
      </c>
      <c r="L253" s="5" t="s">
        <v>956</v>
      </c>
      <c r="N253" s="35">
        <v>5.6</v>
      </c>
      <c r="O253" t="str">
        <f t="shared" si="22"/>
        <v>Somero</v>
      </c>
      <c r="P253" s="2" t="s">
        <v>976</v>
      </c>
      <c r="Q253" t="str">
        <f>VLOOKUP(P253,spp!A:B,2,FALSE)</f>
        <v>Sufflamen verres</v>
      </c>
      <c r="R253">
        <f t="shared" si="28"/>
        <v>2</v>
      </c>
      <c r="U253" s="85">
        <v>2</v>
      </c>
      <c r="AM253">
        <f>VLOOKUP(P253,spp!A:C,3,FALSE)</f>
        <v>2.4899999999999999E-2</v>
      </c>
      <c r="AN253">
        <f>VLOOKUP(P253,spp!A:D,4,FALSE)</f>
        <v>3.0129999999999999</v>
      </c>
      <c r="AO253">
        <f t="shared" si="23"/>
        <v>100.5123002290896</v>
      </c>
      <c r="AP253">
        <f t="shared" si="24"/>
        <v>2.5128075057272401</v>
      </c>
      <c r="AQ253">
        <f t="shared" si="25"/>
        <v>25.128075057272401</v>
      </c>
      <c r="AR253">
        <f t="shared" si="26"/>
        <v>2.5128075057272402E-2</v>
      </c>
      <c r="AS253">
        <f t="shared" si="27"/>
        <v>0.05</v>
      </c>
      <c r="AT253">
        <f>VLOOKUP(P253,spp!A:H,8,FALSE)</f>
        <v>3.3</v>
      </c>
      <c r="AU253" s="79" t="str">
        <f>VLOOKUP(Q253,gfQuimbayo!B:C,2,FALSE)</f>
        <v>IN</v>
      </c>
      <c r="AV253" s="79" t="str">
        <f>VLOOKUP(AU253,gfQuimbayo!E:F,2,FALSE)</f>
        <v>Invertebrivores</v>
      </c>
      <c r="AW253" s="79" t="str">
        <f>VLOOKUP(Q253,taxo!A:D,4,FALSE)</f>
        <v>Tetraodontiformes</v>
      </c>
      <c r="AX253" s="79" t="str">
        <f>VLOOKUP(Q253,taxo!A:C,3,FALSE)</f>
        <v>Balistidae</v>
      </c>
      <c r="AY253" t="str">
        <f>VLOOKUP(P253,spp!A:L,12,FALSE)</f>
        <v>LC</v>
      </c>
    </row>
    <row r="254" spans="1:51" hidden="1" x14ac:dyDescent="0.25">
      <c r="A254" s="2" t="s">
        <v>1094</v>
      </c>
      <c r="B254" s="2" t="s">
        <v>1095</v>
      </c>
      <c r="C254" s="2" t="s">
        <v>1109</v>
      </c>
      <c r="D254" s="2"/>
      <c r="E254" s="2"/>
      <c r="F254" s="2" t="s">
        <v>955</v>
      </c>
      <c r="G254" s="2"/>
      <c r="H254">
        <v>1</v>
      </c>
      <c r="I254">
        <v>40</v>
      </c>
      <c r="J254" s="1">
        <v>41809</v>
      </c>
      <c r="K254" s="34">
        <v>2014</v>
      </c>
      <c r="L254" s="5" t="s">
        <v>956</v>
      </c>
      <c r="N254" s="35">
        <v>1.8</v>
      </c>
      <c r="O254" t="str">
        <f t="shared" si="22"/>
        <v>Somero</v>
      </c>
      <c r="P254" s="2" t="s">
        <v>984</v>
      </c>
      <c r="Q254" t="str">
        <f>VLOOKUP(P254,spp!A:B,2,FALSE)</f>
        <v>Scarus ghobban</v>
      </c>
      <c r="R254">
        <f t="shared" si="28"/>
        <v>100</v>
      </c>
      <c r="U254" s="85">
        <v>80</v>
      </c>
      <c r="V254" s="85">
        <v>20</v>
      </c>
      <c r="AM254">
        <f>VLOOKUP(P254,spp!A:C,3,FALSE)</f>
        <v>2.3300000000000001E-2</v>
      </c>
      <c r="AN254">
        <f>VLOOKUP(P254,spp!A:D,4,FALSE)</f>
        <v>2.919</v>
      </c>
      <c r="AO254">
        <f t="shared" si="23"/>
        <v>4947.7378363662474</v>
      </c>
      <c r="AP254">
        <f t="shared" si="24"/>
        <v>123.69344590915618</v>
      </c>
      <c r="AQ254">
        <f t="shared" si="25"/>
        <v>1236.9344590915618</v>
      </c>
      <c r="AR254">
        <f t="shared" si="26"/>
        <v>1.2369344590915619</v>
      </c>
      <c r="AS254">
        <f t="shared" si="27"/>
        <v>2.5</v>
      </c>
      <c r="AT254">
        <f>VLOOKUP(P254,spp!A:H,8,FALSE)</f>
        <v>2</v>
      </c>
      <c r="AU254" s="79" t="str">
        <f>VLOOKUP(Q254,gfQuimbayo!B:C,2,FALSE)</f>
        <v>HM</v>
      </c>
      <c r="AV254" s="79" t="str">
        <f>VLOOKUP(AU254,gfQuimbayo!E:F,2,FALSE)</f>
        <v>Macroalgae feeders</v>
      </c>
      <c r="AW254" s="79" t="str">
        <f>VLOOKUP(Q254,taxo!A:D,4,FALSE)</f>
        <v>Perciformes</v>
      </c>
      <c r="AX254" s="79" t="str">
        <f>VLOOKUP(Q254,taxo!A:C,3,FALSE)</f>
        <v>Scaridae</v>
      </c>
      <c r="AY254" t="str">
        <f>VLOOKUP(P254,spp!A:L,12,FALSE)</f>
        <v>LC</v>
      </c>
    </row>
    <row r="255" spans="1:51" hidden="1" x14ac:dyDescent="0.25">
      <c r="A255" s="2" t="s">
        <v>1094</v>
      </c>
      <c r="B255" s="2" t="s">
        <v>1095</v>
      </c>
      <c r="C255" s="2" t="s">
        <v>1109</v>
      </c>
      <c r="D255" s="2"/>
      <c r="E255" s="2"/>
      <c r="F255" s="2" t="s">
        <v>955</v>
      </c>
      <c r="G255" s="2"/>
      <c r="H255">
        <v>1</v>
      </c>
      <c r="I255">
        <v>40</v>
      </c>
      <c r="J255" s="1">
        <v>41809</v>
      </c>
      <c r="K255" s="34">
        <v>2014</v>
      </c>
      <c r="L255" s="5" t="s">
        <v>956</v>
      </c>
      <c r="N255" s="35">
        <v>1.8</v>
      </c>
      <c r="O255" t="str">
        <f t="shared" si="22"/>
        <v>Somero</v>
      </c>
      <c r="P255" s="2" t="s">
        <v>967</v>
      </c>
      <c r="Q255" t="str">
        <f>VLOOKUP(P255,spp!A:B,2,FALSE)</f>
        <v>Thalassoma lucasanum</v>
      </c>
      <c r="R255">
        <f t="shared" si="28"/>
        <v>15</v>
      </c>
      <c r="U255" s="85">
        <v>15</v>
      </c>
      <c r="AM255">
        <f>VLOOKUP(P255,spp!A:C,3,FALSE)</f>
        <v>1.261E-2</v>
      </c>
      <c r="AN255">
        <f>VLOOKUP(P255,spp!A:D,4,FALSE)</f>
        <v>2.8782999999999999</v>
      </c>
      <c r="AO255">
        <f t="shared" si="23"/>
        <v>271.67047123191662</v>
      </c>
      <c r="AP255">
        <f t="shared" si="24"/>
        <v>6.7917617807979154</v>
      </c>
      <c r="AQ255">
        <f t="shared" si="25"/>
        <v>67.917617807979155</v>
      </c>
      <c r="AR255">
        <f t="shared" si="26"/>
        <v>6.7917617807979155E-2</v>
      </c>
      <c r="AS255">
        <f t="shared" si="27"/>
        <v>0.375</v>
      </c>
      <c r="AT255">
        <f>VLOOKUP(P255,spp!A:H,8,FALSE)</f>
        <v>3.5</v>
      </c>
      <c r="AU255" s="79" t="str">
        <f>VLOOKUP(Q255,gfQuimbayo!B:C,2,FALSE)</f>
        <v>IN</v>
      </c>
      <c r="AV255" s="79" t="str">
        <f>VLOOKUP(AU255,gfQuimbayo!E:F,2,FALSE)</f>
        <v>Invertebrivores</v>
      </c>
      <c r="AW255" s="79" t="str">
        <f>VLOOKUP(Q255,taxo!A:D,4,FALSE)</f>
        <v>Perciformes</v>
      </c>
      <c r="AX255" s="79" t="str">
        <f>VLOOKUP(Q255,taxo!A:C,3,FALSE)</f>
        <v>Labridae</v>
      </c>
      <c r="AY255" t="str">
        <f>VLOOKUP(P255,spp!A:L,12,FALSE)</f>
        <v>LC</v>
      </c>
    </row>
    <row r="256" spans="1:51" hidden="1" x14ac:dyDescent="0.25">
      <c r="A256" s="2" t="s">
        <v>1094</v>
      </c>
      <c r="B256" s="2" t="s">
        <v>1095</v>
      </c>
      <c r="C256" s="2" t="s">
        <v>1109</v>
      </c>
      <c r="D256" s="2"/>
      <c r="E256" s="2"/>
      <c r="F256" s="2" t="s">
        <v>955</v>
      </c>
      <c r="G256" s="2"/>
      <c r="H256">
        <v>1</v>
      </c>
      <c r="I256">
        <v>40</v>
      </c>
      <c r="J256" s="1">
        <v>41809</v>
      </c>
      <c r="K256" s="34">
        <v>2014</v>
      </c>
      <c r="L256" s="5" t="s">
        <v>956</v>
      </c>
      <c r="N256" s="35">
        <v>1.8</v>
      </c>
      <c r="O256" t="str">
        <f t="shared" ref="O256:O319" si="29">IF(N256&gt;6,"Profundo","Somero")</f>
        <v>Somero</v>
      </c>
      <c r="P256" s="2" t="s">
        <v>976</v>
      </c>
      <c r="Q256" t="str">
        <f>VLOOKUP(P256,spp!A:B,2,FALSE)</f>
        <v>Sufflamen verres</v>
      </c>
      <c r="R256">
        <f t="shared" si="28"/>
        <v>3</v>
      </c>
      <c r="T256" s="85">
        <v>2</v>
      </c>
      <c r="W256" s="85">
        <v>1</v>
      </c>
      <c r="AM256">
        <f>VLOOKUP(P256,spp!A:C,3,FALSE)</f>
        <v>2.4899999999999999E-2</v>
      </c>
      <c r="AN256">
        <f>VLOOKUP(P256,spp!A:D,4,FALSE)</f>
        <v>3.0129999999999999</v>
      </c>
      <c r="AO256">
        <f t="shared" si="23"/>
        <v>427.2553628971923</v>
      </c>
      <c r="AP256">
        <f t="shared" si="24"/>
        <v>10.681384072429807</v>
      </c>
      <c r="AQ256">
        <f t="shared" si="25"/>
        <v>106.81384072429807</v>
      </c>
      <c r="AR256">
        <f t="shared" si="26"/>
        <v>0.10681384072429807</v>
      </c>
      <c r="AS256">
        <f t="shared" si="27"/>
        <v>7.4999999999999997E-2</v>
      </c>
      <c r="AT256">
        <f>VLOOKUP(P256,spp!A:H,8,FALSE)</f>
        <v>3.3</v>
      </c>
      <c r="AU256" s="79" t="str">
        <f>VLOOKUP(Q256,gfQuimbayo!B:C,2,FALSE)</f>
        <v>IN</v>
      </c>
      <c r="AV256" s="79" t="str">
        <f>VLOOKUP(AU256,gfQuimbayo!E:F,2,FALSE)</f>
        <v>Invertebrivores</v>
      </c>
      <c r="AW256" s="79" t="str">
        <f>VLOOKUP(Q256,taxo!A:D,4,FALSE)</f>
        <v>Tetraodontiformes</v>
      </c>
      <c r="AX256" s="79" t="str">
        <f>VLOOKUP(Q256,taxo!A:C,3,FALSE)</f>
        <v>Balistidae</v>
      </c>
      <c r="AY256" t="str">
        <f>VLOOKUP(P256,spp!A:L,12,FALSE)</f>
        <v>LC</v>
      </c>
    </row>
    <row r="257" spans="1:51" hidden="1" x14ac:dyDescent="0.25">
      <c r="A257" s="2" t="s">
        <v>1094</v>
      </c>
      <c r="B257" s="2" t="s">
        <v>1095</v>
      </c>
      <c r="C257" s="2" t="s">
        <v>1109</v>
      </c>
      <c r="D257" s="2"/>
      <c r="E257" s="2"/>
      <c r="F257" s="2" t="s">
        <v>955</v>
      </c>
      <c r="G257" s="2"/>
      <c r="H257">
        <v>1</v>
      </c>
      <c r="I257">
        <v>40</v>
      </c>
      <c r="J257" s="1">
        <v>41809</v>
      </c>
      <c r="K257" s="34">
        <v>2014</v>
      </c>
      <c r="L257" s="5" t="s">
        <v>956</v>
      </c>
      <c r="N257" s="35">
        <v>1.8</v>
      </c>
      <c r="O257" t="str">
        <f t="shared" si="29"/>
        <v>Somero</v>
      </c>
      <c r="P257" s="2" t="s">
        <v>975</v>
      </c>
      <c r="Q257" t="str">
        <f>VLOOKUP(P257,spp!A:B,2,FALSE)</f>
        <v>Holacanthus passer</v>
      </c>
      <c r="R257">
        <f t="shared" si="28"/>
        <v>4</v>
      </c>
      <c r="W257" s="85">
        <v>4</v>
      </c>
      <c r="AM257">
        <f>VLOOKUP(P257,spp!A:C,3,FALSE)</f>
        <v>2.7130000000000001E-2</v>
      </c>
      <c r="AN257">
        <f>VLOOKUP(P257,spp!A:D,4,FALSE)</f>
        <v>3.0842299999999998</v>
      </c>
      <c r="AO257">
        <f t="shared" si="23"/>
        <v>2223.7107626372181</v>
      </c>
      <c r="AP257">
        <f t="shared" si="24"/>
        <v>55.592769065930455</v>
      </c>
      <c r="AQ257">
        <f t="shared" si="25"/>
        <v>555.92769065930452</v>
      </c>
      <c r="AR257">
        <f t="shared" si="26"/>
        <v>0.55592769065930447</v>
      </c>
      <c r="AS257">
        <f t="shared" si="27"/>
        <v>0.1</v>
      </c>
      <c r="AT257">
        <f>VLOOKUP(P257,spp!A:H,8,FALSE)</f>
        <v>2.6</v>
      </c>
      <c r="AU257" s="79" t="str">
        <f>VLOOKUP(Q257,gfQuimbayo!B:C,2,FALSE)</f>
        <v>IN</v>
      </c>
      <c r="AV257" s="79" t="str">
        <f>VLOOKUP(AU257,gfQuimbayo!E:F,2,FALSE)</f>
        <v>Invertebrivores</v>
      </c>
      <c r="AW257" s="79" t="str">
        <f>VLOOKUP(Q257,taxo!A:D,4,FALSE)</f>
        <v>Perciformes</v>
      </c>
      <c r="AX257" s="79" t="str">
        <f>VLOOKUP(Q257,taxo!A:C,3,FALSE)</f>
        <v>Pomacanthidae</v>
      </c>
      <c r="AY257" t="str">
        <f>VLOOKUP(P257,spp!A:L,12,FALSE)</f>
        <v>LC</v>
      </c>
    </row>
    <row r="258" spans="1:51" hidden="1" x14ac:dyDescent="0.25">
      <c r="A258" s="2" t="s">
        <v>1094</v>
      </c>
      <c r="B258" s="2" t="s">
        <v>1095</v>
      </c>
      <c r="C258" s="2" t="s">
        <v>1109</v>
      </c>
      <c r="D258" s="2"/>
      <c r="E258" s="2"/>
      <c r="F258" s="2" t="s">
        <v>955</v>
      </c>
      <c r="G258" s="2"/>
      <c r="H258">
        <v>1</v>
      </c>
      <c r="I258">
        <v>40</v>
      </c>
      <c r="J258" s="1">
        <v>41809</v>
      </c>
      <c r="K258" s="34">
        <v>2014</v>
      </c>
      <c r="L258" s="5" t="s">
        <v>956</v>
      </c>
      <c r="N258" s="35">
        <v>1.8</v>
      </c>
      <c r="O258" t="str">
        <f t="shared" si="29"/>
        <v>Somero</v>
      </c>
      <c r="P258" s="2" t="s">
        <v>964</v>
      </c>
      <c r="Q258" t="str">
        <f>VLOOKUP(P258,spp!A:B,2,FALSE)</f>
        <v>Abudefduf troschelii</v>
      </c>
      <c r="R258">
        <f t="shared" si="28"/>
        <v>10</v>
      </c>
      <c r="S258" s="85">
        <v>10</v>
      </c>
      <c r="AM258">
        <f>VLOOKUP(P258,spp!A:C,3,FALSE)</f>
        <v>1.6E-2</v>
      </c>
      <c r="AN258">
        <f>VLOOKUP(P258,spp!A:D,4,FALSE)</f>
        <v>3.0516000000000001</v>
      </c>
      <c r="AO258">
        <f t="shared" ref="AO258:AO321" si="30">((AM258*$S$1^AN258)*S258)+((AM258*$T$1^AN258)*T258)+((AM258*$U$1^AN258)*U258)+((AM258*$V$1^AN258)*V258)+((AM258*$W$1^AN258)*W258)+((AM258*$X$1^AN258)*X258)+((AM258*$Y$1^AN258)*Y258)+((AM258*$Z$1^AN258)*Z258)+((AM258*$AA$1^AN258)*AA258)+((AM258*$AB$1^AN258)*AB258)+((AM258*$AC$1^AN258)*AC258)+((AM258*$AD$1^AN258)*AD258)+((AM258*$AE$1^AN258)*AE258)+ ((AM258*$AF$1^AN258)*AF258)+((AM258*$AG$1^AN258)*AG258)+((AM258*$AH$1^AN258)*AH258)+((AM258*$AI$1^AN258)*AI258)+((AM258*$AJ$1^AN258)*AJ258)+((AM258*$AK$1^AN258)*AK258)</f>
        <v>2.6210403880801643</v>
      </c>
      <c r="AP258">
        <f t="shared" ref="AP258:AP321" si="31">AO258/40</f>
        <v>6.5526009702004104E-2</v>
      </c>
      <c r="AQ258">
        <f t="shared" ref="AQ258:AQ321" si="32">AP258*10</f>
        <v>0.65526009702004107</v>
      </c>
      <c r="AR258">
        <f t="shared" ref="AR258:AR321" si="33">AQ258/1000</f>
        <v>6.5526009702004105E-4</v>
      </c>
      <c r="AS258">
        <f t="shared" ref="AS258:AS321" si="34">R258/I258</f>
        <v>0.25</v>
      </c>
      <c r="AT258">
        <f>VLOOKUP(P258,spp!A:H,8,FALSE)</f>
        <v>3</v>
      </c>
      <c r="AU258" s="79" t="str">
        <f>VLOOKUP(Q258,gfQuimbayo!B:C,2,FALSE)</f>
        <v>PK</v>
      </c>
      <c r="AV258" s="79" t="str">
        <f>VLOOKUP(AU258,gfQuimbayo!E:F,2,FALSE)</f>
        <v>Planktivores</v>
      </c>
      <c r="AW258" s="79" t="str">
        <f>VLOOKUP(Q258,taxo!A:D,4,FALSE)</f>
        <v>Perciformes</v>
      </c>
      <c r="AX258" s="79" t="str">
        <f>VLOOKUP(Q258,taxo!A:C,3,FALSE)</f>
        <v>Pomacentridae</v>
      </c>
      <c r="AY258" t="str">
        <f>VLOOKUP(P258,spp!A:L,12,FALSE)</f>
        <v>LC</v>
      </c>
    </row>
    <row r="259" spans="1:51" hidden="1" x14ac:dyDescent="0.25">
      <c r="A259" s="2" t="s">
        <v>1094</v>
      </c>
      <c r="B259" s="2" t="s">
        <v>1095</v>
      </c>
      <c r="C259" s="2" t="s">
        <v>1109</v>
      </c>
      <c r="D259" s="2"/>
      <c r="E259" s="2"/>
      <c r="F259" s="2" t="s">
        <v>955</v>
      </c>
      <c r="G259" s="2"/>
      <c r="H259">
        <v>1</v>
      </c>
      <c r="I259">
        <v>40</v>
      </c>
      <c r="J259" s="1">
        <v>41809</v>
      </c>
      <c r="K259" s="34">
        <v>2014</v>
      </c>
      <c r="L259" s="5" t="s">
        <v>956</v>
      </c>
      <c r="N259" s="35">
        <v>1.8</v>
      </c>
      <c r="O259" t="str">
        <f t="shared" si="29"/>
        <v>Somero</v>
      </c>
      <c r="P259" s="2" t="s">
        <v>1030</v>
      </c>
      <c r="Q259" t="str">
        <f>VLOOKUP(P259,spp!A:B,2,FALSE)</f>
        <v>Diodon holocanthus</v>
      </c>
      <c r="R259">
        <f t="shared" si="28"/>
        <v>1</v>
      </c>
      <c r="W259" s="85">
        <v>1</v>
      </c>
      <c r="AM259">
        <f>VLOOKUP(P259,spp!A:C,3,FALSE)</f>
        <v>2.1899999999999999E-2</v>
      </c>
      <c r="AN259">
        <f>VLOOKUP(P259,spp!A:D,4,FALSE)</f>
        <v>3</v>
      </c>
      <c r="AO259">
        <f t="shared" si="30"/>
        <v>342.1875</v>
      </c>
      <c r="AP259">
        <f t="shared" si="31"/>
        <v>8.5546875</v>
      </c>
      <c r="AQ259">
        <f t="shared" si="32"/>
        <v>85.546875</v>
      </c>
      <c r="AR259">
        <f t="shared" si="33"/>
        <v>8.5546874999999994E-2</v>
      </c>
      <c r="AS259">
        <f t="shared" si="34"/>
        <v>2.5000000000000001E-2</v>
      </c>
      <c r="AT259">
        <f>VLOOKUP(P259,spp!A:H,8,FALSE)</f>
        <v>3.3</v>
      </c>
      <c r="AU259" s="79" t="str">
        <f>VLOOKUP(Q259,gfQuimbayo!B:C,2,FALSE)</f>
        <v>IN</v>
      </c>
      <c r="AV259" s="79" t="str">
        <f>VLOOKUP(AU259,gfQuimbayo!E:F,2,FALSE)</f>
        <v>Invertebrivores</v>
      </c>
      <c r="AW259" s="79" t="str">
        <f>VLOOKUP(Q259,taxo!A:D,4,FALSE)</f>
        <v>Tetraodontiformes</v>
      </c>
      <c r="AX259" s="79" t="str">
        <f>VLOOKUP(Q259,taxo!A:C,3,FALSE)</f>
        <v>Diodontidae</v>
      </c>
      <c r="AY259" t="str">
        <f>VLOOKUP(P259,spp!A:L,12,FALSE)</f>
        <v>NE</v>
      </c>
    </row>
    <row r="260" spans="1:51" hidden="1" x14ac:dyDescent="0.25">
      <c r="A260" s="2" t="s">
        <v>1094</v>
      </c>
      <c r="B260" s="2" t="s">
        <v>1095</v>
      </c>
      <c r="C260" s="2" t="s">
        <v>1109</v>
      </c>
      <c r="D260" s="2"/>
      <c r="E260" s="2"/>
      <c r="F260" s="2" t="s">
        <v>955</v>
      </c>
      <c r="G260" s="2"/>
      <c r="H260">
        <v>1</v>
      </c>
      <c r="I260">
        <v>40</v>
      </c>
      <c r="J260" s="1">
        <v>41809</v>
      </c>
      <c r="K260" s="34">
        <v>2014</v>
      </c>
      <c r="L260" s="5" t="s">
        <v>956</v>
      </c>
      <c r="N260" s="35">
        <v>1.8</v>
      </c>
      <c r="O260" t="str">
        <f t="shared" si="29"/>
        <v>Somero</v>
      </c>
      <c r="P260" s="2" t="s">
        <v>959</v>
      </c>
      <c r="Q260" t="str">
        <f>VLOOKUP(P260,spp!A:B,2,FALSE)</f>
        <v>Stegastes acapulcoensis</v>
      </c>
      <c r="R260">
        <f t="shared" si="28"/>
        <v>10</v>
      </c>
      <c r="U260" s="85">
        <v>10</v>
      </c>
      <c r="AM260">
        <f>VLOOKUP(P260,spp!A:C,3,FALSE)</f>
        <v>3.49E-2</v>
      </c>
      <c r="AN260">
        <f>VLOOKUP(P260,spp!A:D,4,FALSE)</f>
        <v>2.9108999999999998</v>
      </c>
      <c r="AO260">
        <f t="shared" si="30"/>
        <v>544.27800446337631</v>
      </c>
      <c r="AP260">
        <f t="shared" si="31"/>
        <v>13.606950111584407</v>
      </c>
      <c r="AQ260">
        <f t="shared" si="32"/>
        <v>136.06950111584408</v>
      </c>
      <c r="AR260">
        <f t="shared" si="33"/>
        <v>0.13606950111584407</v>
      </c>
      <c r="AS260">
        <f t="shared" si="34"/>
        <v>0.25</v>
      </c>
      <c r="AT260">
        <f>VLOOKUP(P260,spp!A:H,8,FALSE)</f>
        <v>2</v>
      </c>
      <c r="AU260" s="79" t="str">
        <f>VLOOKUP(Q260,gfQuimbayo!B:C,2,FALSE)</f>
        <v>HD</v>
      </c>
      <c r="AV260" s="79" t="str">
        <f>VLOOKUP(AU260,gfQuimbayo!E:F,2,FALSE)</f>
        <v>Detritivores</v>
      </c>
      <c r="AW260" s="79" t="str">
        <f>VLOOKUP(Q260,taxo!A:D,4,FALSE)</f>
        <v>Perciformes</v>
      </c>
      <c r="AX260" s="79" t="str">
        <f>VLOOKUP(Q260,taxo!A:C,3,FALSE)</f>
        <v>Pomacentridae</v>
      </c>
      <c r="AY260" t="str">
        <f>VLOOKUP(P260,spp!A:L,12,FALSE)</f>
        <v>LC</v>
      </c>
    </row>
    <row r="261" spans="1:51" hidden="1" x14ac:dyDescent="0.25">
      <c r="A261" s="2" t="s">
        <v>1094</v>
      </c>
      <c r="B261" s="2" t="s">
        <v>1095</v>
      </c>
      <c r="C261" s="2" t="s">
        <v>1109</v>
      </c>
      <c r="D261" s="2"/>
      <c r="E261" s="2"/>
      <c r="F261" s="2" t="s">
        <v>955</v>
      </c>
      <c r="G261" s="2"/>
      <c r="H261">
        <v>1</v>
      </c>
      <c r="I261">
        <v>40</v>
      </c>
      <c r="J261" s="1">
        <v>41809</v>
      </c>
      <c r="K261" s="34">
        <v>2014</v>
      </c>
      <c r="L261" s="5" t="s">
        <v>956</v>
      </c>
      <c r="N261" s="35">
        <v>1.8</v>
      </c>
      <c r="O261" t="str">
        <f t="shared" si="29"/>
        <v>Somero</v>
      </c>
      <c r="P261" s="2" t="s">
        <v>999</v>
      </c>
      <c r="Q261" t="str">
        <f>VLOOKUP(P261,spp!A:B,2,FALSE)</f>
        <v>Fistularia commersonii</v>
      </c>
      <c r="R261">
        <f t="shared" si="28"/>
        <v>2</v>
      </c>
      <c r="X261" s="85">
        <v>2</v>
      </c>
      <c r="AM261">
        <f>VLOOKUP(P261,spp!A:C,3,FALSE)</f>
        <v>5.9999999999999995E-4</v>
      </c>
      <c r="AN261">
        <f>VLOOKUP(P261,spp!A:D,4,FALSE)</f>
        <v>3</v>
      </c>
      <c r="AO261">
        <f t="shared" si="30"/>
        <v>51.449999999999996</v>
      </c>
      <c r="AP261">
        <f t="shared" si="31"/>
        <v>1.2862499999999999</v>
      </c>
      <c r="AQ261">
        <f t="shared" si="32"/>
        <v>12.862499999999999</v>
      </c>
      <c r="AR261">
        <f t="shared" si="33"/>
        <v>1.2862499999999999E-2</v>
      </c>
      <c r="AS261">
        <f t="shared" si="34"/>
        <v>0.05</v>
      </c>
      <c r="AT261">
        <f>VLOOKUP(P261,spp!A:H,8,FALSE)</f>
        <v>4.3</v>
      </c>
      <c r="AU261" s="79" t="str">
        <f>VLOOKUP(Q261,gfQuimbayo!B:C,2,FALSE)</f>
        <v>PS</v>
      </c>
      <c r="AV261" s="79" t="str">
        <f>VLOOKUP(AU261,gfQuimbayo!E:F,2,FALSE)</f>
        <v>Piscivores</v>
      </c>
      <c r="AW261" s="79" t="str">
        <f>VLOOKUP(Q261,taxo!A:D,4,FALSE)</f>
        <v>Syngnathiformes</v>
      </c>
      <c r="AX261" s="79" t="str">
        <f>VLOOKUP(Q261,taxo!A:C,3,FALSE)</f>
        <v>Fistulariidae</v>
      </c>
      <c r="AY261" t="str">
        <f>VLOOKUP(P261,spp!A:L,12,FALSE)</f>
        <v>NE</v>
      </c>
    </row>
    <row r="262" spans="1:51" hidden="1" x14ac:dyDescent="0.25">
      <c r="A262" s="2" t="s">
        <v>1094</v>
      </c>
      <c r="B262" s="2" t="s">
        <v>1095</v>
      </c>
      <c r="C262" s="2" t="s">
        <v>1109</v>
      </c>
      <c r="D262" s="2"/>
      <c r="E262" s="2"/>
      <c r="F262" s="2" t="s">
        <v>955</v>
      </c>
      <c r="G262" s="2"/>
      <c r="H262">
        <v>1</v>
      </c>
      <c r="I262">
        <v>40</v>
      </c>
      <c r="J262" s="1">
        <v>41809</v>
      </c>
      <c r="K262" s="34">
        <v>2014</v>
      </c>
      <c r="L262" s="5" t="s">
        <v>956</v>
      </c>
      <c r="N262" s="35">
        <v>1.8</v>
      </c>
      <c r="O262" t="str">
        <f t="shared" si="29"/>
        <v>Somero</v>
      </c>
      <c r="P262" s="2" t="s">
        <v>1110</v>
      </c>
      <c r="Q262" t="str">
        <f>VLOOKUP(P262,spp!A:B,2,FALSE)</f>
        <v>Sphoeroides lobatus</v>
      </c>
      <c r="R262">
        <f t="shared" si="28"/>
        <v>1</v>
      </c>
      <c r="W262" s="85">
        <v>1</v>
      </c>
      <c r="AM262">
        <f>VLOOKUP(P262,spp!A:C,3,FALSE)</f>
        <v>3.7199999999999997E-2</v>
      </c>
      <c r="AN262">
        <f>VLOOKUP(P262,spp!A:D,4,FALSE)</f>
        <v>2.77</v>
      </c>
      <c r="AO262">
        <f t="shared" si="30"/>
        <v>277.22779065587309</v>
      </c>
      <c r="AP262">
        <f t="shared" si="31"/>
        <v>6.9306947663968277</v>
      </c>
      <c r="AQ262">
        <f t="shared" si="32"/>
        <v>69.306947663968273</v>
      </c>
      <c r="AR262">
        <f t="shared" si="33"/>
        <v>6.9306947663968277E-2</v>
      </c>
      <c r="AS262">
        <f t="shared" si="34"/>
        <v>2.5000000000000001E-2</v>
      </c>
      <c r="AT262">
        <f>VLOOKUP(P262,spp!A:H,8,FALSE)</f>
        <v>3.1</v>
      </c>
      <c r="AU262" s="79" t="str">
        <f>VLOOKUP(Q262,gfQuimbayo!B:C,2,FALSE)</f>
        <v>IN</v>
      </c>
      <c r="AV262" s="79" t="str">
        <f>VLOOKUP(AU262,gfQuimbayo!E:F,2,FALSE)</f>
        <v>Invertebrivores</v>
      </c>
      <c r="AW262" s="79" t="str">
        <f>VLOOKUP(Q262,taxo!A:D,4,FALSE)</f>
        <v>Tetraodontiformes</v>
      </c>
      <c r="AX262" s="79" t="str">
        <f>VLOOKUP(Q262,taxo!A:C,3,FALSE)</f>
        <v>Tetraodontidae</v>
      </c>
      <c r="AY262" t="str">
        <f>VLOOKUP(P262,spp!A:L,12,FALSE)</f>
        <v>LC</v>
      </c>
    </row>
    <row r="263" spans="1:51" hidden="1" x14ac:dyDescent="0.25">
      <c r="A263" s="2" t="s">
        <v>1094</v>
      </c>
      <c r="B263" s="2" t="s">
        <v>1095</v>
      </c>
      <c r="C263" s="2" t="s">
        <v>1109</v>
      </c>
      <c r="D263" s="2"/>
      <c r="E263" s="2"/>
      <c r="F263" s="2" t="s">
        <v>955</v>
      </c>
      <c r="G263" s="2"/>
      <c r="H263">
        <v>2</v>
      </c>
      <c r="I263">
        <v>40</v>
      </c>
      <c r="J263" s="1">
        <v>41809</v>
      </c>
      <c r="K263" s="34">
        <v>2014</v>
      </c>
      <c r="L263" s="5" t="s">
        <v>956</v>
      </c>
      <c r="N263" s="35">
        <v>2.2999999999999998</v>
      </c>
      <c r="O263" t="str">
        <f t="shared" si="29"/>
        <v>Somero</v>
      </c>
      <c r="P263" s="2" t="s">
        <v>967</v>
      </c>
      <c r="Q263" t="str">
        <f>VLOOKUP(P263,spp!A:B,2,FALSE)</f>
        <v>Thalassoma lucasanum</v>
      </c>
      <c r="R263">
        <f t="shared" si="28"/>
        <v>70</v>
      </c>
      <c r="T263" s="85">
        <v>60</v>
      </c>
      <c r="U263" s="85">
        <v>10</v>
      </c>
      <c r="AM263">
        <f>VLOOKUP(P263,spp!A:C,3,FALSE)</f>
        <v>1.261E-2</v>
      </c>
      <c r="AN263">
        <f>VLOOKUP(P263,spp!A:D,4,FALSE)</f>
        <v>2.8782999999999999</v>
      </c>
      <c r="AO263">
        <f t="shared" si="30"/>
        <v>430.89221545551476</v>
      </c>
      <c r="AP263">
        <f t="shared" si="31"/>
        <v>10.772305386387869</v>
      </c>
      <c r="AQ263">
        <f t="shared" si="32"/>
        <v>107.72305386387869</v>
      </c>
      <c r="AR263">
        <f t="shared" si="33"/>
        <v>0.10772305386387869</v>
      </c>
      <c r="AS263">
        <f t="shared" si="34"/>
        <v>1.75</v>
      </c>
      <c r="AT263">
        <f>VLOOKUP(P263,spp!A:H,8,FALSE)</f>
        <v>3.5</v>
      </c>
      <c r="AU263" s="79" t="str">
        <f>VLOOKUP(Q263,gfQuimbayo!B:C,2,FALSE)</f>
        <v>IN</v>
      </c>
      <c r="AV263" s="79" t="str">
        <f>VLOOKUP(AU263,gfQuimbayo!E:F,2,FALSE)</f>
        <v>Invertebrivores</v>
      </c>
      <c r="AW263" s="79" t="str">
        <f>VLOOKUP(Q263,taxo!A:D,4,FALSE)</f>
        <v>Perciformes</v>
      </c>
      <c r="AX263" s="79" t="str">
        <f>VLOOKUP(Q263,taxo!A:C,3,FALSE)</f>
        <v>Labridae</v>
      </c>
      <c r="AY263" t="str">
        <f>VLOOKUP(P263,spp!A:L,12,FALSE)</f>
        <v>LC</v>
      </c>
    </row>
    <row r="264" spans="1:51" hidden="1" x14ac:dyDescent="0.25">
      <c r="A264" s="2" t="s">
        <v>1094</v>
      </c>
      <c r="B264" s="2" t="s">
        <v>1095</v>
      </c>
      <c r="C264" s="2" t="s">
        <v>1109</v>
      </c>
      <c r="D264" s="2"/>
      <c r="E264" s="2"/>
      <c r="F264" s="2" t="s">
        <v>955</v>
      </c>
      <c r="G264" s="2"/>
      <c r="H264">
        <v>2</v>
      </c>
      <c r="I264">
        <v>40</v>
      </c>
      <c r="J264" s="1">
        <v>41809</v>
      </c>
      <c r="K264" s="34">
        <v>2014</v>
      </c>
      <c r="L264" s="5" t="s">
        <v>956</v>
      </c>
      <c r="N264" s="35">
        <v>2.2999999999999998</v>
      </c>
      <c r="O264" t="str">
        <f t="shared" si="29"/>
        <v>Somero</v>
      </c>
      <c r="P264" s="2" t="s">
        <v>984</v>
      </c>
      <c r="Q264" t="str">
        <f>VLOOKUP(P264,spp!A:B,2,FALSE)</f>
        <v>Scarus ghobban</v>
      </c>
      <c r="R264">
        <f t="shared" si="28"/>
        <v>108</v>
      </c>
      <c r="S264" s="85">
        <v>15</v>
      </c>
      <c r="T264" s="85">
        <v>30</v>
      </c>
      <c r="U264" s="85">
        <v>30</v>
      </c>
      <c r="V264" s="85">
        <v>33</v>
      </c>
      <c r="AM264">
        <f>VLOOKUP(P264,spp!A:C,3,FALSE)</f>
        <v>2.3300000000000001E-2</v>
      </c>
      <c r="AN264">
        <f>VLOOKUP(P264,spp!A:D,4,FALSE)</f>
        <v>2.919</v>
      </c>
      <c r="AO264">
        <f t="shared" si="30"/>
        <v>4636.3216272046211</v>
      </c>
      <c r="AP264">
        <f t="shared" si="31"/>
        <v>115.90804068011553</v>
      </c>
      <c r="AQ264">
        <f t="shared" si="32"/>
        <v>1159.0804068011553</v>
      </c>
      <c r="AR264">
        <f t="shared" si="33"/>
        <v>1.1590804068011553</v>
      </c>
      <c r="AS264">
        <f t="shared" si="34"/>
        <v>2.7</v>
      </c>
      <c r="AT264">
        <f>VLOOKUP(P264,spp!A:H,8,FALSE)</f>
        <v>2</v>
      </c>
      <c r="AU264" s="79" t="str">
        <f>VLOOKUP(Q264,gfQuimbayo!B:C,2,FALSE)</f>
        <v>HM</v>
      </c>
      <c r="AV264" s="79" t="str">
        <f>VLOOKUP(AU264,gfQuimbayo!E:F,2,FALSE)</f>
        <v>Macroalgae feeders</v>
      </c>
      <c r="AW264" s="79" t="str">
        <f>VLOOKUP(Q264,taxo!A:D,4,FALSE)</f>
        <v>Perciformes</v>
      </c>
      <c r="AX264" s="79" t="str">
        <f>VLOOKUP(Q264,taxo!A:C,3,FALSE)</f>
        <v>Scaridae</v>
      </c>
      <c r="AY264" t="str">
        <f>VLOOKUP(P264,spp!A:L,12,FALSE)</f>
        <v>LC</v>
      </c>
    </row>
    <row r="265" spans="1:51" hidden="1" x14ac:dyDescent="0.25">
      <c r="A265" s="2" t="s">
        <v>1094</v>
      </c>
      <c r="B265" s="2" t="s">
        <v>1095</v>
      </c>
      <c r="C265" s="2" t="s">
        <v>1109</v>
      </c>
      <c r="D265" s="2"/>
      <c r="E265" s="2"/>
      <c r="F265" s="2" t="s">
        <v>955</v>
      </c>
      <c r="G265" s="2"/>
      <c r="H265">
        <v>2</v>
      </c>
      <c r="I265">
        <v>40</v>
      </c>
      <c r="J265" s="1">
        <v>41809</v>
      </c>
      <c r="K265" s="34">
        <v>2014</v>
      </c>
      <c r="L265" s="5" t="s">
        <v>956</v>
      </c>
      <c r="N265" s="35">
        <v>2.2999999999999998</v>
      </c>
      <c r="O265" t="str">
        <f t="shared" si="29"/>
        <v>Somero</v>
      </c>
      <c r="P265" s="2" t="s">
        <v>964</v>
      </c>
      <c r="Q265" t="str">
        <f>VLOOKUP(P265,spp!A:B,2,FALSE)</f>
        <v>Abudefduf troschelii</v>
      </c>
      <c r="R265">
        <f t="shared" si="28"/>
        <v>15</v>
      </c>
      <c r="S265" s="85">
        <v>15</v>
      </c>
      <c r="AM265">
        <f>VLOOKUP(P265,spp!A:C,3,FALSE)</f>
        <v>1.6E-2</v>
      </c>
      <c r="AN265">
        <f>VLOOKUP(P265,spp!A:D,4,FALSE)</f>
        <v>3.0516000000000001</v>
      </c>
      <c r="AO265">
        <f t="shared" si="30"/>
        <v>3.9315605821202464</v>
      </c>
      <c r="AP265">
        <f t="shared" si="31"/>
        <v>9.8289014553006163E-2</v>
      </c>
      <c r="AQ265">
        <f t="shared" si="32"/>
        <v>0.9828901455300616</v>
      </c>
      <c r="AR265">
        <f t="shared" si="33"/>
        <v>9.8289014553006168E-4</v>
      </c>
      <c r="AS265">
        <f t="shared" si="34"/>
        <v>0.375</v>
      </c>
      <c r="AT265">
        <f>VLOOKUP(P265,spp!A:H,8,FALSE)</f>
        <v>3</v>
      </c>
      <c r="AU265" s="79" t="str">
        <f>VLOOKUP(Q265,gfQuimbayo!B:C,2,FALSE)</f>
        <v>PK</v>
      </c>
      <c r="AV265" s="79" t="str">
        <f>VLOOKUP(AU265,gfQuimbayo!E:F,2,FALSE)</f>
        <v>Planktivores</v>
      </c>
      <c r="AW265" s="79" t="str">
        <f>VLOOKUP(Q265,taxo!A:D,4,FALSE)</f>
        <v>Perciformes</v>
      </c>
      <c r="AX265" s="79" t="str">
        <f>VLOOKUP(Q265,taxo!A:C,3,FALSE)</f>
        <v>Pomacentridae</v>
      </c>
      <c r="AY265" t="str">
        <f>VLOOKUP(P265,spp!A:L,12,FALSE)</f>
        <v>LC</v>
      </c>
    </row>
    <row r="266" spans="1:51" hidden="1" x14ac:dyDescent="0.25">
      <c r="A266" s="2" t="s">
        <v>1094</v>
      </c>
      <c r="B266" s="2" t="s">
        <v>1095</v>
      </c>
      <c r="C266" s="2" t="s">
        <v>1109</v>
      </c>
      <c r="D266" s="2"/>
      <c r="E266" s="2"/>
      <c r="F266" s="2" t="s">
        <v>955</v>
      </c>
      <c r="G266" s="2"/>
      <c r="H266">
        <v>2</v>
      </c>
      <c r="I266">
        <v>40</v>
      </c>
      <c r="J266" s="1">
        <v>41809</v>
      </c>
      <c r="K266" s="34">
        <v>2014</v>
      </c>
      <c r="L266" s="5" t="s">
        <v>956</v>
      </c>
      <c r="N266" s="35">
        <v>2.2999999999999998</v>
      </c>
      <c r="O266" t="str">
        <f t="shared" si="29"/>
        <v>Somero</v>
      </c>
      <c r="P266" s="2" t="s">
        <v>959</v>
      </c>
      <c r="Q266" t="str">
        <f>VLOOKUP(P266,spp!A:B,2,FALSE)</f>
        <v>Stegastes acapulcoensis</v>
      </c>
      <c r="R266">
        <f t="shared" si="28"/>
        <v>15</v>
      </c>
      <c r="U266" s="85">
        <v>15</v>
      </c>
      <c r="AM266">
        <f>VLOOKUP(P266,spp!A:C,3,FALSE)</f>
        <v>3.49E-2</v>
      </c>
      <c r="AN266">
        <f>VLOOKUP(P266,spp!A:D,4,FALSE)</f>
        <v>2.9108999999999998</v>
      </c>
      <c r="AO266">
        <f t="shared" si="30"/>
        <v>816.4170066950644</v>
      </c>
      <c r="AP266">
        <f t="shared" si="31"/>
        <v>20.410425167376609</v>
      </c>
      <c r="AQ266">
        <f t="shared" si="32"/>
        <v>204.1042516737661</v>
      </c>
      <c r="AR266">
        <f t="shared" si="33"/>
        <v>0.20410425167376611</v>
      </c>
      <c r="AS266">
        <f t="shared" si="34"/>
        <v>0.375</v>
      </c>
      <c r="AT266">
        <f>VLOOKUP(P266,spp!A:H,8,FALSE)</f>
        <v>2</v>
      </c>
      <c r="AU266" s="79" t="str">
        <f>VLOOKUP(Q266,gfQuimbayo!B:C,2,FALSE)</f>
        <v>HD</v>
      </c>
      <c r="AV266" s="79" t="str">
        <f>VLOOKUP(AU266,gfQuimbayo!E:F,2,FALSE)</f>
        <v>Detritivores</v>
      </c>
      <c r="AW266" s="79" t="str">
        <f>VLOOKUP(Q266,taxo!A:D,4,FALSE)</f>
        <v>Perciformes</v>
      </c>
      <c r="AX266" s="79" t="str">
        <f>VLOOKUP(Q266,taxo!A:C,3,FALSE)</f>
        <v>Pomacentridae</v>
      </c>
      <c r="AY266" t="str">
        <f>VLOOKUP(P266,spp!A:L,12,FALSE)</f>
        <v>LC</v>
      </c>
    </row>
    <row r="267" spans="1:51" hidden="1" x14ac:dyDescent="0.25">
      <c r="A267" s="2" t="s">
        <v>1094</v>
      </c>
      <c r="B267" s="2" t="s">
        <v>1095</v>
      </c>
      <c r="C267" s="2" t="s">
        <v>1109</v>
      </c>
      <c r="D267" s="2"/>
      <c r="E267" s="2"/>
      <c r="F267" s="2" t="s">
        <v>955</v>
      </c>
      <c r="G267" s="2"/>
      <c r="H267">
        <v>2</v>
      </c>
      <c r="I267">
        <v>40</v>
      </c>
      <c r="J267" s="1">
        <v>41809</v>
      </c>
      <c r="K267" s="34">
        <v>2014</v>
      </c>
      <c r="L267" s="5" t="s">
        <v>956</v>
      </c>
      <c r="N267" s="35">
        <v>2.2999999999999998</v>
      </c>
      <c r="O267" t="str">
        <f t="shared" si="29"/>
        <v>Somero</v>
      </c>
      <c r="P267" s="2" t="s">
        <v>975</v>
      </c>
      <c r="Q267" t="str">
        <f>VLOOKUP(P267,spp!A:B,2,FALSE)</f>
        <v>Holacanthus passer</v>
      </c>
      <c r="R267">
        <f t="shared" si="28"/>
        <v>2</v>
      </c>
      <c r="W267" s="85">
        <v>2</v>
      </c>
      <c r="AM267">
        <f>VLOOKUP(P267,spp!A:C,3,FALSE)</f>
        <v>2.7130000000000001E-2</v>
      </c>
      <c r="AN267">
        <f>VLOOKUP(P267,spp!A:D,4,FALSE)</f>
        <v>3.0842299999999998</v>
      </c>
      <c r="AO267">
        <f t="shared" si="30"/>
        <v>1111.855381318609</v>
      </c>
      <c r="AP267">
        <f t="shared" si="31"/>
        <v>27.796384532965227</v>
      </c>
      <c r="AQ267">
        <f t="shared" si="32"/>
        <v>277.96384532965226</v>
      </c>
      <c r="AR267">
        <f t="shared" si="33"/>
        <v>0.27796384532965224</v>
      </c>
      <c r="AS267">
        <f t="shared" si="34"/>
        <v>0.05</v>
      </c>
      <c r="AT267">
        <f>VLOOKUP(P267,spp!A:H,8,FALSE)</f>
        <v>2.6</v>
      </c>
      <c r="AU267" s="79" t="str">
        <f>VLOOKUP(Q267,gfQuimbayo!B:C,2,FALSE)</f>
        <v>IN</v>
      </c>
      <c r="AV267" s="79" t="str">
        <f>VLOOKUP(AU267,gfQuimbayo!E:F,2,FALSE)</f>
        <v>Invertebrivores</v>
      </c>
      <c r="AW267" s="79" t="str">
        <f>VLOOKUP(Q267,taxo!A:D,4,FALSE)</f>
        <v>Perciformes</v>
      </c>
      <c r="AX267" s="79" t="str">
        <f>VLOOKUP(Q267,taxo!A:C,3,FALSE)</f>
        <v>Pomacanthidae</v>
      </c>
      <c r="AY267" t="str">
        <f>VLOOKUP(P267,spp!A:L,12,FALSE)</f>
        <v>LC</v>
      </c>
    </row>
    <row r="268" spans="1:51" hidden="1" x14ac:dyDescent="0.25">
      <c r="A268" s="2" t="s">
        <v>1094</v>
      </c>
      <c r="B268" s="2" t="s">
        <v>1095</v>
      </c>
      <c r="C268" s="2" t="s">
        <v>1109</v>
      </c>
      <c r="D268" s="2"/>
      <c r="E268" s="2"/>
      <c r="F268" s="2" t="s">
        <v>955</v>
      </c>
      <c r="G268" s="2"/>
      <c r="H268">
        <v>2</v>
      </c>
      <c r="I268">
        <v>40</v>
      </c>
      <c r="J268" s="1">
        <v>41809</v>
      </c>
      <c r="K268" s="34">
        <v>2014</v>
      </c>
      <c r="L268" s="5" t="s">
        <v>956</v>
      </c>
      <c r="N268" s="35">
        <v>2.2999999999999998</v>
      </c>
      <c r="O268" t="str">
        <f t="shared" si="29"/>
        <v>Somero</v>
      </c>
      <c r="P268" s="2" t="s">
        <v>961</v>
      </c>
      <c r="Q268" t="str">
        <f>VLOOKUP(P268,spp!A:B,2,FALSE)</f>
        <v>Johnrandallia nigrirostris</v>
      </c>
      <c r="R268">
        <f t="shared" si="28"/>
        <v>2</v>
      </c>
      <c r="U268" s="85">
        <v>2</v>
      </c>
      <c r="AM268">
        <f>VLOOKUP(P268,spp!A:C,3,FALSE)</f>
        <v>2.5600000000000001E-2</v>
      </c>
      <c r="AN268">
        <f>VLOOKUP(P268,spp!A:D,4,FALSE)</f>
        <v>3.0005999999999999</v>
      </c>
      <c r="AO268">
        <f t="shared" si="30"/>
        <v>100.15165860417849</v>
      </c>
      <c r="AP268">
        <f t="shared" si="31"/>
        <v>2.5037914651044622</v>
      </c>
      <c r="AQ268">
        <f t="shared" si="32"/>
        <v>25.037914651044623</v>
      </c>
      <c r="AR268">
        <f t="shared" si="33"/>
        <v>2.5037914651044622E-2</v>
      </c>
      <c r="AS268">
        <f t="shared" si="34"/>
        <v>0.05</v>
      </c>
      <c r="AT268">
        <f>VLOOKUP(P268,spp!A:H,8,FALSE)</f>
        <v>3</v>
      </c>
      <c r="AU268" s="79" t="str">
        <f>VLOOKUP(Q268,gfQuimbayo!B:C,2,FALSE)</f>
        <v>IN</v>
      </c>
      <c r="AV268" s="79" t="str">
        <f>VLOOKUP(AU268,gfQuimbayo!E:F,2,FALSE)</f>
        <v>Invertebrivores</v>
      </c>
      <c r="AW268" s="79" t="str">
        <f>VLOOKUP(Q268,taxo!A:D,4,FALSE)</f>
        <v>Perciformes</v>
      </c>
      <c r="AX268" s="79" t="str">
        <f>VLOOKUP(Q268,taxo!A:C,3,FALSE)</f>
        <v>Chaetodontidae</v>
      </c>
      <c r="AY268" t="str">
        <f>VLOOKUP(P268,spp!A:L,12,FALSE)</f>
        <v>LC</v>
      </c>
    </row>
    <row r="269" spans="1:51" hidden="1" x14ac:dyDescent="0.25">
      <c r="A269" s="2" t="s">
        <v>1094</v>
      </c>
      <c r="B269" s="2" t="s">
        <v>1095</v>
      </c>
      <c r="C269" s="2" t="s">
        <v>1109</v>
      </c>
      <c r="D269" s="2"/>
      <c r="E269" s="2"/>
      <c r="F269" s="2" t="s">
        <v>955</v>
      </c>
      <c r="G269" s="2"/>
      <c r="H269">
        <v>3</v>
      </c>
      <c r="I269">
        <v>40</v>
      </c>
      <c r="J269" s="1">
        <v>41809</v>
      </c>
      <c r="K269" s="34">
        <v>2014</v>
      </c>
      <c r="L269" s="5" t="s">
        <v>956</v>
      </c>
      <c r="N269" s="35">
        <v>1.5</v>
      </c>
      <c r="O269" t="str">
        <f t="shared" si="29"/>
        <v>Somero</v>
      </c>
      <c r="P269" s="2" t="s">
        <v>1080</v>
      </c>
      <c r="Q269" t="str">
        <f>VLOOKUP(P269,spp!A:B,2,FALSE)</f>
        <v>Hoplopagrus guentherii</v>
      </c>
      <c r="R269">
        <f t="shared" si="28"/>
        <v>1</v>
      </c>
      <c r="U269" s="85">
        <v>1</v>
      </c>
      <c r="AM269">
        <f>VLOOKUP(P269,spp!A:C,3,FALSE)</f>
        <v>2.2800000000000001E-2</v>
      </c>
      <c r="AN269">
        <f>VLOOKUP(P269,spp!A:D,4,FALSE)</f>
        <v>3</v>
      </c>
      <c r="AO269">
        <f t="shared" si="30"/>
        <v>44.53125</v>
      </c>
      <c r="AP269">
        <f t="shared" si="31"/>
        <v>1.11328125</v>
      </c>
      <c r="AQ269">
        <f t="shared" si="32"/>
        <v>11.1328125</v>
      </c>
      <c r="AR269">
        <f t="shared" si="33"/>
        <v>1.11328125E-2</v>
      </c>
      <c r="AS269">
        <f t="shared" si="34"/>
        <v>2.5000000000000001E-2</v>
      </c>
      <c r="AT269">
        <f>VLOOKUP(P269,spp!A:H,8,FALSE)</f>
        <v>3.8</v>
      </c>
      <c r="AU269" s="79" t="str">
        <f>VLOOKUP(Q269,gfQuimbayo!B:C,2,FALSE)</f>
        <v>PS</v>
      </c>
      <c r="AV269" s="79" t="str">
        <f>VLOOKUP(AU269,gfQuimbayo!E:F,2,FALSE)</f>
        <v>Piscivores</v>
      </c>
      <c r="AW269" s="79" t="str">
        <f>VLOOKUP(Q269,taxo!A:D,4,FALSE)</f>
        <v>Perciformes</v>
      </c>
      <c r="AX269" s="79" t="str">
        <f>VLOOKUP(Q269,taxo!A:C,3,FALSE)</f>
        <v>Lutjanidae</v>
      </c>
      <c r="AY269" t="str">
        <f>VLOOKUP(P269,spp!A:L,12,FALSE)</f>
        <v>LC</v>
      </c>
    </row>
    <row r="270" spans="1:51" hidden="1" x14ac:dyDescent="0.25">
      <c r="A270" s="2" t="s">
        <v>1094</v>
      </c>
      <c r="B270" s="2" t="s">
        <v>1095</v>
      </c>
      <c r="C270" s="2" t="s">
        <v>1109</v>
      </c>
      <c r="D270" s="2"/>
      <c r="E270" s="2"/>
      <c r="F270" s="2" t="s">
        <v>955</v>
      </c>
      <c r="G270" s="2"/>
      <c r="H270">
        <v>3</v>
      </c>
      <c r="I270">
        <v>40</v>
      </c>
      <c r="J270" s="1">
        <v>41809</v>
      </c>
      <c r="K270" s="34">
        <v>2014</v>
      </c>
      <c r="L270" s="5" t="s">
        <v>956</v>
      </c>
      <c r="N270" s="35">
        <v>1.5</v>
      </c>
      <c r="O270" t="str">
        <f t="shared" si="29"/>
        <v>Somero</v>
      </c>
      <c r="P270" s="2" t="s">
        <v>991</v>
      </c>
      <c r="Q270" t="str">
        <f>VLOOKUP(P270,spp!A:B,2,FALSE)</f>
        <v>Canthigaster punctatissima</v>
      </c>
      <c r="R270">
        <f t="shared" si="28"/>
        <v>2</v>
      </c>
      <c r="T270" s="85">
        <v>2</v>
      </c>
      <c r="AM270">
        <f>VLOOKUP(P270,spp!A:C,3,FALSE)</f>
        <v>1.9699999999999999E-2</v>
      </c>
      <c r="AN270">
        <f>VLOOKUP(P270,spp!A:D,4,FALSE)</f>
        <v>2.9174000000000002</v>
      </c>
      <c r="AO270">
        <f t="shared" si="30"/>
        <v>14.073429816211023</v>
      </c>
      <c r="AP270">
        <f t="shared" si="31"/>
        <v>0.35183574540527557</v>
      </c>
      <c r="AQ270">
        <f t="shared" si="32"/>
        <v>3.5183574540527558</v>
      </c>
      <c r="AR270">
        <f t="shared" si="33"/>
        <v>3.5183574540527556E-3</v>
      </c>
      <c r="AS270">
        <f t="shared" si="34"/>
        <v>0.05</v>
      </c>
      <c r="AT270">
        <f>VLOOKUP(P270,spp!A:H,8,FALSE)</f>
        <v>3</v>
      </c>
      <c r="AU270" s="79" t="str">
        <f>VLOOKUP(Q270,gfQuimbayo!B:C,2,FALSE)</f>
        <v>IN</v>
      </c>
      <c r="AV270" s="79" t="str">
        <f>VLOOKUP(AU270,gfQuimbayo!E:F,2,FALSE)</f>
        <v>Invertebrivores</v>
      </c>
      <c r="AW270" s="79" t="str">
        <f>VLOOKUP(Q270,taxo!A:D,4,FALSE)</f>
        <v>Tetraodontiformes</v>
      </c>
      <c r="AX270" s="79" t="str">
        <f>VLOOKUP(Q270,taxo!A:C,3,FALSE)</f>
        <v>Tetraodontidae</v>
      </c>
      <c r="AY270" t="str">
        <f>VLOOKUP(P270,spp!A:L,12,FALSE)</f>
        <v>LC</v>
      </c>
    </row>
    <row r="271" spans="1:51" hidden="1" x14ac:dyDescent="0.25">
      <c r="A271" s="2" t="s">
        <v>1094</v>
      </c>
      <c r="B271" s="2" t="s">
        <v>1095</v>
      </c>
      <c r="C271" s="2" t="s">
        <v>1109</v>
      </c>
      <c r="D271" s="2"/>
      <c r="E271" s="2"/>
      <c r="F271" s="2" t="s">
        <v>955</v>
      </c>
      <c r="G271" s="2"/>
      <c r="H271">
        <v>3</v>
      </c>
      <c r="I271">
        <v>40</v>
      </c>
      <c r="J271" s="1">
        <v>41809</v>
      </c>
      <c r="K271" s="34">
        <v>2014</v>
      </c>
      <c r="L271" s="5" t="s">
        <v>956</v>
      </c>
      <c r="N271" s="35">
        <v>1.5</v>
      </c>
      <c r="O271" t="str">
        <f t="shared" si="29"/>
        <v>Somero</v>
      </c>
      <c r="P271" s="2" t="s">
        <v>984</v>
      </c>
      <c r="Q271" t="str">
        <f>VLOOKUP(P271,spp!A:B,2,FALSE)</f>
        <v>Scarus ghobban</v>
      </c>
      <c r="R271">
        <f t="shared" si="28"/>
        <v>80</v>
      </c>
      <c r="S271" s="85">
        <v>10</v>
      </c>
      <c r="T271" s="85">
        <v>20</v>
      </c>
      <c r="U271" s="85">
        <v>40</v>
      </c>
      <c r="W271" s="85">
        <v>10</v>
      </c>
      <c r="AM271">
        <f>VLOOKUP(P271,spp!A:C,3,FALSE)</f>
        <v>2.3300000000000001E-2</v>
      </c>
      <c r="AN271">
        <f>VLOOKUP(P271,spp!A:D,4,FALSE)</f>
        <v>2.919</v>
      </c>
      <c r="AO271">
        <f t="shared" si="30"/>
        <v>4458.9638150325909</v>
      </c>
      <c r="AP271">
        <f t="shared" si="31"/>
        <v>111.47409537581477</v>
      </c>
      <c r="AQ271">
        <f t="shared" si="32"/>
        <v>1114.7409537581477</v>
      </c>
      <c r="AR271">
        <f t="shared" si="33"/>
        <v>1.1147409537581476</v>
      </c>
      <c r="AS271">
        <f t="shared" si="34"/>
        <v>2</v>
      </c>
      <c r="AT271">
        <f>VLOOKUP(P271,spp!A:H,8,FALSE)</f>
        <v>2</v>
      </c>
      <c r="AU271" s="79" t="str">
        <f>VLOOKUP(Q271,gfQuimbayo!B:C,2,FALSE)</f>
        <v>HM</v>
      </c>
      <c r="AV271" s="79" t="str">
        <f>VLOOKUP(AU271,gfQuimbayo!E:F,2,FALSE)</f>
        <v>Macroalgae feeders</v>
      </c>
      <c r="AW271" s="79" t="str">
        <f>VLOOKUP(Q271,taxo!A:D,4,FALSE)</f>
        <v>Perciformes</v>
      </c>
      <c r="AX271" s="79" t="str">
        <f>VLOOKUP(Q271,taxo!A:C,3,FALSE)</f>
        <v>Scaridae</v>
      </c>
      <c r="AY271" t="str">
        <f>VLOOKUP(P271,spp!A:L,12,FALSE)</f>
        <v>LC</v>
      </c>
    </row>
    <row r="272" spans="1:51" hidden="1" x14ac:dyDescent="0.25">
      <c r="A272" s="2" t="s">
        <v>1094</v>
      </c>
      <c r="B272" s="2" t="s">
        <v>1095</v>
      </c>
      <c r="C272" s="2" t="s">
        <v>1109</v>
      </c>
      <c r="D272" s="2"/>
      <c r="E272" s="2"/>
      <c r="F272" s="2" t="s">
        <v>955</v>
      </c>
      <c r="G272" s="2"/>
      <c r="H272">
        <v>3</v>
      </c>
      <c r="I272">
        <v>40</v>
      </c>
      <c r="J272" s="1">
        <v>41809</v>
      </c>
      <c r="K272" s="34">
        <v>2014</v>
      </c>
      <c r="L272" s="5" t="s">
        <v>956</v>
      </c>
      <c r="N272" s="35">
        <v>1.5</v>
      </c>
      <c r="O272" t="str">
        <f t="shared" si="29"/>
        <v>Somero</v>
      </c>
      <c r="P272" s="2" t="s">
        <v>1001</v>
      </c>
      <c r="Q272" t="str">
        <f>VLOOKUP(P272,spp!A:B,2,FALSE)</f>
        <v>Apogon dovii</v>
      </c>
      <c r="R272">
        <f t="shared" si="28"/>
        <v>2</v>
      </c>
      <c r="S272" s="85">
        <v>2</v>
      </c>
      <c r="AM272">
        <f>VLOOKUP(P272,spp!A:C,3,FALSE)</f>
        <v>1.41E-2</v>
      </c>
      <c r="AN272">
        <f>VLOOKUP(P272,spp!A:D,4,FALSE)</f>
        <v>3.1286</v>
      </c>
      <c r="AO272">
        <f t="shared" si="30"/>
        <v>0.49572887866705612</v>
      </c>
      <c r="AP272">
        <f t="shared" si="31"/>
        <v>1.2393221966676403E-2</v>
      </c>
      <c r="AQ272">
        <f t="shared" si="32"/>
        <v>0.12393221966676403</v>
      </c>
      <c r="AR272">
        <f t="shared" si="33"/>
        <v>1.2393221966676402E-4</v>
      </c>
      <c r="AS272">
        <f t="shared" si="34"/>
        <v>0.05</v>
      </c>
      <c r="AT272">
        <f>VLOOKUP(P272,spp!A:H,8,FALSE)</f>
        <v>3.4</v>
      </c>
      <c r="AU272" s="79" t="str">
        <f>VLOOKUP(Q272,gfQuimbayo!B:C,2,FALSE)</f>
        <v>PK</v>
      </c>
      <c r="AV272" s="79" t="str">
        <f>VLOOKUP(AU272,gfQuimbayo!E:F,2,FALSE)</f>
        <v>Planktivores</v>
      </c>
      <c r="AW272" s="79" t="str">
        <f>VLOOKUP(Q272,taxo!A:D,4,FALSE)</f>
        <v>Perciformes</v>
      </c>
      <c r="AX272" s="79" t="str">
        <f>VLOOKUP(Q272,taxo!A:C,3,FALSE)</f>
        <v>Apogonidae</v>
      </c>
      <c r="AY272" t="str">
        <f>VLOOKUP(P272,spp!A:L,12,FALSE)</f>
        <v>LC</v>
      </c>
    </row>
    <row r="273" spans="1:51" hidden="1" x14ac:dyDescent="0.25">
      <c r="A273" s="2" t="s">
        <v>1094</v>
      </c>
      <c r="B273" s="2" t="s">
        <v>1095</v>
      </c>
      <c r="C273" s="2" t="s">
        <v>1109</v>
      </c>
      <c r="D273" s="2"/>
      <c r="E273" s="2"/>
      <c r="F273" s="2" t="s">
        <v>955</v>
      </c>
      <c r="G273" s="2"/>
      <c r="H273">
        <v>3</v>
      </c>
      <c r="I273">
        <v>40</v>
      </c>
      <c r="J273" s="1">
        <v>41809</v>
      </c>
      <c r="K273" s="34">
        <v>2014</v>
      </c>
      <c r="L273" s="5" t="s">
        <v>956</v>
      </c>
      <c r="N273" s="35">
        <v>1.5</v>
      </c>
      <c r="O273" t="str">
        <f t="shared" si="29"/>
        <v>Somero</v>
      </c>
      <c r="P273" s="2" t="s">
        <v>999</v>
      </c>
      <c r="Q273" t="str">
        <f>VLOOKUP(P273,spp!A:B,2,FALSE)</f>
        <v>Fistularia commersonii</v>
      </c>
      <c r="R273">
        <f t="shared" si="28"/>
        <v>5</v>
      </c>
      <c r="X273" s="85">
        <v>5</v>
      </c>
      <c r="AM273">
        <f>VLOOKUP(P273,spp!A:C,3,FALSE)</f>
        <v>5.9999999999999995E-4</v>
      </c>
      <c r="AN273">
        <f>VLOOKUP(P273,spp!A:D,4,FALSE)</f>
        <v>3</v>
      </c>
      <c r="AO273">
        <f t="shared" si="30"/>
        <v>128.625</v>
      </c>
      <c r="AP273">
        <f t="shared" si="31"/>
        <v>3.2156250000000002</v>
      </c>
      <c r="AQ273">
        <f t="shared" si="32"/>
        <v>32.15625</v>
      </c>
      <c r="AR273">
        <f t="shared" si="33"/>
        <v>3.2156249999999997E-2</v>
      </c>
      <c r="AS273">
        <f t="shared" si="34"/>
        <v>0.125</v>
      </c>
      <c r="AT273">
        <f>VLOOKUP(P273,spp!A:H,8,FALSE)</f>
        <v>4.3</v>
      </c>
      <c r="AU273" s="79" t="str">
        <f>VLOOKUP(Q273,gfQuimbayo!B:C,2,FALSE)</f>
        <v>PS</v>
      </c>
      <c r="AV273" s="79" t="str">
        <f>VLOOKUP(AU273,gfQuimbayo!E:F,2,FALSE)</f>
        <v>Piscivores</v>
      </c>
      <c r="AW273" s="79" t="str">
        <f>VLOOKUP(Q273,taxo!A:D,4,FALSE)</f>
        <v>Syngnathiformes</v>
      </c>
      <c r="AX273" s="79" t="str">
        <f>VLOOKUP(Q273,taxo!A:C,3,FALSE)</f>
        <v>Fistulariidae</v>
      </c>
      <c r="AY273" t="str">
        <f>VLOOKUP(P273,spp!A:L,12,FALSE)</f>
        <v>NE</v>
      </c>
    </row>
    <row r="274" spans="1:51" hidden="1" x14ac:dyDescent="0.25">
      <c r="A274" s="2" t="s">
        <v>1094</v>
      </c>
      <c r="B274" s="2" t="s">
        <v>1095</v>
      </c>
      <c r="C274" s="2" t="s">
        <v>1109</v>
      </c>
      <c r="D274" s="2"/>
      <c r="E274" s="2"/>
      <c r="F274" s="2" t="s">
        <v>955</v>
      </c>
      <c r="G274" s="2"/>
      <c r="H274">
        <v>3</v>
      </c>
      <c r="I274">
        <v>40</v>
      </c>
      <c r="J274" s="1">
        <v>41809</v>
      </c>
      <c r="K274" s="34">
        <v>2014</v>
      </c>
      <c r="L274" s="5" t="s">
        <v>956</v>
      </c>
      <c r="N274" s="35">
        <v>1.5</v>
      </c>
      <c r="O274" t="str">
        <f t="shared" si="29"/>
        <v>Somero</v>
      </c>
      <c r="P274" s="2" t="s">
        <v>965</v>
      </c>
      <c r="Q274" t="str">
        <f>VLOOKUP(P274,spp!A:B,2,FALSE)</f>
        <v>Microspathodon dorsalis</v>
      </c>
      <c r="R274">
        <f t="shared" si="28"/>
        <v>1</v>
      </c>
      <c r="U274" s="85">
        <v>1</v>
      </c>
      <c r="AM274">
        <f>VLOOKUP(P274,spp!A:C,3,FALSE)</f>
        <v>2.3900000000000001E-2</v>
      </c>
      <c r="AN274">
        <f>VLOOKUP(P274,spp!A:D,4,FALSE)</f>
        <v>3.0819999999999999</v>
      </c>
      <c r="AO274">
        <f t="shared" si="30"/>
        <v>57.421503678402765</v>
      </c>
      <c r="AP274">
        <f t="shared" si="31"/>
        <v>1.435537591960069</v>
      </c>
      <c r="AQ274">
        <f t="shared" si="32"/>
        <v>14.355375919600689</v>
      </c>
      <c r="AR274">
        <f t="shared" si="33"/>
        <v>1.4355375919600689E-2</v>
      </c>
      <c r="AS274">
        <f t="shared" si="34"/>
        <v>2.5000000000000001E-2</v>
      </c>
      <c r="AT274">
        <f>VLOOKUP(P274,spp!A:H,8,FALSE)</f>
        <v>2.1</v>
      </c>
      <c r="AU274" s="79" t="str">
        <f>VLOOKUP(Q274,gfQuimbayo!B:C,2,FALSE)</f>
        <v>HM</v>
      </c>
      <c r="AV274" s="79" t="str">
        <f>VLOOKUP(AU274,gfQuimbayo!E:F,2,FALSE)</f>
        <v>Macroalgae feeders</v>
      </c>
      <c r="AW274" s="79" t="str">
        <f>VLOOKUP(Q274,taxo!A:D,4,FALSE)</f>
        <v>Perciformes</v>
      </c>
      <c r="AX274" s="79" t="str">
        <f>VLOOKUP(Q274,taxo!A:C,3,FALSE)</f>
        <v>Pomacentridae</v>
      </c>
      <c r="AY274" t="str">
        <f>VLOOKUP(P274,spp!A:L,12,FALSE)</f>
        <v>LC</v>
      </c>
    </row>
    <row r="275" spans="1:51" hidden="1" x14ac:dyDescent="0.25">
      <c r="A275" s="2" t="s">
        <v>1094</v>
      </c>
      <c r="B275" s="2" t="s">
        <v>1095</v>
      </c>
      <c r="C275" s="2" t="s">
        <v>1109</v>
      </c>
      <c r="D275" s="2"/>
      <c r="E275" s="2"/>
      <c r="F275" s="2" t="s">
        <v>955</v>
      </c>
      <c r="G275" s="2"/>
      <c r="H275">
        <v>3</v>
      </c>
      <c r="I275">
        <v>40</v>
      </c>
      <c r="J275" s="1">
        <v>41809</v>
      </c>
      <c r="K275" s="34">
        <v>2014</v>
      </c>
      <c r="L275" s="5" t="s">
        <v>956</v>
      </c>
      <c r="N275" s="35">
        <v>1.5</v>
      </c>
      <c r="O275" t="str">
        <f t="shared" si="29"/>
        <v>Somero</v>
      </c>
      <c r="P275" s="2" t="s">
        <v>959</v>
      </c>
      <c r="Q275" t="str">
        <f>VLOOKUP(P275,spp!A:B,2,FALSE)</f>
        <v>Stegastes acapulcoensis</v>
      </c>
      <c r="R275">
        <f t="shared" si="28"/>
        <v>15</v>
      </c>
      <c r="U275" s="85">
        <v>15</v>
      </c>
      <c r="AM275">
        <f>VLOOKUP(P275,spp!A:C,3,FALSE)</f>
        <v>3.49E-2</v>
      </c>
      <c r="AN275">
        <f>VLOOKUP(P275,spp!A:D,4,FALSE)</f>
        <v>2.9108999999999998</v>
      </c>
      <c r="AO275">
        <f t="shared" si="30"/>
        <v>816.4170066950644</v>
      </c>
      <c r="AP275">
        <f t="shared" si="31"/>
        <v>20.410425167376609</v>
      </c>
      <c r="AQ275">
        <f t="shared" si="32"/>
        <v>204.1042516737661</v>
      </c>
      <c r="AR275">
        <f t="shared" si="33"/>
        <v>0.20410425167376611</v>
      </c>
      <c r="AS275">
        <f t="shared" si="34"/>
        <v>0.375</v>
      </c>
      <c r="AT275">
        <f>VLOOKUP(P275,spp!A:H,8,FALSE)</f>
        <v>2</v>
      </c>
      <c r="AU275" s="79" t="str">
        <f>VLOOKUP(Q275,gfQuimbayo!B:C,2,FALSE)</f>
        <v>HD</v>
      </c>
      <c r="AV275" s="79" t="str">
        <f>VLOOKUP(AU275,gfQuimbayo!E:F,2,FALSE)</f>
        <v>Detritivores</v>
      </c>
      <c r="AW275" s="79" t="str">
        <f>VLOOKUP(Q275,taxo!A:D,4,FALSE)</f>
        <v>Perciformes</v>
      </c>
      <c r="AX275" s="79" t="str">
        <f>VLOOKUP(Q275,taxo!A:C,3,FALSE)</f>
        <v>Pomacentridae</v>
      </c>
      <c r="AY275" t="str">
        <f>VLOOKUP(P275,spp!A:L,12,FALSE)</f>
        <v>LC</v>
      </c>
    </row>
    <row r="276" spans="1:51" hidden="1" x14ac:dyDescent="0.25">
      <c r="A276" s="2" t="s">
        <v>1094</v>
      </c>
      <c r="B276" s="2" t="s">
        <v>1095</v>
      </c>
      <c r="C276" s="2" t="s">
        <v>1109</v>
      </c>
      <c r="D276" s="2"/>
      <c r="E276" s="2"/>
      <c r="F276" s="2" t="s">
        <v>955</v>
      </c>
      <c r="G276" s="2"/>
      <c r="H276">
        <v>3</v>
      </c>
      <c r="I276">
        <v>40</v>
      </c>
      <c r="J276" s="1">
        <v>41809</v>
      </c>
      <c r="K276" s="34">
        <v>2014</v>
      </c>
      <c r="L276" s="5" t="s">
        <v>956</v>
      </c>
      <c r="N276" s="35">
        <v>1.5</v>
      </c>
      <c r="O276" t="str">
        <f t="shared" si="29"/>
        <v>Somero</v>
      </c>
      <c r="P276" s="2" t="s">
        <v>976</v>
      </c>
      <c r="Q276" t="str">
        <f>VLOOKUP(P276,spp!A:B,2,FALSE)</f>
        <v>Sufflamen verres</v>
      </c>
      <c r="R276">
        <f t="shared" si="28"/>
        <v>4</v>
      </c>
      <c r="T276" s="85">
        <v>2</v>
      </c>
      <c r="W276" s="85">
        <v>2</v>
      </c>
      <c r="AM276">
        <f>VLOOKUP(P276,spp!A:C,3,FALSE)</f>
        <v>2.4899999999999999E-2</v>
      </c>
      <c r="AN276">
        <f>VLOOKUP(P276,spp!A:D,4,FALSE)</f>
        <v>3.0129999999999999</v>
      </c>
      <c r="AO276">
        <f t="shared" si="30"/>
        <v>832.94376596779182</v>
      </c>
      <c r="AP276">
        <f t="shared" si="31"/>
        <v>20.823594149194797</v>
      </c>
      <c r="AQ276">
        <f t="shared" si="32"/>
        <v>208.23594149194798</v>
      </c>
      <c r="AR276">
        <f t="shared" si="33"/>
        <v>0.20823594149194799</v>
      </c>
      <c r="AS276">
        <f t="shared" si="34"/>
        <v>0.1</v>
      </c>
      <c r="AT276">
        <f>VLOOKUP(P276,spp!A:H,8,FALSE)</f>
        <v>3.3</v>
      </c>
      <c r="AU276" s="79" t="str">
        <f>VLOOKUP(Q276,gfQuimbayo!B:C,2,FALSE)</f>
        <v>IN</v>
      </c>
      <c r="AV276" s="79" t="str">
        <f>VLOOKUP(AU276,gfQuimbayo!E:F,2,FALSE)</f>
        <v>Invertebrivores</v>
      </c>
      <c r="AW276" s="79" t="str">
        <f>VLOOKUP(Q276,taxo!A:D,4,FALSE)</f>
        <v>Tetraodontiformes</v>
      </c>
      <c r="AX276" s="79" t="str">
        <f>VLOOKUP(Q276,taxo!A:C,3,FALSE)</f>
        <v>Balistidae</v>
      </c>
      <c r="AY276" t="str">
        <f>VLOOKUP(P276,spp!A:L,12,FALSE)</f>
        <v>LC</v>
      </c>
    </row>
    <row r="277" spans="1:51" hidden="1" x14ac:dyDescent="0.25">
      <c r="A277" s="2" t="s">
        <v>1094</v>
      </c>
      <c r="B277" s="2" t="s">
        <v>1095</v>
      </c>
      <c r="C277" s="2" t="s">
        <v>1109</v>
      </c>
      <c r="D277" s="2"/>
      <c r="E277" s="2"/>
      <c r="F277" s="2" t="s">
        <v>955</v>
      </c>
      <c r="G277" s="2"/>
      <c r="H277">
        <v>3</v>
      </c>
      <c r="I277">
        <v>40</v>
      </c>
      <c r="J277" s="1">
        <v>41809</v>
      </c>
      <c r="K277" s="34">
        <v>2014</v>
      </c>
      <c r="L277" s="5" t="s">
        <v>956</v>
      </c>
      <c r="N277" s="35">
        <v>1.5</v>
      </c>
      <c r="O277" t="str">
        <f t="shared" si="29"/>
        <v>Somero</v>
      </c>
      <c r="P277" s="2" t="s">
        <v>964</v>
      </c>
      <c r="Q277" t="str">
        <f>VLOOKUP(P277,spp!A:B,2,FALSE)</f>
        <v>Abudefduf troschelii</v>
      </c>
      <c r="R277">
        <f t="shared" si="28"/>
        <v>10</v>
      </c>
      <c r="S277" s="85">
        <v>10</v>
      </c>
      <c r="AM277">
        <f>VLOOKUP(P277,spp!A:C,3,FALSE)</f>
        <v>1.6E-2</v>
      </c>
      <c r="AN277">
        <f>VLOOKUP(P277,spp!A:D,4,FALSE)</f>
        <v>3.0516000000000001</v>
      </c>
      <c r="AO277">
        <f t="shared" si="30"/>
        <v>2.6210403880801643</v>
      </c>
      <c r="AP277">
        <f t="shared" si="31"/>
        <v>6.5526009702004104E-2</v>
      </c>
      <c r="AQ277">
        <f t="shared" si="32"/>
        <v>0.65526009702004107</v>
      </c>
      <c r="AR277">
        <f t="shared" si="33"/>
        <v>6.5526009702004105E-4</v>
      </c>
      <c r="AS277">
        <f t="shared" si="34"/>
        <v>0.25</v>
      </c>
      <c r="AT277">
        <f>VLOOKUP(P277,spp!A:H,8,FALSE)</f>
        <v>3</v>
      </c>
      <c r="AU277" s="79" t="str">
        <f>VLOOKUP(Q277,gfQuimbayo!B:C,2,FALSE)</f>
        <v>PK</v>
      </c>
      <c r="AV277" s="79" t="str">
        <f>VLOOKUP(AU277,gfQuimbayo!E:F,2,FALSE)</f>
        <v>Planktivores</v>
      </c>
      <c r="AW277" s="79" t="str">
        <f>VLOOKUP(Q277,taxo!A:D,4,FALSE)</f>
        <v>Perciformes</v>
      </c>
      <c r="AX277" s="79" t="str">
        <f>VLOOKUP(Q277,taxo!A:C,3,FALSE)</f>
        <v>Pomacentridae</v>
      </c>
      <c r="AY277" t="str">
        <f>VLOOKUP(P277,spp!A:L,12,FALSE)</f>
        <v>LC</v>
      </c>
    </row>
    <row r="278" spans="1:51" hidden="1" x14ac:dyDescent="0.25">
      <c r="A278" s="2" t="s">
        <v>1094</v>
      </c>
      <c r="B278" s="2" t="s">
        <v>1095</v>
      </c>
      <c r="C278" s="2" t="s">
        <v>1111</v>
      </c>
      <c r="D278" s="2"/>
      <c r="E278" s="2"/>
      <c r="F278" s="2" t="s">
        <v>955</v>
      </c>
      <c r="G278" s="2"/>
      <c r="H278">
        <v>1</v>
      </c>
      <c r="I278">
        <v>40</v>
      </c>
      <c r="J278" s="1">
        <v>41809</v>
      </c>
      <c r="K278" s="34">
        <v>2014</v>
      </c>
      <c r="L278" s="5" t="s">
        <v>956</v>
      </c>
      <c r="N278" s="35">
        <v>5</v>
      </c>
      <c r="O278" t="str">
        <f t="shared" si="29"/>
        <v>Somero</v>
      </c>
      <c r="P278" s="2" t="s">
        <v>977</v>
      </c>
      <c r="Q278" t="str">
        <f>VLOOKUP(P278,spp!A:B,2,FALSE)</f>
        <v>Chromis atrilobata</v>
      </c>
      <c r="R278">
        <f t="shared" si="28"/>
        <v>100</v>
      </c>
      <c r="S278" s="85">
        <v>100</v>
      </c>
      <c r="AM278">
        <f>VLOOKUP(P278,spp!A:C,3,FALSE)</f>
        <v>5.2300000000000003E-3</v>
      </c>
      <c r="AN278">
        <f>VLOOKUP(P278,spp!A:D,4,FALSE)</f>
        <v>3.41655</v>
      </c>
      <c r="AO278">
        <f t="shared" si="30"/>
        <v>11.969709916520687</v>
      </c>
      <c r="AP278">
        <f t="shared" si="31"/>
        <v>0.29924274791301719</v>
      </c>
      <c r="AQ278">
        <f t="shared" si="32"/>
        <v>2.9924274791301722</v>
      </c>
      <c r="AR278">
        <f t="shared" si="33"/>
        <v>2.9924274791301724E-3</v>
      </c>
      <c r="AS278">
        <f t="shared" si="34"/>
        <v>2.5</v>
      </c>
      <c r="AT278">
        <f>VLOOKUP(P278,spp!A:H,8,FALSE)</f>
        <v>3.4</v>
      </c>
      <c r="AU278" s="79" t="str">
        <f>VLOOKUP(Q278,gfQuimbayo!B:C,2,FALSE)</f>
        <v>PK</v>
      </c>
      <c r="AV278" s="79" t="str">
        <f>VLOOKUP(AU278,gfQuimbayo!E:F,2,FALSE)</f>
        <v>Planktivores</v>
      </c>
      <c r="AW278" s="79" t="str">
        <f>VLOOKUP(Q278,taxo!A:D,4,FALSE)</f>
        <v>Perciformes</v>
      </c>
      <c r="AX278" s="79" t="str">
        <f>VLOOKUP(Q278,taxo!A:C,3,FALSE)</f>
        <v>Pomacentridae</v>
      </c>
      <c r="AY278" t="str">
        <f>VLOOKUP(P278,spp!A:L,12,FALSE)</f>
        <v>LC</v>
      </c>
    </row>
    <row r="279" spans="1:51" hidden="1" x14ac:dyDescent="0.25">
      <c r="A279" s="2" t="s">
        <v>1094</v>
      </c>
      <c r="B279" s="2" t="s">
        <v>1095</v>
      </c>
      <c r="C279" s="2" t="s">
        <v>1111</v>
      </c>
      <c r="D279" s="2"/>
      <c r="E279" s="2"/>
      <c r="F279" s="2" t="s">
        <v>955</v>
      </c>
      <c r="G279" s="2"/>
      <c r="H279">
        <v>1</v>
      </c>
      <c r="I279">
        <v>40</v>
      </c>
      <c r="J279" s="1">
        <v>41809</v>
      </c>
      <c r="K279" s="34">
        <v>2014</v>
      </c>
      <c r="L279" s="5" t="s">
        <v>956</v>
      </c>
      <c r="N279" s="35">
        <v>5</v>
      </c>
      <c r="O279" t="str">
        <f t="shared" si="29"/>
        <v>Somero</v>
      </c>
      <c r="P279" s="2" t="s">
        <v>1100</v>
      </c>
      <c r="Q279" t="str">
        <f>VLOOKUP(P279,spp!A:B,2,FALSE)</f>
        <v>Belonidae</v>
      </c>
      <c r="R279">
        <f t="shared" si="28"/>
        <v>1</v>
      </c>
      <c r="AC279" s="85">
        <v>1</v>
      </c>
      <c r="AM279">
        <f>VLOOKUP(P279,spp!A:C,3,FALSE)</f>
        <v>4.0000000000000002E-4</v>
      </c>
      <c r="AN279">
        <f>VLOOKUP(P279,spp!A:D,4,FALSE)</f>
        <v>3.3220000000000001</v>
      </c>
      <c r="AO279">
        <f t="shared" si="30"/>
        <v>1027.0454491200621</v>
      </c>
      <c r="AP279">
        <f t="shared" si="31"/>
        <v>25.676136228001553</v>
      </c>
      <c r="AQ279">
        <f t="shared" si="32"/>
        <v>256.76136228001553</v>
      </c>
      <c r="AR279">
        <f t="shared" si="33"/>
        <v>0.25676136228001556</v>
      </c>
      <c r="AS279">
        <f t="shared" si="34"/>
        <v>2.5000000000000001E-2</v>
      </c>
      <c r="AT279">
        <f>VLOOKUP(P279,spp!A:H,8,FALSE)</f>
        <v>4.5</v>
      </c>
      <c r="AU279" s="79" t="str">
        <f>VLOOKUP(Q279,gfQuimbayo!B:C,2,FALSE)</f>
        <v>PS</v>
      </c>
      <c r="AV279" s="79" t="str">
        <f>VLOOKUP(AU279,gfQuimbayo!E:F,2,FALSE)</f>
        <v>Piscivores</v>
      </c>
      <c r="AW279" s="79" t="str">
        <f>VLOOKUP(Q279,taxo!A:D,4,FALSE)</f>
        <v>Beloniformes</v>
      </c>
      <c r="AX279" s="79" t="str">
        <f>VLOOKUP(Q279,taxo!A:C,3,FALSE)</f>
        <v>Belonidae</v>
      </c>
      <c r="AY279" t="str">
        <f>VLOOKUP(P279,spp!A:L,12,FALSE)</f>
        <v>NE</v>
      </c>
    </row>
    <row r="280" spans="1:51" hidden="1" x14ac:dyDescent="0.25">
      <c r="A280" s="2" t="s">
        <v>1094</v>
      </c>
      <c r="B280" s="2" t="s">
        <v>1095</v>
      </c>
      <c r="C280" s="2" t="s">
        <v>1111</v>
      </c>
      <c r="D280" s="2"/>
      <c r="E280" s="2"/>
      <c r="F280" s="2" t="s">
        <v>955</v>
      </c>
      <c r="G280" s="2"/>
      <c r="H280">
        <v>1</v>
      </c>
      <c r="I280">
        <v>40</v>
      </c>
      <c r="J280" s="1">
        <v>41809</v>
      </c>
      <c r="K280" s="34">
        <v>2014</v>
      </c>
      <c r="L280" s="5" t="s">
        <v>956</v>
      </c>
      <c r="N280" s="35">
        <v>5</v>
      </c>
      <c r="O280" t="str">
        <f t="shared" si="29"/>
        <v>Somero</v>
      </c>
      <c r="P280" s="2" t="s">
        <v>992</v>
      </c>
      <c r="Q280" t="str">
        <f>VLOOKUP(P280,spp!A:B,2,FALSE)</f>
        <v>Serranus psittacinus</v>
      </c>
      <c r="R280">
        <f t="shared" si="28"/>
        <v>12</v>
      </c>
      <c r="T280" s="85">
        <v>10</v>
      </c>
      <c r="U280" s="85">
        <v>2</v>
      </c>
      <c r="AM280">
        <f>VLOOKUP(P280,spp!A:C,3,FALSE)</f>
        <v>1.9300000000000001E-2</v>
      </c>
      <c r="AN280">
        <f>VLOOKUP(P280,spp!A:D,4,FALSE)</f>
        <v>2.8511000000000002</v>
      </c>
      <c r="AO280">
        <f t="shared" si="30"/>
        <v>112.07684551338782</v>
      </c>
      <c r="AP280">
        <f t="shared" si="31"/>
        <v>2.8019211378346958</v>
      </c>
      <c r="AQ280">
        <f t="shared" si="32"/>
        <v>28.019211378346959</v>
      </c>
      <c r="AR280">
        <f t="shared" si="33"/>
        <v>2.801921137834696E-2</v>
      </c>
      <c r="AS280">
        <f t="shared" si="34"/>
        <v>0.3</v>
      </c>
      <c r="AT280">
        <f>VLOOKUP(P280,spp!A:H,8,FALSE)</f>
        <v>3.6</v>
      </c>
      <c r="AU280" s="79" t="str">
        <f>VLOOKUP(Q280,gfQuimbayo!B:C,2,FALSE)</f>
        <v>PS</v>
      </c>
      <c r="AV280" s="79" t="str">
        <f>VLOOKUP(AU280,gfQuimbayo!E:F,2,FALSE)</f>
        <v>Piscivores</v>
      </c>
      <c r="AW280" s="79" t="str">
        <f>VLOOKUP(Q280,taxo!A:D,4,FALSE)</f>
        <v>Perciformes</v>
      </c>
      <c r="AX280" s="79" t="str">
        <f>VLOOKUP(Q280,taxo!A:C,3,FALSE)</f>
        <v>Serranidae</v>
      </c>
      <c r="AY280" t="str">
        <f>VLOOKUP(P280,spp!A:L,12,FALSE)</f>
        <v>LC</v>
      </c>
    </row>
    <row r="281" spans="1:51" hidden="1" x14ac:dyDescent="0.25">
      <c r="A281" s="2" t="s">
        <v>1094</v>
      </c>
      <c r="B281" s="2" t="s">
        <v>1095</v>
      </c>
      <c r="C281" s="2" t="s">
        <v>1111</v>
      </c>
      <c r="D281" s="2"/>
      <c r="E281" s="2"/>
      <c r="F281" s="2" t="s">
        <v>955</v>
      </c>
      <c r="G281" s="2"/>
      <c r="H281">
        <v>1</v>
      </c>
      <c r="I281">
        <v>40</v>
      </c>
      <c r="J281" s="1">
        <v>41809</v>
      </c>
      <c r="K281" s="34">
        <v>2014</v>
      </c>
      <c r="L281" s="5" t="s">
        <v>956</v>
      </c>
      <c r="N281" s="35">
        <v>5</v>
      </c>
      <c r="O281" t="str">
        <f t="shared" si="29"/>
        <v>Somero</v>
      </c>
      <c r="P281" s="2" t="s">
        <v>959</v>
      </c>
      <c r="Q281" t="str">
        <f>VLOOKUP(P281,spp!A:B,2,FALSE)</f>
        <v>Stegastes acapulcoensis</v>
      </c>
      <c r="R281">
        <f t="shared" si="28"/>
        <v>30</v>
      </c>
      <c r="T281" s="85">
        <v>30</v>
      </c>
      <c r="AM281">
        <f>VLOOKUP(P281,spp!A:C,3,FALSE)</f>
        <v>3.49E-2</v>
      </c>
      <c r="AN281">
        <f>VLOOKUP(P281,spp!A:D,4,FALSE)</f>
        <v>2.9108999999999998</v>
      </c>
      <c r="AO281">
        <f t="shared" si="30"/>
        <v>369.11569607091837</v>
      </c>
      <c r="AP281">
        <f t="shared" si="31"/>
        <v>9.2278924017729587</v>
      </c>
      <c r="AQ281">
        <f t="shared" si="32"/>
        <v>92.278924017729594</v>
      </c>
      <c r="AR281">
        <f t="shared" si="33"/>
        <v>9.2278924017729594E-2</v>
      </c>
      <c r="AS281">
        <f t="shared" si="34"/>
        <v>0.75</v>
      </c>
      <c r="AT281">
        <f>VLOOKUP(P281,spp!A:H,8,FALSE)</f>
        <v>2</v>
      </c>
      <c r="AU281" s="79" t="str">
        <f>VLOOKUP(Q281,gfQuimbayo!B:C,2,FALSE)</f>
        <v>HD</v>
      </c>
      <c r="AV281" s="79" t="str">
        <f>VLOOKUP(AU281,gfQuimbayo!E:F,2,FALSE)</f>
        <v>Detritivores</v>
      </c>
      <c r="AW281" s="79" t="str">
        <f>VLOOKUP(Q281,taxo!A:D,4,FALSE)</f>
        <v>Perciformes</v>
      </c>
      <c r="AX281" s="79" t="str">
        <f>VLOOKUP(Q281,taxo!A:C,3,FALSE)</f>
        <v>Pomacentridae</v>
      </c>
      <c r="AY281" t="str">
        <f>VLOOKUP(P281,spp!A:L,12,FALSE)</f>
        <v>LC</v>
      </c>
    </row>
    <row r="282" spans="1:51" hidden="1" x14ac:dyDescent="0.25">
      <c r="A282" s="2" t="s">
        <v>1094</v>
      </c>
      <c r="B282" s="2" t="s">
        <v>1095</v>
      </c>
      <c r="C282" s="2" t="s">
        <v>1111</v>
      </c>
      <c r="D282" s="2"/>
      <c r="E282" s="2"/>
      <c r="F282" s="2" t="s">
        <v>955</v>
      </c>
      <c r="G282" s="2"/>
      <c r="H282">
        <v>1</v>
      </c>
      <c r="I282">
        <v>40</v>
      </c>
      <c r="J282" s="1">
        <v>41809</v>
      </c>
      <c r="K282" s="34">
        <v>2014</v>
      </c>
      <c r="L282" s="5" t="s">
        <v>956</v>
      </c>
      <c r="N282" s="35">
        <v>5</v>
      </c>
      <c r="O282" t="str">
        <f t="shared" si="29"/>
        <v>Somero</v>
      </c>
      <c r="P282" s="2" t="s">
        <v>984</v>
      </c>
      <c r="Q282" t="str">
        <f>VLOOKUP(P282,spp!A:B,2,FALSE)</f>
        <v>Scarus ghobban</v>
      </c>
      <c r="R282">
        <f t="shared" si="28"/>
        <v>57</v>
      </c>
      <c r="U282" s="85">
        <v>12</v>
      </c>
      <c r="V282" s="85">
        <v>45</v>
      </c>
      <c r="AM282">
        <f>VLOOKUP(P282,spp!A:C,3,FALSE)</f>
        <v>2.3300000000000001E-2</v>
      </c>
      <c r="AN282">
        <f>VLOOKUP(P282,spp!A:D,4,FALSE)</f>
        <v>2.919</v>
      </c>
      <c r="AO282">
        <f t="shared" si="30"/>
        <v>4901.5854623175437</v>
      </c>
      <c r="AP282">
        <f t="shared" si="31"/>
        <v>122.53963655793859</v>
      </c>
      <c r="AQ282">
        <f t="shared" si="32"/>
        <v>1225.3963655793859</v>
      </c>
      <c r="AR282">
        <f t="shared" si="33"/>
        <v>1.225396365579386</v>
      </c>
      <c r="AS282">
        <f t="shared" si="34"/>
        <v>1.425</v>
      </c>
      <c r="AT282">
        <f>VLOOKUP(P282,spp!A:H,8,FALSE)</f>
        <v>2</v>
      </c>
      <c r="AU282" s="79" t="str">
        <f>VLOOKUP(Q282,gfQuimbayo!B:C,2,FALSE)</f>
        <v>HM</v>
      </c>
      <c r="AV282" s="79" t="str">
        <f>VLOOKUP(AU282,gfQuimbayo!E:F,2,FALSE)</f>
        <v>Macroalgae feeders</v>
      </c>
      <c r="AW282" s="79" t="str">
        <f>VLOOKUP(Q282,taxo!A:D,4,FALSE)</f>
        <v>Perciformes</v>
      </c>
      <c r="AX282" s="79" t="str">
        <f>VLOOKUP(Q282,taxo!A:C,3,FALSE)</f>
        <v>Scaridae</v>
      </c>
      <c r="AY282" t="str">
        <f>VLOOKUP(P282,spp!A:L,12,FALSE)</f>
        <v>LC</v>
      </c>
    </row>
    <row r="283" spans="1:51" hidden="1" x14ac:dyDescent="0.25">
      <c r="A283" s="2" t="s">
        <v>1094</v>
      </c>
      <c r="B283" s="2" t="s">
        <v>1095</v>
      </c>
      <c r="C283" s="2" t="s">
        <v>1111</v>
      </c>
      <c r="D283" s="2"/>
      <c r="E283" s="2"/>
      <c r="F283" s="2" t="s">
        <v>955</v>
      </c>
      <c r="G283" s="2"/>
      <c r="H283">
        <v>1</v>
      </c>
      <c r="I283">
        <v>40</v>
      </c>
      <c r="J283" s="1">
        <v>41809</v>
      </c>
      <c r="K283" s="34">
        <v>2014</v>
      </c>
      <c r="L283" s="5" t="s">
        <v>956</v>
      </c>
      <c r="N283" s="35">
        <v>5</v>
      </c>
      <c r="O283" t="str">
        <f t="shared" si="29"/>
        <v>Somero</v>
      </c>
      <c r="P283" s="2" t="s">
        <v>967</v>
      </c>
      <c r="Q283" t="str">
        <f>VLOOKUP(P283,spp!A:B,2,FALSE)</f>
        <v>Thalassoma lucasanum</v>
      </c>
      <c r="R283">
        <f t="shared" si="28"/>
        <v>19</v>
      </c>
      <c r="T283" s="85">
        <v>10</v>
      </c>
      <c r="U283" s="85">
        <v>9</v>
      </c>
      <c r="AM283">
        <f>VLOOKUP(P283,spp!A:C,3,FALSE)</f>
        <v>1.261E-2</v>
      </c>
      <c r="AN283">
        <f>VLOOKUP(P283,spp!A:D,4,FALSE)</f>
        <v>2.8782999999999999</v>
      </c>
      <c r="AO283">
        <f t="shared" si="30"/>
        <v>204.63204406707837</v>
      </c>
      <c r="AP283">
        <f t="shared" si="31"/>
        <v>5.1158011016769596</v>
      </c>
      <c r="AQ283">
        <f t="shared" si="32"/>
        <v>51.158011016769592</v>
      </c>
      <c r="AR283">
        <f t="shared" si="33"/>
        <v>5.1158011016769589E-2</v>
      </c>
      <c r="AS283">
        <f t="shared" si="34"/>
        <v>0.47499999999999998</v>
      </c>
      <c r="AT283">
        <f>VLOOKUP(P283,spp!A:H,8,FALSE)</f>
        <v>3.5</v>
      </c>
      <c r="AU283" s="79" t="str">
        <f>VLOOKUP(Q283,gfQuimbayo!B:C,2,FALSE)</f>
        <v>IN</v>
      </c>
      <c r="AV283" s="79" t="str">
        <f>VLOOKUP(AU283,gfQuimbayo!E:F,2,FALSE)</f>
        <v>Invertebrivores</v>
      </c>
      <c r="AW283" s="79" t="str">
        <f>VLOOKUP(Q283,taxo!A:D,4,FALSE)</f>
        <v>Perciformes</v>
      </c>
      <c r="AX283" s="79" t="str">
        <f>VLOOKUP(Q283,taxo!A:C,3,FALSE)</f>
        <v>Labridae</v>
      </c>
      <c r="AY283" t="str">
        <f>VLOOKUP(P283,spp!A:L,12,FALSE)</f>
        <v>LC</v>
      </c>
    </row>
    <row r="284" spans="1:51" hidden="1" x14ac:dyDescent="0.25">
      <c r="A284" s="2" t="s">
        <v>1094</v>
      </c>
      <c r="B284" s="2" t="s">
        <v>1095</v>
      </c>
      <c r="C284" s="2" t="s">
        <v>1111</v>
      </c>
      <c r="D284" s="2"/>
      <c r="E284" s="2"/>
      <c r="F284" s="2" t="s">
        <v>955</v>
      </c>
      <c r="G284" s="2"/>
      <c r="H284">
        <v>1</v>
      </c>
      <c r="I284">
        <v>40</v>
      </c>
      <c r="J284" s="1">
        <v>41809</v>
      </c>
      <c r="K284" s="34">
        <v>2014</v>
      </c>
      <c r="L284" s="5" t="s">
        <v>956</v>
      </c>
      <c r="N284" s="35">
        <v>5</v>
      </c>
      <c r="O284" t="str">
        <f t="shared" si="29"/>
        <v>Somero</v>
      </c>
      <c r="P284" s="2" t="s">
        <v>976</v>
      </c>
      <c r="Q284" t="str">
        <f>VLOOKUP(P284,spp!A:B,2,FALSE)</f>
        <v>Sufflamen verres</v>
      </c>
      <c r="R284">
        <f t="shared" si="28"/>
        <v>3</v>
      </c>
      <c r="V284" s="85">
        <v>3</v>
      </c>
      <c r="AM284">
        <f>VLOOKUP(P284,spp!A:C,3,FALSE)</f>
        <v>2.4899999999999999E-2</v>
      </c>
      <c r="AN284">
        <f>VLOOKUP(P284,spp!A:D,4,FALSE)</f>
        <v>3.0129999999999999</v>
      </c>
      <c r="AO284">
        <f t="shared" si="30"/>
        <v>415.52221035732396</v>
      </c>
      <c r="AP284">
        <f t="shared" si="31"/>
        <v>10.388055258933099</v>
      </c>
      <c r="AQ284">
        <f t="shared" si="32"/>
        <v>103.88055258933099</v>
      </c>
      <c r="AR284">
        <f t="shared" si="33"/>
        <v>0.10388055258933099</v>
      </c>
      <c r="AS284">
        <f t="shared" si="34"/>
        <v>7.4999999999999997E-2</v>
      </c>
      <c r="AT284">
        <f>VLOOKUP(P284,spp!A:H,8,FALSE)</f>
        <v>3.3</v>
      </c>
      <c r="AU284" s="79" t="str">
        <f>VLOOKUP(Q284,gfQuimbayo!B:C,2,FALSE)</f>
        <v>IN</v>
      </c>
      <c r="AV284" s="79" t="str">
        <f>VLOOKUP(AU284,gfQuimbayo!E:F,2,FALSE)</f>
        <v>Invertebrivores</v>
      </c>
      <c r="AW284" s="79" t="str">
        <f>VLOOKUP(Q284,taxo!A:D,4,FALSE)</f>
        <v>Tetraodontiformes</v>
      </c>
      <c r="AX284" s="79" t="str">
        <f>VLOOKUP(Q284,taxo!A:C,3,FALSE)</f>
        <v>Balistidae</v>
      </c>
      <c r="AY284" t="str">
        <f>VLOOKUP(P284,spp!A:L,12,FALSE)</f>
        <v>LC</v>
      </c>
    </row>
    <row r="285" spans="1:51" hidden="1" x14ac:dyDescent="0.25">
      <c r="A285" s="2" t="s">
        <v>1094</v>
      </c>
      <c r="B285" s="2" t="s">
        <v>1095</v>
      </c>
      <c r="C285" s="2" t="s">
        <v>1111</v>
      </c>
      <c r="D285" s="2"/>
      <c r="E285" s="2"/>
      <c r="F285" s="2" t="s">
        <v>955</v>
      </c>
      <c r="G285" s="2"/>
      <c r="H285">
        <v>1</v>
      </c>
      <c r="I285">
        <v>40</v>
      </c>
      <c r="J285" s="1">
        <v>41809</v>
      </c>
      <c r="K285" s="34">
        <v>2014</v>
      </c>
      <c r="L285" s="5" t="s">
        <v>956</v>
      </c>
      <c r="N285" s="35">
        <v>5</v>
      </c>
      <c r="O285" t="str">
        <f t="shared" si="29"/>
        <v>Somero</v>
      </c>
      <c r="P285" s="2" t="s">
        <v>1001</v>
      </c>
      <c r="Q285" t="str">
        <f>VLOOKUP(P285,spp!A:B,2,FALSE)</f>
        <v>Apogon dovii</v>
      </c>
      <c r="R285">
        <f t="shared" si="28"/>
        <v>10</v>
      </c>
      <c r="S285" s="85">
        <v>10</v>
      </c>
      <c r="AM285">
        <f>VLOOKUP(P285,spp!A:C,3,FALSE)</f>
        <v>1.41E-2</v>
      </c>
      <c r="AN285">
        <f>VLOOKUP(P285,spp!A:D,4,FALSE)</f>
        <v>3.1286</v>
      </c>
      <c r="AO285">
        <f t="shared" si="30"/>
        <v>2.4786443933352804</v>
      </c>
      <c r="AP285">
        <f t="shared" si="31"/>
        <v>6.1966109833382008E-2</v>
      </c>
      <c r="AQ285">
        <f t="shared" si="32"/>
        <v>0.6196610983338201</v>
      </c>
      <c r="AR285">
        <f t="shared" si="33"/>
        <v>6.1966109833382012E-4</v>
      </c>
      <c r="AS285">
        <f t="shared" si="34"/>
        <v>0.25</v>
      </c>
      <c r="AT285">
        <f>VLOOKUP(P285,spp!A:H,8,FALSE)</f>
        <v>3.4</v>
      </c>
      <c r="AU285" s="79" t="str">
        <f>VLOOKUP(Q285,gfQuimbayo!B:C,2,FALSE)</f>
        <v>PK</v>
      </c>
      <c r="AV285" s="79" t="str">
        <f>VLOOKUP(AU285,gfQuimbayo!E:F,2,FALSE)</f>
        <v>Planktivores</v>
      </c>
      <c r="AW285" s="79" t="str">
        <f>VLOOKUP(Q285,taxo!A:D,4,FALSE)</f>
        <v>Perciformes</v>
      </c>
      <c r="AX285" s="79" t="str">
        <f>VLOOKUP(Q285,taxo!A:C,3,FALSE)</f>
        <v>Apogonidae</v>
      </c>
      <c r="AY285" t="str">
        <f>VLOOKUP(P285,spp!A:L,12,FALSE)</f>
        <v>LC</v>
      </c>
    </row>
    <row r="286" spans="1:51" hidden="1" x14ac:dyDescent="0.25">
      <c r="A286" s="2" t="s">
        <v>1094</v>
      </c>
      <c r="B286" s="2" t="s">
        <v>1095</v>
      </c>
      <c r="C286" s="2" t="s">
        <v>1111</v>
      </c>
      <c r="D286" s="2"/>
      <c r="E286" s="2"/>
      <c r="F286" s="2" t="s">
        <v>955</v>
      </c>
      <c r="G286" s="2"/>
      <c r="H286">
        <v>1</v>
      </c>
      <c r="I286">
        <v>40</v>
      </c>
      <c r="J286" s="1">
        <v>41809</v>
      </c>
      <c r="K286" s="34">
        <v>2014</v>
      </c>
      <c r="L286" s="5" t="s">
        <v>956</v>
      </c>
      <c r="N286" s="35">
        <v>5</v>
      </c>
      <c r="O286" t="str">
        <f t="shared" si="29"/>
        <v>Somero</v>
      </c>
      <c r="P286" s="2" t="s">
        <v>957</v>
      </c>
      <c r="Q286" t="str">
        <f>VLOOKUP(P286,spp!A:B,2,FALSE)</f>
        <v>Halichoeres dispilus</v>
      </c>
      <c r="R286">
        <f t="shared" si="28"/>
        <v>50</v>
      </c>
      <c r="T286" s="85">
        <v>40</v>
      </c>
      <c r="U286" s="85">
        <v>10</v>
      </c>
      <c r="AM286">
        <f>VLOOKUP(P286,spp!A:C,3,FALSE)</f>
        <v>1.26E-2</v>
      </c>
      <c r="AN286">
        <f>VLOOKUP(P286,spp!A:D,4,FALSE)</f>
        <v>3.0672999999999999</v>
      </c>
      <c r="AO286">
        <f t="shared" si="30"/>
        <v>535.19464631206733</v>
      </c>
      <c r="AP286">
        <f t="shared" si="31"/>
        <v>13.379866157801683</v>
      </c>
      <c r="AQ286">
        <f t="shared" si="32"/>
        <v>133.79866157801683</v>
      </c>
      <c r="AR286">
        <f t="shared" si="33"/>
        <v>0.13379866157801684</v>
      </c>
      <c r="AS286">
        <f t="shared" si="34"/>
        <v>1.25</v>
      </c>
      <c r="AT286">
        <f>VLOOKUP(P286,spp!A:H,8,FALSE)</f>
        <v>3.9</v>
      </c>
      <c r="AU286" s="79" t="str">
        <f>VLOOKUP(Q286,gfQuimbayo!B:C,2,FALSE)</f>
        <v>IN</v>
      </c>
      <c r="AV286" s="79" t="str">
        <f>VLOOKUP(AU286,gfQuimbayo!E:F,2,FALSE)</f>
        <v>Invertebrivores</v>
      </c>
      <c r="AW286" s="79" t="str">
        <f>VLOOKUP(Q286,taxo!A:D,4,FALSE)</f>
        <v>Perciformes</v>
      </c>
      <c r="AX286" s="79" t="str">
        <f>VLOOKUP(Q286,taxo!A:C,3,FALSE)</f>
        <v>Labridae</v>
      </c>
      <c r="AY286" t="str">
        <f>VLOOKUP(P286,spp!A:L,12,FALSE)</f>
        <v>LC</v>
      </c>
    </row>
    <row r="287" spans="1:51" hidden="1" x14ac:dyDescent="0.25">
      <c r="A287" s="2" t="s">
        <v>1094</v>
      </c>
      <c r="B287" s="2" t="s">
        <v>1095</v>
      </c>
      <c r="C287" s="2" t="s">
        <v>1111</v>
      </c>
      <c r="D287" s="2"/>
      <c r="E287" s="2"/>
      <c r="F287" s="2" t="s">
        <v>955</v>
      </c>
      <c r="G287" s="2"/>
      <c r="H287">
        <v>1</v>
      </c>
      <c r="I287">
        <v>40</v>
      </c>
      <c r="J287" s="1">
        <v>41809</v>
      </c>
      <c r="K287" s="34">
        <v>2014</v>
      </c>
      <c r="L287" s="5" t="s">
        <v>956</v>
      </c>
      <c r="N287" s="35">
        <v>5</v>
      </c>
      <c r="O287" t="str">
        <f t="shared" si="29"/>
        <v>Somero</v>
      </c>
      <c r="P287" s="2" t="s">
        <v>1000</v>
      </c>
      <c r="Q287" t="str">
        <f>VLOOKUP(P287,spp!A:B,2,FALSE)</f>
        <v>Cirrhitichthys oxycephalus</v>
      </c>
      <c r="R287">
        <f t="shared" si="28"/>
        <v>1</v>
      </c>
      <c r="S287" s="85">
        <v>1</v>
      </c>
      <c r="AM287">
        <f>VLOOKUP(P287,spp!A:C,3,FALSE)</f>
        <v>3.32E-2</v>
      </c>
      <c r="AN287">
        <f>VLOOKUP(P287,spp!A:D,4,FALSE)</f>
        <v>3</v>
      </c>
      <c r="AO287">
        <f t="shared" si="30"/>
        <v>0.51875000000000004</v>
      </c>
      <c r="AP287">
        <f t="shared" si="31"/>
        <v>1.2968750000000001E-2</v>
      </c>
      <c r="AQ287">
        <f t="shared" si="32"/>
        <v>0.12968750000000001</v>
      </c>
      <c r="AR287">
        <f t="shared" si="33"/>
        <v>1.296875E-4</v>
      </c>
      <c r="AS287">
        <f t="shared" si="34"/>
        <v>2.5000000000000001E-2</v>
      </c>
      <c r="AT287">
        <f>VLOOKUP(P287,spp!A:H,8,FALSE)</f>
        <v>3.9</v>
      </c>
      <c r="AU287" s="79" t="str">
        <f>VLOOKUP(Q287,gfQuimbayo!B:C,2,FALSE)</f>
        <v>IN</v>
      </c>
      <c r="AV287" s="79" t="str">
        <f>VLOOKUP(AU287,gfQuimbayo!E:F,2,FALSE)</f>
        <v>Invertebrivores</v>
      </c>
      <c r="AW287" s="79" t="str">
        <f>VLOOKUP(Q287,taxo!A:D,4,FALSE)</f>
        <v>Perciformes</v>
      </c>
      <c r="AX287" s="79" t="str">
        <f>VLOOKUP(Q287,taxo!A:C,3,FALSE)</f>
        <v>Cirrhitidae</v>
      </c>
      <c r="AY287" t="str">
        <f>VLOOKUP(P287,spp!A:L,12,FALSE)</f>
        <v>NE</v>
      </c>
    </row>
    <row r="288" spans="1:51" hidden="1" x14ac:dyDescent="0.25">
      <c r="A288" s="2" t="s">
        <v>1094</v>
      </c>
      <c r="B288" s="2" t="s">
        <v>1095</v>
      </c>
      <c r="C288" s="2" t="s">
        <v>1111</v>
      </c>
      <c r="D288" s="2"/>
      <c r="E288" s="2"/>
      <c r="F288" s="2" t="s">
        <v>955</v>
      </c>
      <c r="G288" s="2"/>
      <c r="H288">
        <v>1</v>
      </c>
      <c r="I288">
        <v>40</v>
      </c>
      <c r="J288" s="1">
        <v>41809</v>
      </c>
      <c r="K288" s="34">
        <v>2014</v>
      </c>
      <c r="L288" s="5" t="s">
        <v>956</v>
      </c>
      <c r="N288" s="35">
        <v>5</v>
      </c>
      <c r="O288" t="str">
        <f t="shared" si="29"/>
        <v>Somero</v>
      </c>
      <c r="P288" s="2" t="s">
        <v>1030</v>
      </c>
      <c r="Q288" t="str">
        <f>VLOOKUP(P288,spp!A:B,2,FALSE)</f>
        <v>Diodon holocanthus</v>
      </c>
      <c r="R288">
        <f t="shared" si="28"/>
        <v>1</v>
      </c>
      <c r="U288" s="85">
        <v>1</v>
      </c>
      <c r="AM288">
        <f>VLOOKUP(P288,spp!A:C,3,FALSE)</f>
        <v>2.1899999999999999E-2</v>
      </c>
      <c r="AN288">
        <f>VLOOKUP(P288,spp!A:D,4,FALSE)</f>
        <v>3</v>
      </c>
      <c r="AO288">
        <f t="shared" si="30"/>
        <v>42.7734375</v>
      </c>
      <c r="AP288">
        <f t="shared" si="31"/>
        <v>1.0693359375</v>
      </c>
      <c r="AQ288">
        <f t="shared" si="32"/>
        <v>10.693359375</v>
      </c>
      <c r="AR288">
        <f t="shared" si="33"/>
        <v>1.0693359374999999E-2</v>
      </c>
      <c r="AS288">
        <f t="shared" si="34"/>
        <v>2.5000000000000001E-2</v>
      </c>
      <c r="AT288">
        <f>VLOOKUP(P288,spp!A:H,8,FALSE)</f>
        <v>3.3</v>
      </c>
      <c r="AU288" s="79" t="str">
        <f>VLOOKUP(Q288,gfQuimbayo!B:C,2,FALSE)</f>
        <v>IN</v>
      </c>
      <c r="AV288" s="79" t="str">
        <f>VLOOKUP(AU288,gfQuimbayo!E:F,2,FALSE)</f>
        <v>Invertebrivores</v>
      </c>
      <c r="AW288" s="79" t="str">
        <f>VLOOKUP(Q288,taxo!A:D,4,FALSE)</f>
        <v>Tetraodontiformes</v>
      </c>
      <c r="AX288" s="79" t="str">
        <f>VLOOKUP(Q288,taxo!A:C,3,FALSE)</f>
        <v>Diodontidae</v>
      </c>
      <c r="AY288" t="str">
        <f>VLOOKUP(P288,spp!A:L,12,FALSE)</f>
        <v>NE</v>
      </c>
    </row>
    <row r="289" spans="1:51" hidden="1" x14ac:dyDescent="0.25">
      <c r="A289" s="2" t="s">
        <v>1094</v>
      </c>
      <c r="B289" s="2" t="s">
        <v>1095</v>
      </c>
      <c r="C289" s="2" t="s">
        <v>1111</v>
      </c>
      <c r="D289" s="2"/>
      <c r="E289" s="2"/>
      <c r="F289" s="2" t="s">
        <v>955</v>
      </c>
      <c r="G289" s="2"/>
      <c r="H289">
        <v>1</v>
      </c>
      <c r="I289">
        <v>40</v>
      </c>
      <c r="J289" s="1">
        <v>41809</v>
      </c>
      <c r="K289" s="34">
        <v>2014</v>
      </c>
      <c r="L289" s="5" t="s">
        <v>956</v>
      </c>
      <c r="N289" s="35">
        <v>5</v>
      </c>
      <c r="O289" t="str">
        <f t="shared" si="29"/>
        <v>Somero</v>
      </c>
      <c r="P289" s="2" t="s">
        <v>991</v>
      </c>
      <c r="Q289" t="str">
        <f>VLOOKUP(P289,spp!A:B,2,FALSE)</f>
        <v>Canthigaster punctatissima</v>
      </c>
      <c r="R289">
        <f t="shared" si="28"/>
        <v>1</v>
      </c>
      <c r="S289" s="85">
        <v>1</v>
      </c>
      <c r="AM289">
        <f>VLOOKUP(P289,spp!A:C,3,FALSE)</f>
        <v>1.9699999999999999E-2</v>
      </c>
      <c r="AN289">
        <f>VLOOKUP(P289,spp!A:D,4,FALSE)</f>
        <v>2.9174000000000002</v>
      </c>
      <c r="AO289">
        <f t="shared" si="30"/>
        <v>0.28537531735533872</v>
      </c>
      <c r="AP289">
        <f t="shared" si="31"/>
        <v>7.1343829338834678E-3</v>
      </c>
      <c r="AQ289">
        <f t="shared" si="32"/>
        <v>7.134382933883468E-2</v>
      </c>
      <c r="AR289">
        <f t="shared" si="33"/>
        <v>7.1343829338834679E-5</v>
      </c>
      <c r="AS289">
        <f t="shared" si="34"/>
        <v>2.5000000000000001E-2</v>
      </c>
      <c r="AT289">
        <f>VLOOKUP(P289,spp!A:H,8,FALSE)</f>
        <v>3</v>
      </c>
      <c r="AU289" s="79" t="str">
        <f>VLOOKUP(Q289,gfQuimbayo!B:C,2,FALSE)</f>
        <v>IN</v>
      </c>
      <c r="AV289" s="79" t="str">
        <f>VLOOKUP(AU289,gfQuimbayo!E:F,2,FALSE)</f>
        <v>Invertebrivores</v>
      </c>
      <c r="AW289" s="79" t="str">
        <f>VLOOKUP(Q289,taxo!A:D,4,FALSE)</f>
        <v>Tetraodontiformes</v>
      </c>
      <c r="AX289" s="79" t="str">
        <f>VLOOKUP(Q289,taxo!A:C,3,FALSE)</f>
        <v>Tetraodontidae</v>
      </c>
      <c r="AY289" t="str">
        <f>VLOOKUP(P289,spp!A:L,12,FALSE)</f>
        <v>LC</v>
      </c>
    </row>
    <row r="290" spans="1:51" hidden="1" x14ac:dyDescent="0.25">
      <c r="A290" s="2" t="s">
        <v>1094</v>
      </c>
      <c r="B290" s="2" t="s">
        <v>1095</v>
      </c>
      <c r="C290" s="2" t="s">
        <v>1111</v>
      </c>
      <c r="D290" s="2"/>
      <c r="E290" s="2"/>
      <c r="F290" s="2" t="s">
        <v>955</v>
      </c>
      <c r="G290" s="2"/>
      <c r="H290">
        <v>2</v>
      </c>
      <c r="I290">
        <v>40</v>
      </c>
      <c r="J290" s="1">
        <v>41809</v>
      </c>
      <c r="K290" s="34">
        <v>2014</v>
      </c>
      <c r="L290" s="5" t="s">
        <v>956</v>
      </c>
      <c r="N290" s="35">
        <v>5</v>
      </c>
      <c r="O290" t="str">
        <f t="shared" si="29"/>
        <v>Somero</v>
      </c>
      <c r="P290" s="2" t="s">
        <v>959</v>
      </c>
      <c r="Q290" t="str">
        <f>VLOOKUP(P290,spp!A:B,2,FALSE)</f>
        <v>Stegastes acapulcoensis</v>
      </c>
      <c r="R290">
        <f t="shared" si="28"/>
        <v>120</v>
      </c>
      <c r="T290" s="85">
        <v>20</v>
      </c>
      <c r="U290" s="85">
        <v>100</v>
      </c>
      <c r="AM290">
        <f>VLOOKUP(P290,spp!A:C,3,FALSE)</f>
        <v>3.49E-2</v>
      </c>
      <c r="AN290">
        <f>VLOOKUP(P290,spp!A:D,4,FALSE)</f>
        <v>2.9108999999999998</v>
      </c>
      <c r="AO290">
        <f t="shared" si="30"/>
        <v>5688.8571753477081</v>
      </c>
      <c r="AP290">
        <f t="shared" si="31"/>
        <v>142.22142938369271</v>
      </c>
      <c r="AQ290">
        <f t="shared" si="32"/>
        <v>1422.214293836927</v>
      </c>
      <c r="AR290">
        <f t="shared" si="33"/>
        <v>1.4222142938369271</v>
      </c>
      <c r="AS290">
        <f t="shared" si="34"/>
        <v>3</v>
      </c>
      <c r="AT290">
        <f>VLOOKUP(P290,spp!A:H,8,FALSE)</f>
        <v>2</v>
      </c>
      <c r="AU290" s="79" t="str">
        <f>VLOOKUP(Q290,gfQuimbayo!B:C,2,FALSE)</f>
        <v>HD</v>
      </c>
      <c r="AV290" s="79" t="str">
        <f>VLOOKUP(AU290,gfQuimbayo!E:F,2,FALSE)</f>
        <v>Detritivores</v>
      </c>
      <c r="AW290" s="79" t="str">
        <f>VLOOKUP(Q290,taxo!A:D,4,FALSE)</f>
        <v>Perciformes</v>
      </c>
      <c r="AX290" s="79" t="str">
        <f>VLOOKUP(Q290,taxo!A:C,3,FALSE)</f>
        <v>Pomacentridae</v>
      </c>
      <c r="AY290" t="str">
        <f>VLOOKUP(P290,spp!A:L,12,FALSE)</f>
        <v>LC</v>
      </c>
    </row>
    <row r="291" spans="1:51" hidden="1" x14ac:dyDescent="0.25">
      <c r="A291" s="2" t="s">
        <v>1094</v>
      </c>
      <c r="B291" s="2" t="s">
        <v>1095</v>
      </c>
      <c r="C291" s="2" t="s">
        <v>1111</v>
      </c>
      <c r="D291" s="2"/>
      <c r="E291" s="2"/>
      <c r="F291" s="2" t="s">
        <v>955</v>
      </c>
      <c r="G291" s="2"/>
      <c r="H291">
        <v>2</v>
      </c>
      <c r="I291">
        <v>40</v>
      </c>
      <c r="J291" s="1">
        <v>41809</v>
      </c>
      <c r="K291" s="34">
        <v>2014</v>
      </c>
      <c r="L291" s="5" t="s">
        <v>956</v>
      </c>
      <c r="N291" s="35">
        <v>5</v>
      </c>
      <c r="O291" t="str">
        <f t="shared" si="29"/>
        <v>Somero</v>
      </c>
      <c r="P291" s="2" t="s">
        <v>967</v>
      </c>
      <c r="Q291" t="str">
        <f>VLOOKUP(P291,spp!A:B,2,FALSE)</f>
        <v>Thalassoma lucasanum</v>
      </c>
      <c r="R291">
        <f t="shared" si="28"/>
        <v>10</v>
      </c>
      <c r="U291" s="85">
        <v>10</v>
      </c>
      <c r="AM291">
        <f>VLOOKUP(P291,spp!A:C,3,FALSE)</f>
        <v>1.261E-2</v>
      </c>
      <c r="AN291">
        <f>VLOOKUP(P291,spp!A:D,4,FALSE)</f>
        <v>2.8782999999999999</v>
      </c>
      <c r="AO291">
        <f t="shared" si="30"/>
        <v>181.11364748794441</v>
      </c>
      <c r="AP291">
        <f t="shared" si="31"/>
        <v>4.52784118719861</v>
      </c>
      <c r="AQ291">
        <f t="shared" si="32"/>
        <v>45.278411871986101</v>
      </c>
      <c r="AR291">
        <f t="shared" si="33"/>
        <v>4.5278411871986099E-2</v>
      </c>
      <c r="AS291">
        <f t="shared" si="34"/>
        <v>0.25</v>
      </c>
      <c r="AT291">
        <f>VLOOKUP(P291,spp!A:H,8,FALSE)</f>
        <v>3.5</v>
      </c>
      <c r="AU291" s="79" t="str">
        <f>VLOOKUP(Q291,gfQuimbayo!B:C,2,FALSE)</f>
        <v>IN</v>
      </c>
      <c r="AV291" s="79" t="str">
        <f>VLOOKUP(AU291,gfQuimbayo!E:F,2,FALSE)</f>
        <v>Invertebrivores</v>
      </c>
      <c r="AW291" s="79" t="str">
        <f>VLOOKUP(Q291,taxo!A:D,4,FALSE)</f>
        <v>Perciformes</v>
      </c>
      <c r="AX291" s="79" t="str">
        <f>VLOOKUP(Q291,taxo!A:C,3,FALSE)</f>
        <v>Labridae</v>
      </c>
      <c r="AY291" t="str">
        <f>VLOOKUP(P291,spp!A:L,12,FALSE)</f>
        <v>LC</v>
      </c>
    </row>
    <row r="292" spans="1:51" hidden="1" x14ac:dyDescent="0.25">
      <c r="A292" s="2" t="s">
        <v>1094</v>
      </c>
      <c r="B292" s="2" t="s">
        <v>1095</v>
      </c>
      <c r="C292" s="2" t="s">
        <v>1111</v>
      </c>
      <c r="D292" s="2"/>
      <c r="E292" s="2"/>
      <c r="F292" s="2" t="s">
        <v>955</v>
      </c>
      <c r="G292" s="2"/>
      <c r="H292">
        <v>2</v>
      </c>
      <c r="I292">
        <v>40</v>
      </c>
      <c r="J292" s="1">
        <v>41809</v>
      </c>
      <c r="K292" s="34">
        <v>2014</v>
      </c>
      <c r="L292" s="5" t="s">
        <v>956</v>
      </c>
      <c r="N292" s="35">
        <v>5</v>
      </c>
      <c r="O292" t="str">
        <f t="shared" si="29"/>
        <v>Somero</v>
      </c>
      <c r="P292" s="2" t="s">
        <v>957</v>
      </c>
      <c r="Q292" t="str">
        <f>VLOOKUP(P292,spp!A:B,2,FALSE)</f>
        <v>Halichoeres dispilus</v>
      </c>
      <c r="R292">
        <f t="shared" si="28"/>
        <v>10</v>
      </c>
      <c r="T292" s="85">
        <v>10</v>
      </c>
      <c r="AM292">
        <f>VLOOKUP(P292,spp!A:C,3,FALSE)</f>
        <v>1.26E-2</v>
      </c>
      <c r="AN292">
        <f>VLOOKUP(P292,spp!A:D,4,FALSE)</f>
        <v>3.0672999999999999</v>
      </c>
      <c r="AO292">
        <f t="shared" si="30"/>
        <v>60.87597896771554</v>
      </c>
      <c r="AP292">
        <f t="shared" si="31"/>
        <v>1.5218994741928884</v>
      </c>
      <c r="AQ292">
        <f t="shared" si="32"/>
        <v>15.218994741928885</v>
      </c>
      <c r="AR292">
        <f t="shared" si="33"/>
        <v>1.5218994741928884E-2</v>
      </c>
      <c r="AS292">
        <f t="shared" si="34"/>
        <v>0.25</v>
      </c>
      <c r="AT292">
        <f>VLOOKUP(P292,spp!A:H,8,FALSE)</f>
        <v>3.9</v>
      </c>
      <c r="AU292" s="79" t="str">
        <f>VLOOKUP(Q292,gfQuimbayo!B:C,2,FALSE)</f>
        <v>IN</v>
      </c>
      <c r="AV292" s="79" t="str">
        <f>VLOOKUP(AU292,gfQuimbayo!E:F,2,FALSE)</f>
        <v>Invertebrivores</v>
      </c>
      <c r="AW292" s="79" t="str">
        <f>VLOOKUP(Q292,taxo!A:D,4,FALSE)</f>
        <v>Perciformes</v>
      </c>
      <c r="AX292" s="79" t="str">
        <f>VLOOKUP(Q292,taxo!A:C,3,FALSE)</f>
        <v>Labridae</v>
      </c>
      <c r="AY292" t="str">
        <f>VLOOKUP(P292,spp!A:L,12,FALSE)</f>
        <v>LC</v>
      </c>
    </row>
    <row r="293" spans="1:51" hidden="1" x14ac:dyDescent="0.25">
      <c r="A293" s="2" t="s">
        <v>1094</v>
      </c>
      <c r="B293" s="2" t="s">
        <v>1095</v>
      </c>
      <c r="C293" s="2" t="s">
        <v>1111</v>
      </c>
      <c r="D293" s="2"/>
      <c r="E293" s="2"/>
      <c r="F293" s="2" t="s">
        <v>955</v>
      </c>
      <c r="G293" s="2"/>
      <c r="H293">
        <v>2</v>
      </c>
      <c r="I293">
        <v>40</v>
      </c>
      <c r="J293" s="1">
        <v>41809</v>
      </c>
      <c r="K293" s="34">
        <v>2014</v>
      </c>
      <c r="L293" s="5" t="s">
        <v>956</v>
      </c>
      <c r="N293" s="35">
        <v>5</v>
      </c>
      <c r="O293" t="str">
        <f t="shared" si="29"/>
        <v>Somero</v>
      </c>
      <c r="P293" s="2" t="s">
        <v>1001</v>
      </c>
      <c r="Q293" t="str">
        <f>VLOOKUP(P293,spp!A:B,2,FALSE)</f>
        <v>Apogon dovii</v>
      </c>
      <c r="R293">
        <f t="shared" si="28"/>
        <v>17</v>
      </c>
      <c r="S293" s="85">
        <v>17</v>
      </c>
      <c r="AM293">
        <f>VLOOKUP(P293,spp!A:C,3,FALSE)</f>
        <v>1.41E-2</v>
      </c>
      <c r="AN293">
        <f>VLOOKUP(P293,spp!A:D,4,FALSE)</f>
        <v>3.1286</v>
      </c>
      <c r="AO293">
        <f t="shared" si="30"/>
        <v>4.213695468669977</v>
      </c>
      <c r="AP293">
        <f t="shared" si="31"/>
        <v>0.10534238671674942</v>
      </c>
      <c r="AQ293">
        <f t="shared" si="32"/>
        <v>1.0534238671674943</v>
      </c>
      <c r="AR293">
        <f t="shared" si="33"/>
        <v>1.0534238671674942E-3</v>
      </c>
      <c r="AS293">
        <f t="shared" si="34"/>
        <v>0.42499999999999999</v>
      </c>
      <c r="AT293">
        <f>VLOOKUP(P293,spp!A:H,8,FALSE)</f>
        <v>3.4</v>
      </c>
      <c r="AU293" s="79" t="str">
        <f>VLOOKUP(Q293,gfQuimbayo!B:C,2,FALSE)</f>
        <v>PK</v>
      </c>
      <c r="AV293" s="79" t="str">
        <f>VLOOKUP(AU293,gfQuimbayo!E:F,2,FALSE)</f>
        <v>Planktivores</v>
      </c>
      <c r="AW293" s="79" t="str">
        <f>VLOOKUP(Q293,taxo!A:D,4,FALSE)</f>
        <v>Perciformes</v>
      </c>
      <c r="AX293" s="79" t="str">
        <f>VLOOKUP(Q293,taxo!A:C,3,FALSE)</f>
        <v>Apogonidae</v>
      </c>
      <c r="AY293" t="str">
        <f>VLOOKUP(P293,spp!A:L,12,FALSE)</f>
        <v>LC</v>
      </c>
    </row>
    <row r="294" spans="1:51" hidden="1" x14ac:dyDescent="0.25">
      <c r="A294" s="2" t="s">
        <v>1094</v>
      </c>
      <c r="B294" s="2" t="s">
        <v>1095</v>
      </c>
      <c r="C294" s="2" t="s">
        <v>1111</v>
      </c>
      <c r="D294" s="2"/>
      <c r="E294" s="2"/>
      <c r="F294" s="2" t="s">
        <v>955</v>
      </c>
      <c r="G294" s="2"/>
      <c r="H294">
        <v>2</v>
      </c>
      <c r="I294">
        <v>40</v>
      </c>
      <c r="J294" s="1">
        <v>41809</v>
      </c>
      <c r="K294" s="34">
        <v>2014</v>
      </c>
      <c r="L294" s="5" t="s">
        <v>956</v>
      </c>
      <c r="N294" s="35">
        <v>5</v>
      </c>
      <c r="O294" t="str">
        <f t="shared" si="29"/>
        <v>Somero</v>
      </c>
      <c r="P294" s="2" t="s">
        <v>1112</v>
      </c>
      <c r="Q294" t="str">
        <f>VLOOKUP(P294,spp!A:B,2,FALSE)</f>
        <v>Muraena argus</v>
      </c>
      <c r="R294">
        <f t="shared" si="28"/>
        <v>1</v>
      </c>
      <c r="Y294" s="85">
        <v>1</v>
      </c>
      <c r="AM294">
        <f>VLOOKUP(P294,spp!A:C,3,FALSE)</f>
        <v>9.5E-4</v>
      </c>
      <c r="AN294">
        <f>VLOOKUP(P294,spp!A:D,4,FALSE)</f>
        <v>3.12</v>
      </c>
      <c r="AO294">
        <f t="shared" si="30"/>
        <v>136.69311746275224</v>
      </c>
      <c r="AP294">
        <f t="shared" si="31"/>
        <v>3.4173279365688058</v>
      </c>
      <c r="AQ294">
        <f t="shared" si="32"/>
        <v>34.17327936568806</v>
      </c>
      <c r="AR294">
        <f t="shared" si="33"/>
        <v>3.4173279365688057E-2</v>
      </c>
      <c r="AS294">
        <f t="shared" si="34"/>
        <v>2.5000000000000001E-2</v>
      </c>
      <c r="AT294">
        <f>VLOOKUP(P294,spp!A:H,8,FALSE)</f>
        <v>4</v>
      </c>
      <c r="AU294" s="79" t="str">
        <f>VLOOKUP(Q294,gfQuimbayo!B:C,2,FALSE)</f>
        <v>PS</v>
      </c>
      <c r="AV294" s="79" t="str">
        <f>VLOOKUP(AU294,gfQuimbayo!E:F,2,FALSE)</f>
        <v>Piscivores</v>
      </c>
      <c r="AW294" s="79" t="str">
        <f>VLOOKUP(Q294,taxo!A:D,4,FALSE)</f>
        <v>Anguilliformes</v>
      </c>
      <c r="AX294" s="79" t="str">
        <f>VLOOKUP(Q294,taxo!A:C,3,FALSE)</f>
        <v>Muraenidae</v>
      </c>
      <c r="AY294" t="str">
        <f>VLOOKUP(P294,spp!A:L,12,FALSE)</f>
        <v>LC</v>
      </c>
    </row>
    <row r="295" spans="1:51" hidden="1" x14ac:dyDescent="0.25">
      <c r="A295" s="2" t="s">
        <v>1094</v>
      </c>
      <c r="B295" s="2" t="s">
        <v>1095</v>
      </c>
      <c r="C295" s="2" t="s">
        <v>1111</v>
      </c>
      <c r="D295" s="2"/>
      <c r="E295" s="2"/>
      <c r="F295" s="2" t="s">
        <v>955</v>
      </c>
      <c r="G295" s="2"/>
      <c r="H295">
        <v>2</v>
      </c>
      <c r="I295">
        <v>40</v>
      </c>
      <c r="J295" s="1">
        <v>41809</v>
      </c>
      <c r="K295" s="34">
        <v>2014</v>
      </c>
      <c r="L295" s="5" t="s">
        <v>956</v>
      </c>
      <c r="N295" s="35">
        <v>5</v>
      </c>
      <c r="O295" t="str">
        <f t="shared" si="29"/>
        <v>Somero</v>
      </c>
      <c r="P295" s="2" t="s">
        <v>991</v>
      </c>
      <c r="Q295" t="str">
        <f>VLOOKUP(P295,spp!A:B,2,FALSE)</f>
        <v>Canthigaster punctatissima</v>
      </c>
      <c r="R295">
        <f t="shared" si="28"/>
        <v>1</v>
      </c>
      <c r="S295" s="85">
        <v>1</v>
      </c>
      <c r="AM295">
        <f>VLOOKUP(P295,spp!A:C,3,FALSE)</f>
        <v>1.9699999999999999E-2</v>
      </c>
      <c r="AN295">
        <f>VLOOKUP(P295,spp!A:D,4,FALSE)</f>
        <v>2.9174000000000002</v>
      </c>
      <c r="AO295">
        <f t="shared" si="30"/>
        <v>0.28537531735533872</v>
      </c>
      <c r="AP295">
        <f t="shared" si="31"/>
        <v>7.1343829338834678E-3</v>
      </c>
      <c r="AQ295">
        <f t="shared" si="32"/>
        <v>7.134382933883468E-2</v>
      </c>
      <c r="AR295">
        <f t="shared" si="33"/>
        <v>7.1343829338834679E-5</v>
      </c>
      <c r="AS295">
        <f t="shared" si="34"/>
        <v>2.5000000000000001E-2</v>
      </c>
      <c r="AT295">
        <f>VLOOKUP(P295,spp!A:H,8,FALSE)</f>
        <v>3</v>
      </c>
      <c r="AU295" s="79" t="str">
        <f>VLOOKUP(Q295,gfQuimbayo!B:C,2,FALSE)</f>
        <v>IN</v>
      </c>
      <c r="AV295" s="79" t="str">
        <f>VLOOKUP(AU295,gfQuimbayo!E:F,2,FALSE)</f>
        <v>Invertebrivores</v>
      </c>
      <c r="AW295" s="79" t="str">
        <f>VLOOKUP(Q295,taxo!A:D,4,FALSE)</f>
        <v>Tetraodontiformes</v>
      </c>
      <c r="AX295" s="79" t="str">
        <f>VLOOKUP(Q295,taxo!A:C,3,FALSE)</f>
        <v>Tetraodontidae</v>
      </c>
      <c r="AY295" t="str">
        <f>VLOOKUP(P295,spp!A:L,12,FALSE)</f>
        <v>LC</v>
      </c>
    </row>
    <row r="296" spans="1:51" hidden="1" x14ac:dyDescent="0.25">
      <c r="A296" s="2" t="s">
        <v>1094</v>
      </c>
      <c r="B296" s="2" t="s">
        <v>1095</v>
      </c>
      <c r="C296" s="2" t="s">
        <v>1111</v>
      </c>
      <c r="D296" s="2"/>
      <c r="E296" s="2"/>
      <c r="F296" s="2" t="s">
        <v>955</v>
      </c>
      <c r="G296" s="2"/>
      <c r="H296">
        <v>2</v>
      </c>
      <c r="I296">
        <v>40</v>
      </c>
      <c r="J296" s="1">
        <v>41809</v>
      </c>
      <c r="K296" s="34">
        <v>2014</v>
      </c>
      <c r="L296" s="5" t="s">
        <v>956</v>
      </c>
      <c r="N296" s="35">
        <v>5</v>
      </c>
      <c r="O296" t="str">
        <f t="shared" si="29"/>
        <v>Somero</v>
      </c>
      <c r="P296" s="2" t="s">
        <v>984</v>
      </c>
      <c r="Q296" t="str">
        <f>VLOOKUP(P296,spp!A:B,2,FALSE)</f>
        <v>Scarus ghobban</v>
      </c>
      <c r="R296">
        <f t="shared" si="28"/>
        <v>40</v>
      </c>
      <c r="T296" s="85">
        <v>15</v>
      </c>
      <c r="U296" s="85">
        <v>25</v>
      </c>
      <c r="AM296">
        <f>VLOOKUP(P296,spp!A:C,3,FALSE)</f>
        <v>2.3300000000000001E-2</v>
      </c>
      <c r="AN296">
        <f>VLOOKUP(P296,spp!A:D,4,FALSE)</f>
        <v>2.919</v>
      </c>
      <c r="AO296">
        <f t="shared" si="30"/>
        <v>1052.4483443231925</v>
      </c>
      <c r="AP296">
        <f t="shared" si="31"/>
        <v>26.311208608079813</v>
      </c>
      <c r="AQ296">
        <f t="shared" si="32"/>
        <v>263.11208608079812</v>
      </c>
      <c r="AR296">
        <f t="shared" si="33"/>
        <v>0.26311208608079811</v>
      </c>
      <c r="AS296">
        <f t="shared" si="34"/>
        <v>1</v>
      </c>
      <c r="AT296">
        <f>VLOOKUP(P296,spp!A:H,8,FALSE)</f>
        <v>2</v>
      </c>
      <c r="AU296" s="79" t="str">
        <f>VLOOKUP(Q296,gfQuimbayo!B:C,2,FALSE)</f>
        <v>HM</v>
      </c>
      <c r="AV296" s="79" t="str">
        <f>VLOOKUP(AU296,gfQuimbayo!E:F,2,FALSE)</f>
        <v>Macroalgae feeders</v>
      </c>
      <c r="AW296" s="79" t="str">
        <f>VLOOKUP(Q296,taxo!A:D,4,FALSE)</f>
        <v>Perciformes</v>
      </c>
      <c r="AX296" s="79" t="str">
        <f>VLOOKUP(Q296,taxo!A:C,3,FALSE)</f>
        <v>Scaridae</v>
      </c>
      <c r="AY296" t="str">
        <f>VLOOKUP(P296,spp!A:L,12,FALSE)</f>
        <v>LC</v>
      </c>
    </row>
    <row r="297" spans="1:51" hidden="1" x14ac:dyDescent="0.25">
      <c r="A297" s="2" t="s">
        <v>1094</v>
      </c>
      <c r="B297" s="2" t="s">
        <v>1095</v>
      </c>
      <c r="C297" s="2" t="s">
        <v>1111</v>
      </c>
      <c r="D297" s="2"/>
      <c r="E297" s="2"/>
      <c r="F297" s="2" t="s">
        <v>955</v>
      </c>
      <c r="G297" s="2"/>
      <c r="H297">
        <v>2</v>
      </c>
      <c r="I297">
        <v>40</v>
      </c>
      <c r="J297" s="1">
        <v>41809</v>
      </c>
      <c r="K297" s="34">
        <v>2014</v>
      </c>
      <c r="L297" s="5" t="s">
        <v>956</v>
      </c>
      <c r="N297" s="35">
        <v>5</v>
      </c>
      <c r="O297" t="str">
        <f t="shared" si="29"/>
        <v>Somero</v>
      </c>
      <c r="P297" s="2" t="s">
        <v>976</v>
      </c>
      <c r="Q297" t="str">
        <f>VLOOKUP(P297,spp!A:B,2,FALSE)</f>
        <v>Sufflamen verres</v>
      </c>
      <c r="R297">
        <f t="shared" si="28"/>
        <v>9</v>
      </c>
      <c r="T297" s="85">
        <v>5</v>
      </c>
      <c r="W297" s="85">
        <v>4</v>
      </c>
      <c r="AM297">
        <f>VLOOKUP(P297,spp!A:C,3,FALSE)</f>
        <v>2.4899999999999999E-2</v>
      </c>
      <c r="AN297">
        <f>VLOOKUP(P297,spp!A:D,4,FALSE)</f>
        <v>3.0129999999999999</v>
      </c>
      <c r="AO297">
        <f t="shared" si="30"/>
        <v>1676.67101184888</v>
      </c>
      <c r="AP297">
        <f t="shared" si="31"/>
        <v>41.916775296221999</v>
      </c>
      <c r="AQ297">
        <f t="shared" si="32"/>
        <v>419.16775296221999</v>
      </c>
      <c r="AR297">
        <f t="shared" si="33"/>
        <v>0.41916775296221997</v>
      </c>
      <c r="AS297">
        <f t="shared" si="34"/>
        <v>0.22500000000000001</v>
      </c>
      <c r="AT297">
        <f>VLOOKUP(P297,spp!A:H,8,FALSE)</f>
        <v>3.3</v>
      </c>
      <c r="AU297" s="79" t="str">
        <f>VLOOKUP(Q297,gfQuimbayo!B:C,2,FALSE)</f>
        <v>IN</v>
      </c>
      <c r="AV297" s="79" t="str">
        <f>VLOOKUP(AU297,gfQuimbayo!E:F,2,FALSE)</f>
        <v>Invertebrivores</v>
      </c>
      <c r="AW297" s="79" t="str">
        <f>VLOOKUP(Q297,taxo!A:D,4,FALSE)</f>
        <v>Tetraodontiformes</v>
      </c>
      <c r="AX297" s="79" t="str">
        <f>VLOOKUP(Q297,taxo!A:C,3,FALSE)</f>
        <v>Balistidae</v>
      </c>
      <c r="AY297" t="str">
        <f>VLOOKUP(P297,spp!A:L,12,FALSE)</f>
        <v>LC</v>
      </c>
    </row>
    <row r="298" spans="1:51" hidden="1" x14ac:dyDescent="0.25">
      <c r="A298" s="2" t="s">
        <v>1094</v>
      </c>
      <c r="B298" s="2" t="s">
        <v>1095</v>
      </c>
      <c r="C298" s="2" t="s">
        <v>1111</v>
      </c>
      <c r="D298" s="2"/>
      <c r="E298" s="2"/>
      <c r="F298" s="2" t="s">
        <v>955</v>
      </c>
      <c r="G298" s="2"/>
      <c r="H298">
        <v>2</v>
      </c>
      <c r="I298">
        <v>40</v>
      </c>
      <c r="J298" s="1">
        <v>41809</v>
      </c>
      <c r="K298" s="34">
        <v>2014</v>
      </c>
      <c r="L298" s="5" t="s">
        <v>956</v>
      </c>
      <c r="N298" s="35">
        <v>5</v>
      </c>
      <c r="O298" t="str">
        <f t="shared" si="29"/>
        <v>Somero</v>
      </c>
      <c r="P298" s="2" t="s">
        <v>983</v>
      </c>
      <c r="Q298" t="str">
        <f>VLOOKUP(P298,spp!A:B,2,FALSE)</f>
        <v>Scarus rubroviolaceus</v>
      </c>
      <c r="R298">
        <f t="shared" si="28"/>
        <v>2</v>
      </c>
      <c r="W298" s="85">
        <v>1</v>
      </c>
      <c r="Y298" s="85">
        <v>1</v>
      </c>
      <c r="AM298">
        <f>VLOOKUP(P298,spp!A:C,3,FALSE)</f>
        <v>1.3599999999999999E-2</v>
      </c>
      <c r="AN298">
        <f>VLOOKUP(P298,spp!A:D,4,FALSE)</f>
        <v>3.109</v>
      </c>
      <c r="AO298">
        <f t="shared" si="30"/>
        <v>2178.4317156515672</v>
      </c>
      <c r="AP298">
        <f t="shared" si="31"/>
        <v>54.460792891289181</v>
      </c>
      <c r="AQ298">
        <f t="shared" si="32"/>
        <v>544.60792891289179</v>
      </c>
      <c r="AR298">
        <f t="shared" si="33"/>
        <v>0.54460792891289178</v>
      </c>
      <c r="AS298">
        <f t="shared" si="34"/>
        <v>0.05</v>
      </c>
      <c r="AT298">
        <f>VLOOKUP(P298,spp!A:H,8,FALSE)</f>
        <v>2</v>
      </c>
      <c r="AU298" s="79" t="str">
        <f>VLOOKUP(Q298,gfQuimbayo!B:C,2,FALSE)</f>
        <v>HM</v>
      </c>
      <c r="AV298" s="79" t="str">
        <f>VLOOKUP(AU298,gfQuimbayo!E:F,2,FALSE)</f>
        <v>Macroalgae feeders</v>
      </c>
      <c r="AW298" s="79" t="str">
        <f>VLOOKUP(Q298,taxo!A:D,4,FALSE)</f>
        <v>Perciformes</v>
      </c>
      <c r="AX298" s="79" t="str">
        <f>VLOOKUP(Q298,taxo!A:C,3,FALSE)</f>
        <v>Scaridae</v>
      </c>
      <c r="AY298" t="str">
        <f>VLOOKUP(P298,spp!A:L,12,FALSE)</f>
        <v>LC</v>
      </c>
    </row>
    <row r="299" spans="1:51" hidden="1" x14ac:dyDescent="0.25">
      <c r="A299" s="2" t="s">
        <v>1094</v>
      </c>
      <c r="B299" s="2" t="s">
        <v>1095</v>
      </c>
      <c r="C299" s="2" t="s">
        <v>1111</v>
      </c>
      <c r="D299" s="2"/>
      <c r="E299" s="2"/>
      <c r="F299" s="2" t="s">
        <v>955</v>
      </c>
      <c r="G299" s="2"/>
      <c r="H299">
        <v>2</v>
      </c>
      <c r="I299">
        <v>40</v>
      </c>
      <c r="J299" s="1">
        <v>41809</v>
      </c>
      <c r="K299" s="34">
        <v>2014</v>
      </c>
      <c r="L299" s="5" t="s">
        <v>956</v>
      </c>
      <c r="N299" s="35">
        <v>5</v>
      </c>
      <c r="O299" t="str">
        <f t="shared" si="29"/>
        <v>Somero</v>
      </c>
      <c r="P299" s="2" t="s">
        <v>978</v>
      </c>
      <c r="Q299" t="str">
        <f>VLOOKUP(P299,spp!A:B,2,FALSE)</f>
        <v>Bodianus diplotaenia</v>
      </c>
      <c r="R299">
        <f t="shared" si="28"/>
        <v>1</v>
      </c>
      <c r="U299" s="85">
        <v>1</v>
      </c>
      <c r="AM299">
        <f>VLOOKUP(P299,spp!A:C,3,FALSE)</f>
        <v>2.01E-2</v>
      </c>
      <c r="AN299">
        <f>VLOOKUP(P299,spp!A:D,4,FALSE)</f>
        <v>2.9992000000000001</v>
      </c>
      <c r="AO299">
        <f t="shared" si="30"/>
        <v>39.178568920836838</v>
      </c>
      <c r="AP299">
        <f t="shared" si="31"/>
        <v>0.97946422302092095</v>
      </c>
      <c r="AQ299">
        <f t="shared" si="32"/>
        <v>9.7946422302092095</v>
      </c>
      <c r="AR299">
        <f t="shared" si="33"/>
        <v>9.7946422302092103E-3</v>
      </c>
      <c r="AS299">
        <f t="shared" si="34"/>
        <v>2.5000000000000001E-2</v>
      </c>
      <c r="AT299">
        <f>VLOOKUP(P299,spp!A:H,8,FALSE)</f>
        <v>3.4</v>
      </c>
      <c r="AU299" s="79" t="str">
        <f>VLOOKUP(Q299,gfQuimbayo!B:C,2,FALSE)</f>
        <v>IN</v>
      </c>
      <c r="AV299" s="79" t="str">
        <f>VLOOKUP(AU299,gfQuimbayo!E:F,2,FALSE)</f>
        <v>Invertebrivores</v>
      </c>
      <c r="AW299" s="79" t="str">
        <f>VLOOKUP(Q299,taxo!A:D,4,FALSE)</f>
        <v>Perciformes</v>
      </c>
      <c r="AX299" s="79" t="str">
        <f>VLOOKUP(Q299,taxo!A:C,3,FALSE)</f>
        <v>Labridae</v>
      </c>
      <c r="AY299" t="str">
        <f>VLOOKUP(P299,spp!A:L,12,FALSE)</f>
        <v>LC</v>
      </c>
    </row>
    <row r="300" spans="1:51" hidden="1" x14ac:dyDescent="0.25">
      <c r="A300" s="2" t="s">
        <v>1094</v>
      </c>
      <c r="B300" s="2" t="s">
        <v>1095</v>
      </c>
      <c r="C300" s="2" t="s">
        <v>1111</v>
      </c>
      <c r="D300" s="2"/>
      <c r="E300" s="2"/>
      <c r="F300" s="2" t="s">
        <v>955</v>
      </c>
      <c r="G300" s="2"/>
      <c r="H300">
        <v>2</v>
      </c>
      <c r="I300">
        <v>40</v>
      </c>
      <c r="J300" s="1">
        <v>41809</v>
      </c>
      <c r="K300" s="34">
        <v>2014</v>
      </c>
      <c r="L300" s="5" t="s">
        <v>956</v>
      </c>
      <c r="N300" s="35">
        <v>5</v>
      </c>
      <c r="O300" t="str">
        <f t="shared" si="29"/>
        <v>Somero</v>
      </c>
      <c r="P300" s="2" t="s">
        <v>975</v>
      </c>
      <c r="Q300" t="str">
        <f>VLOOKUP(P300,spp!A:B,2,FALSE)</f>
        <v>Holacanthus passer</v>
      </c>
      <c r="R300">
        <f t="shared" si="28"/>
        <v>1</v>
      </c>
      <c r="T300" s="85">
        <v>1</v>
      </c>
      <c r="AM300">
        <f>VLOOKUP(P300,spp!A:C,3,FALSE)</f>
        <v>2.7130000000000001E-2</v>
      </c>
      <c r="AN300">
        <f>VLOOKUP(P300,spp!A:D,4,FALSE)</f>
        <v>3.0842299999999998</v>
      </c>
      <c r="AO300">
        <f t="shared" si="30"/>
        <v>13.562507587340574</v>
      </c>
      <c r="AP300">
        <f t="shared" si="31"/>
        <v>0.33906268968351438</v>
      </c>
      <c r="AQ300">
        <f t="shared" si="32"/>
        <v>3.3906268968351441</v>
      </c>
      <c r="AR300">
        <f t="shared" si="33"/>
        <v>3.3906268968351442E-3</v>
      </c>
      <c r="AS300">
        <f t="shared" si="34"/>
        <v>2.5000000000000001E-2</v>
      </c>
      <c r="AT300">
        <f>VLOOKUP(P300,spp!A:H,8,FALSE)</f>
        <v>2.6</v>
      </c>
      <c r="AU300" s="79" t="str">
        <f>VLOOKUP(Q300,gfQuimbayo!B:C,2,FALSE)</f>
        <v>IN</v>
      </c>
      <c r="AV300" s="79" t="str">
        <f>VLOOKUP(AU300,gfQuimbayo!E:F,2,FALSE)</f>
        <v>Invertebrivores</v>
      </c>
      <c r="AW300" s="79" t="str">
        <f>VLOOKUP(Q300,taxo!A:D,4,FALSE)</f>
        <v>Perciformes</v>
      </c>
      <c r="AX300" s="79" t="str">
        <f>VLOOKUP(Q300,taxo!A:C,3,FALSE)</f>
        <v>Pomacanthidae</v>
      </c>
      <c r="AY300" t="str">
        <f>VLOOKUP(P300,spp!A:L,12,FALSE)</f>
        <v>LC</v>
      </c>
    </row>
    <row r="301" spans="1:51" hidden="1" x14ac:dyDescent="0.25">
      <c r="A301" s="2" t="s">
        <v>1094</v>
      </c>
      <c r="B301" s="2" t="s">
        <v>1095</v>
      </c>
      <c r="C301" s="2" t="s">
        <v>1111</v>
      </c>
      <c r="D301" s="2"/>
      <c r="E301" s="2"/>
      <c r="F301" s="2" t="s">
        <v>955</v>
      </c>
      <c r="G301" s="2"/>
      <c r="H301">
        <v>2</v>
      </c>
      <c r="I301">
        <v>40</v>
      </c>
      <c r="J301" s="1">
        <v>41809</v>
      </c>
      <c r="K301" s="34">
        <v>2014</v>
      </c>
      <c r="L301" s="5" t="s">
        <v>956</v>
      </c>
      <c r="N301" s="35">
        <v>5</v>
      </c>
      <c r="O301" t="str">
        <f t="shared" si="29"/>
        <v>Somero</v>
      </c>
      <c r="P301" s="2" t="s">
        <v>961</v>
      </c>
      <c r="Q301" t="str">
        <f>VLOOKUP(P301,spp!A:B,2,FALSE)</f>
        <v>Johnrandallia nigrirostris</v>
      </c>
      <c r="R301">
        <f t="shared" si="28"/>
        <v>5</v>
      </c>
      <c r="U301" s="85">
        <v>5</v>
      </c>
      <c r="AM301">
        <f>VLOOKUP(P301,spp!A:C,3,FALSE)</f>
        <v>2.5600000000000001E-2</v>
      </c>
      <c r="AN301">
        <f>VLOOKUP(P301,spp!A:D,4,FALSE)</f>
        <v>3.0005999999999999</v>
      </c>
      <c r="AO301">
        <f t="shared" si="30"/>
        <v>250.37914651044622</v>
      </c>
      <c r="AP301">
        <f t="shared" si="31"/>
        <v>6.2594786627611558</v>
      </c>
      <c r="AQ301">
        <f t="shared" si="32"/>
        <v>62.594786627611555</v>
      </c>
      <c r="AR301">
        <f t="shared" si="33"/>
        <v>6.2594786627611559E-2</v>
      </c>
      <c r="AS301">
        <f t="shared" si="34"/>
        <v>0.125</v>
      </c>
      <c r="AT301">
        <f>VLOOKUP(P301,spp!A:H,8,FALSE)</f>
        <v>3</v>
      </c>
      <c r="AU301" s="79" t="str">
        <f>VLOOKUP(Q301,gfQuimbayo!B:C,2,FALSE)</f>
        <v>IN</v>
      </c>
      <c r="AV301" s="79" t="str">
        <f>VLOOKUP(AU301,gfQuimbayo!E:F,2,FALSE)</f>
        <v>Invertebrivores</v>
      </c>
      <c r="AW301" s="79" t="str">
        <f>VLOOKUP(Q301,taxo!A:D,4,FALSE)</f>
        <v>Perciformes</v>
      </c>
      <c r="AX301" s="79" t="str">
        <f>VLOOKUP(Q301,taxo!A:C,3,FALSE)</f>
        <v>Chaetodontidae</v>
      </c>
      <c r="AY301" t="str">
        <f>VLOOKUP(P301,spp!A:L,12,FALSE)</f>
        <v>LC</v>
      </c>
    </row>
    <row r="302" spans="1:51" hidden="1" x14ac:dyDescent="0.25">
      <c r="A302" s="2" t="s">
        <v>1094</v>
      </c>
      <c r="B302" s="2" t="s">
        <v>1095</v>
      </c>
      <c r="C302" s="2" t="s">
        <v>1111</v>
      </c>
      <c r="D302" s="2"/>
      <c r="E302" s="2"/>
      <c r="F302" s="2" t="s">
        <v>955</v>
      </c>
      <c r="G302" s="2"/>
      <c r="H302">
        <v>2</v>
      </c>
      <c r="I302">
        <v>40</v>
      </c>
      <c r="J302" s="1">
        <v>41809</v>
      </c>
      <c r="K302" s="34">
        <v>2014</v>
      </c>
      <c r="L302" s="5" t="s">
        <v>956</v>
      </c>
      <c r="N302" s="35">
        <v>5</v>
      </c>
      <c r="O302" t="str">
        <f t="shared" si="29"/>
        <v>Somero</v>
      </c>
      <c r="P302" s="2" t="s">
        <v>977</v>
      </c>
      <c r="Q302" t="str">
        <f>VLOOKUP(P302,spp!A:B,2,FALSE)</f>
        <v>Chromis atrilobata</v>
      </c>
      <c r="R302">
        <f t="shared" si="28"/>
        <v>20</v>
      </c>
      <c r="T302" s="85">
        <v>20</v>
      </c>
      <c r="AM302">
        <f>VLOOKUP(P302,spp!A:C,3,FALSE)</f>
        <v>5.2300000000000003E-3</v>
      </c>
      <c r="AN302">
        <f>VLOOKUP(P302,spp!A:D,4,FALSE)</f>
        <v>3.41655</v>
      </c>
      <c r="AO302">
        <f t="shared" si="30"/>
        <v>102.14620685467051</v>
      </c>
      <c r="AP302">
        <f t="shared" si="31"/>
        <v>2.5536551713667626</v>
      </c>
      <c r="AQ302">
        <f t="shared" si="32"/>
        <v>25.536551713667627</v>
      </c>
      <c r="AR302">
        <f t="shared" si="33"/>
        <v>2.5536551713667626E-2</v>
      </c>
      <c r="AS302">
        <f t="shared" si="34"/>
        <v>0.5</v>
      </c>
      <c r="AT302">
        <f>VLOOKUP(P302,spp!A:H,8,FALSE)</f>
        <v>3.4</v>
      </c>
      <c r="AU302" s="79" t="str">
        <f>VLOOKUP(Q302,gfQuimbayo!B:C,2,FALSE)</f>
        <v>PK</v>
      </c>
      <c r="AV302" s="79" t="str">
        <f>VLOOKUP(AU302,gfQuimbayo!E:F,2,FALSE)</f>
        <v>Planktivores</v>
      </c>
      <c r="AW302" s="79" t="str">
        <f>VLOOKUP(Q302,taxo!A:D,4,FALSE)</f>
        <v>Perciformes</v>
      </c>
      <c r="AX302" s="79" t="str">
        <f>VLOOKUP(Q302,taxo!A:C,3,FALSE)</f>
        <v>Pomacentridae</v>
      </c>
      <c r="AY302" t="str">
        <f>VLOOKUP(P302,spp!A:L,12,FALSE)</f>
        <v>LC</v>
      </c>
    </row>
    <row r="303" spans="1:51" hidden="1" x14ac:dyDescent="0.25">
      <c r="A303" s="2" t="s">
        <v>1094</v>
      </c>
      <c r="B303" s="2" t="s">
        <v>1095</v>
      </c>
      <c r="C303" s="2" t="s">
        <v>1111</v>
      </c>
      <c r="D303" s="2"/>
      <c r="E303" s="2"/>
      <c r="F303" s="2" t="s">
        <v>955</v>
      </c>
      <c r="G303" s="2"/>
      <c r="H303">
        <v>2</v>
      </c>
      <c r="I303">
        <v>40</v>
      </c>
      <c r="J303" s="1">
        <v>41809</v>
      </c>
      <c r="K303" s="34">
        <v>2014</v>
      </c>
      <c r="L303" s="5" t="s">
        <v>956</v>
      </c>
      <c r="N303" s="35">
        <v>5</v>
      </c>
      <c r="O303" t="str">
        <f t="shared" si="29"/>
        <v>Somero</v>
      </c>
      <c r="P303" s="2" t="s">
        <v>999</v>
      </c>
      <c r="Q303" t="str">
        <f>VLOOKUP(P303,spp!A:B,2,FALSE)</f>
        <v>Fistularia commersonii</v>
      </c>
      <c r="R303">
        <f t="shared" si="28"/>
        <v>19</v>
      </c>
      <c r="X303" s="85">
        <v>17</v>
      </c>
      <c r="Y303" s="85">
        <v>2</v>
      </c>
      <c r="AM303">
        <f>VLOOKUP(P303,spp!A:C,3,FALSE)</f>
        <v>5.9999999999999995E-4</v>
      </c>
      <c r="AN303">
        <f>VLOOKUP(P303,spp!A:D,4,FALSE)</f>
        <v>3</v>
      </c>
      <c r="AO303">
        <f t="shared" si="30"/>
        <v>546.67499999999995</v>
      </c>
      <c r="AP303">
        <f t="shared" si="31"/>
        <v>13.666874999999999</v>
      </c>
      <c r="AQ303">
        <f t="shared" si="32"/>
        <v>136.66874999999999</v>
      </c>
      <c r="AR303">
        <f t="shared" si="33"/>
        <v>0.13666874999999998</v>
      </c>
      <c r="AS303">
        <f t="shared" si="34"/>
        <v>0.47499999999999998</v>
      </c>
      <c r="AT303">
        <f>VLOOKUP(P303,spp!A:H,8,FALSE)</f>
        <v>4.3</v>
      </c>
      <c r="AU303" s="79" t="str">
        <f>VLOOKUP(Q303,gfQuimbayo!B:C,2,FALSE)</f>
        <v>PS</v>
      </c>
      <c r="AV303" s="79" t="str">
        <f>VLOOKUP(AU303,gfQuimbayo!E:F,2,FALSE)</f>
        <v>Piscivores</v>
      </c>
      <c r="AW303" s="79" t="str">
        <f>VLOOKUP(Q303,taxo!A:D,4,FALSE)</f>
        <v>Syngnathiformes</v>
      </c>
      <c r="AX303" s="79" t="str">
        <f>VLOOKUP(Q303,taxo!A:C,3,FALSE)</f>
        <v>Fistulariidae</v>
      </c>
      <c r="AY303" t="str">
        <f>VLOOKUP(P303,spp!A:L,12,FALSE)</f>
        <v>NE</v>
      </c>
    </row>
    <row r="304" spans="1:51" hidden="1" x14ac:dyDescent="0.25">
      <c r="A304" s="2" t="s">
        <v>1094</v>
      </c>
      <c r="B304" s="2" t="s">
        <v>1095</v>
      </c>
      <c r="C304" s="2" t="s">
        <v>1111</v>
      </c>
      <c r="D304" s="2"/>
      <c r="E304" s="2"/>
      <c r="F304" s="2" t="s">
        <v>955</v>
      </c>
      <c r="G304" s="2"/>
      <c r="H304">
        <v>2</v>
      </c>
      <c r="I304">
        <v>40</v>
      </c>
      <c r="J304" s="1">
        <v>41809</v>
      </c>
      <c r="K304" s="34">
        <v>2014</v>
      </c>
      <c r="L304" s="5" t="s">
        <v>956</v>
      </c>
      <c r="N304" s="35">
        <v>5</v>
      </c>
      <c r="O304" t="str">
        <f t="shared" si="29"/>
        <v>Somero</v>
      </c>
      <c r="P304" s="2" t="s">
        <v>965</v>
      </c>
      <c r="Q304" t="str">
        <f>VLOOKUP(P304,spp!A:B,2,FALSE)</f>
        <v>Microspathodon dorsalis</v>
      </c>
      <c r="R304">
        <f t="shared" si="28"/>
        <v>1</v>
      </c>
      <c r="T304" s="85">
        <v>1</v>
      </c>
      <c r="AM304">
        <f>VLOOKUP(P304,spp!A:C,3,FALSE)</f>
        <v>2.3900000000000001E-2</v>
      </c>
      <c r="AN304">
        <f>VLOOKUP(P304,spp!A:D,4,FALSE)</f>
        <v>3.0819999999999999</v>
      </c>
      <c r="AO304">
        <f t="shared" si="30"/>
        <v>11.894240475111069</v>
      </c>
      <c r="AP304">
        <f t="shared" si="31"/>
        <v>0.29735601187777672</v>
      </c>
      <c r="AQ304">
        <f t="shared" si="32"/>
        <v>2.9735601187777672</v>
      </c>
      <c r="AR304">
        <f t="shared" si="33"/>
        <v>2.9735601187777672E-3</v>
      </c>
      <c r="AS304">
        <f t="shared" si="34"/>
        <v>2.5000000000000001E-2</v>
      </c>
      <c r="AT304">
        <f>VLOOKUP(P304,spp!A:H,8,FALSE)</f>
        <v>2.1</v>
      </c>
      <c r="AU304" s="79" t="str">
        <f>VLOOKUP(Q304,gfQuimbayo!B:C,2,FALSE)</f>
        <v>HM</v>
      </c>
      <c r="AV304" s="79" t="str">
        <f>VLOOKUP(AU304,gfQuimbayo!E:F,2,FALSE)</f>
        <v>Macroalgae feeders</v>
      </c>
      <c r="AW304" s="79" t="str">
        <f>VLOOKUP(Q304,taxo!A:D,4,FALSE)</f>
        <v>Perciformes</v>
      </c>
      <c r="AX304" s="79" t="str">
        <f>VLOOKUP(Q304,taxo!A:C,3,FALSE)</f>
        <v>Pomacentridae</v>
      </c>
      <c r="AY304" t="str">
        <f>VLOOKUP(P304,spp!A:L,12,FALSE)</f>
        <v>LC</v>
      </c>
    </row>
    <row r="305" spans="1:51" hidden="1" x14ac:dyDescent="0.25">
      <c r="A305" s="2" t="s">
        <v>1094</v>
      </c>
      <c r="B305" s="2" t="s">
        <v>1095</v>
      </c>
      <c r="C305" s="2" t="s">
        <v>1111</v>
      </c>
      <c r="D305" s="2"/>
      <c r="E305" s="2"/>
      <c r="F305" s="2" t="s">
        <v>955</v>
      </c>
      <c r="G305" s="2"/>
      <c r="H305">
        <v>3</v>
      </c>
      <c r="I305">
        <v>40</v>
      </c>
      <c r="J305" s="1">
        <v>41809</v>
      </c>
      <c r="K305" s="34">
        <v>2014</v>
      </c>
      <c r="L305" s="5" t="s">
        <v>956</v>
      </c>
      <c r="N305" s="35">
        <v>5.5</v>
      </c>
      <c r="O305" t="str">
        <f t="shared" si="29"/>
        <v>Somero</v>
      </c>
      <c r="P305" s="2" t="s">
        <v>975</v>
      </c>
      <c r="Q305" t="str">
        <f>VLOOKUP(P305,spp!A:B,2,FALSE)</f>
        <v>Holacanthus passer</v>
      </c>
      <c r="R305">
        <f t="shared" si="28"/>
        <v>1</v>
      </c>
      <c r="T305" s="85">
        <v>1</v>
      </c>
      <c r="AM305">
        <f>VLOOKUP(P305,spp!A:C,3,FALSE)</f>
        <v>2.7130000000000001E-2</v>
      </c>
      <c r="AN305">
        <f>VLOOKUP(P305,spp!A:D,4,FALSE)</f>
        <v>3.0842299999999998</v>
      </c>
      <c r="AO305">
        <f t="shared" si="30"/>
        <v>13.562507587340574</v>
      </c>
      <c r="AP305">
        <f t="shared" si="31"/>
        <v>0.33906268968351438</v>
      </c>
      <c r="AQ305">
        <f t="shared" si="32"/>
        <v>3.3906268968351441</v>
      </c>
      <c r="AR305">
        <f t="shared" si="33"/>
        <v>3.3906268968351442E-3</v>
      </c>
      <c r="AS305">
        <f t="shared" si="34"/>
        <v>2.5000000000000001E-2</v>
      </c>
      <c r="AT305">
        <f>VLOOKUP(P305,spp!A:H,8,FALSE)</f>
        <v>2.6</v>
      </c>
      <c r="AU305" s="79" t="str">
        <f>VLOOKUP(Q305,gfQuimbayo!B:C,2,FALSE)</f>
        <v>IN</v>
      </c>
      <c r="AV305" s="79" t="str">
        <f>VLOOKUP(AU305,gfQuimbayo!E:F,2,FALSE)</f>
        <v>Invertebrivores</v>
      </c>
      <c r="AW305" s="79" t="str">
        <f>VLOOKUP(Q305,taxo!A:D,4,FALSE)</f>
        <v>Perciformes</v>
      </c>
      <c r="AX305" s="79" t="str">
        <f>VLOOKUP(Q305,taxo!A:C,3,FALSE)</f>
        <v>Pomacanthidae</v>
      </c>
      <c r="AY305" t="str">
        <f>VLOOKUP(P305,spp!A:L,12,FALSE)</f>
        <v>LC</v>
      </c>
    </row>
    <row r="306" spans="1:51" hidden="1" x14ac:dyDescent="0.25">
      <c r="A306" s="2" t="s">
        <v>1094</v>
      </c>
      <c r="B306" s="2" t="s">
        <v>1095</v>
      </c>
      <c r="C306" s="2" t="s">
        <v>1111</v>
      </c>
      <c r="D306" s="2"/>
      <c r="E306" s="2"/>
      <c r="F306" s="2" t="s">
        <v>955</v>
      </c>
      <c r="G306" s="2"/>
      <c r="H306">
        <v>3</v>
      </c>
      <c r="I306">
        <v>40</v>
      </c>
      <c r="J306" s="1">
        <v>41809</v>
      </c>
      <c r="K306" s="34">
        <v>2014</v>
      </c>
      <c r="L306" s="5" t="s">
        <v>956</v>
      </c>
      <c r="N306" s="35">
        <v>5.5</v>
      </c>
      <c r="O306" t="str">
        <f t="shared" si="29"/>
        <v>Somero</v>
      </c>
      <c r="P306" s="2" t="s">
        <v>965</v>
      </c>
      <c r="Q306" t="str">
        <f>VLOOKUP(P306,spp!A:B,2,FALSE)</f>
        <v>Microspathodon dorsalis</v>
      </c>
      <c r="R306">
        <f t="shared" si="28"/>
        <v>1</v>
      </c>
      <c r="T306" s="85">
        <v>1</v>
      </c>
      <c r="AM306">
        <f>VLOOKUP(P306,spp!A:C,3,FALSE)</f>
        <v>2.3900000000000001E-2</v>
      </c>
      <c r="AN306">
        <f>VLOOKUP(P306,spp!A:D,4,FALSE)</f>
        <v>3.0819999999999999</v>
      </c>
      <c r="AO306">
        <f t="shared" si="30"/>
        <v>11.894240475111069</v>
      </c>
      <c r="AP306">
        <f t="shared" si="31"/>
        <v>0.29735601187777672</v>
      </c>
      <c r="AQ306">
        <f t="shared" si="32"/>
        <v>2.9735601187777672</v>
      </c>
      <c r="AR306">
        <f t="shared" si="33"/>
        <v>2.9735601187777672E-3</v>
      </c>
      <c r="AS306">
        <f t="shared" si="34"/>
        <v>2.5000000000000001E-2</v>
      </c>
      <c r="AT306">
        <f>VLOOKUP(P306,spp!A:H,8,FALSE)</f>
        <v>2.1</v>
      </c>
      <c r="AU306" s="79" t="str">
        <f>VLOOKUP(Q306,gfQuimbayo!B:C,2,FALSE)</f>
        <v>HM</v>
      </c>
      <c r="AV306" s="79" t="str">
        <f>VLOOKUP(AU306,gfQuimbayo!E:F,2,FALSE)</f>
        <v>Macroalgae feeders</v>
      </c>
      <c r="AW306" s="79" t="str">
        <f>VLOOKUP(Q306,taxo!A:D,4,FALSE)</f>
        <v>Perciformes</v>
      </c>
      <c r="AX306" s="79" t="str">
        <f>VLOOKUP(Q306,taxo!A:C,3,FALSE)</f>
        <v>Pomacentridae</v>
      </c>
      <c r="AY306" t="str">
        <f>VLOOKUP(P306,spp!A:L,12,FALSE)</f>
        <v>LC</v>
      </c>
    </row>
    <row r="307" spans="1:51" hidden="1" x14ac:dyDescent="0.25">
      <c r="A307" s="2" t="s">
        <v>1094</v>
      </c>
      <c r="B307" s="2" t="s">
        <v>1095</v>
      </c>
      <c r="C307" s="2" t="s">
        <v>1111</v>
      </c>
      <c r="D307" s="2"/>
      <c r="E307" s="2"/>
      <c r="F307" s="2" t="s">
        <v>955</v>
      </c>
      <c r="G307" s="2"/>
      <c r="H307">
        <v>3</v>
      </c>
      <c r="I307">
        <v>40</v>
      </c>
      <c r="J307" s="1">
        <v>41809</v>
      </c>
      <c r="K307" s="34">
        <v>2014</v>
      </c>
      <c r="L307" s="5" t="s">
        <v>956</v>
      </c>
      <c r="N307" s="35">
        <v>5.5</v>
      </c>
      <c r="O307" t="str">
        <f t="shared" si="29"/>
        <v>Somero</v>
      </c>
      <c r="P307" s="2" t="s">
        <v>959</v>
      </c>
      <c r="Q307" t="str">
        <f>VLOOKUP(P307,spp!A:B,2,FALSE)</f>
        <v>Stegastes acapulcoensis</v>
      </c>
      <c r="R307">
        <f t="shared" si="28"/>
        <v>90</v>
      </c>
      <c r="T307" s="85">
        <v>30</v>
      </c>
      <c r="U307" s="85">
        <v>60</v>
      </c>
      <c r="AM307">
        <f>VLOOKUP(P307,spp!A:C,3,FALSE)</f>
        <v>3.49E-2</v>
      </c>
      <c r="AN307">
        <f>VLOOKUP(P307,spp!A:D,4,FALSE)</f>
        <v>2.9108999999999998</v>
      </c>
      <c r="AO307">
        <f t="shared" si="30"/>
        <v>3634.7837228511762</v>
      </c>
      <c r="AP307">
        <f t="shared" si="31"/>
        <v>90.869593071279411</v>
      </c>
      <c r="AQ307">
        <f t="shared" si="32"/>
        <v>908.69593071279405</v>
      </c>
      <c r="AR307">
        <f t="shared" si="33"/>
        <v>0.90869593071279409</v>
      </c>
      <c r="AS307">
        <f t="shared" si="34"/>
        <v>2.25</v>
      </c>
      <c r="AT307">
        <f>VLOOKUP(P307,spp!A:H,8,FALSE)</f>
        <v>2</v>
      </c>
      <c r="AU307" s="79" t="str">
        <f>VLOOKUP(Q307,gfQuimbayo!B:C,2,FALSE)</f>
        <v>HD</v>
      </c>
      <c r="AV307" s="79" t="str">
        <f>VLOOKUP(AU307,gfQuimbayo!E:F,2,FALSE)</f>
        <v>Detritivores</v>
      </c>
      <c r="AW307" s="79" t="str">
        <f>VLOOKUP(Q307,taxo!A:D,4,FALSE)</f>
        <v>Perciformes</v>
      </c>
      <c r="AX307" s="79" t="str">
        <f>VLOOKUP(Q307,taxo!A:C,3,FALSE)</f>
        <v>Pomacentridae</v>
      </c>
      <c r="AY307" t="str">
        <f>VLOOKUP(P307,spp!A:L,12,FALSE)</f>
        <v>LC</v>
      </c>
    </row>
    <row r="308" spans="1:51" hidden="1" x14ac:dyDescent="0.25">
      <c r="A308" s="2" t="s">
        <v>1094</v>
      </c>
      <c r="B308" s="2" t="s">
        <v>1095</v>
      </c>
      <c r="C308" s="2" t="s">
        <v>1111</v>
      </c>
      <c r="D308" s="2"/>
      <c r="E308" s="2"/>
      <c r="F308" s="2" t="s">
        <v>955</v>
      </c>
      <c r="G308" s="2"/>
      <c r="H308">
        <v>3</v>
      </c>
      <c r="I308">
        <v>40</v>
      </c>
      <c r="J308" s="1">
        <v>41809</v>
      </c>
      <c r="K308" s="34">
        <v>2014</v>
      </c>
      <c r="L308" s="5" t="s">
        <v>956</v>
      </c>
      <c r="N308" s="35">
        <v>5.5</v>
      </c>
      <c r="O308" t="str">
        <f t="shared" si="29"/>
        <v>Somero</v>
      </c>
      <c r="P308" s="2" t="s">
        <v>983</v>
      </c>
      <c r="Q308" t="str">
        <f>VLOOKUP(P308,spp!A:B,2,FALSE)</f>
        <v>Scarus rubroviolaceus</v>
      </c>
      <c r="R308">
        <f t="shared" si="28"/>
        <v>4</v>
      </c>
      <c r="W308" s="85">
        <v>3</v>
      </c>
      <c r="Y308" s="85">
        <v>1</v>
      </c>
      <c r="AM308">
        <f>VLOOKUP(P308,spp!A:C,3,FALSE)</f>
        <v>1.3599999999999999E-2</v>
      </c>
      <c r="AN308">
        <f>VLOOKUP(P308,spp!A:D,4,FALSE)</f>
        <v>3.109</v>
      </c>
      <c r="AO308">
        <f t="shared" si="30"/>
        <v>2782.0527858491155</v>
      </c>
      <c r="AP308">
        <f t="shared" si="31"/>
        <v>69.551319646227881</v>
      </c>
      <c r="AQ308">
        <f t="shared" si="32"/>
        <v>695.51319646227876</v>
      </c>
      <c r="AR308">
        <f t="shared" si="33"/>
        <v>0.69551319646227872</v>
      </c>
      <c r="AS308">
        <f t="shared" si="34"/>
        <v>0.1</v>
      </c>
      <c r="AT308">
        <f>VLOOKUP(P308,spp!A:H,8,FALSE)</f>
        <v>2</v>
      </c>
      <c r="AU308" s="79" t="str">
        <f>VLOOKUP(Q308,gfQuimbayo!B:C,2,FALSE)</f>
        <v>HM</v>
      </c>
      <c r="AV308" s="79" t="str">
        <f>VLOOKUP(AU308,gfQuimbayo!E:F,2,FALSE)</f>
        <v>Macroalgae feeders</v>
      </c>
      <c r="AW308" s="79" t="str">
        <f>VLOOKUP(Q308,taxo!A:D,4,FALSE)</f>
        <v>Perciformes</v>
      </c>
      <c r="AX308" s="79" t="str">
        <f>VLOOKUP(Q308,taxo!A:C,3,FALSE)</f>
        <v>Scaridae</v>
      </c>
      <c r="AY308" t="str">
        <f>VLOOKUP(P308,spp!A:L,12,FALSE)</f>
        <v>LC</v>
      </c>
    </row>
    <row r="309" spans="1:51" hidden="1" x14ac:dyDescent="0.25">
      <c r="A309" s="2" t="s">
        <v>1094</v>
      </c>
      <c r="B309" s="2" t="s">
        <v>1095</v>
      </c>
      <c r="C309" s="2" t="s">
        <v>1111</v>
      </c>
      <c r="D309" s="2"/>
      <c r="E309" s="2"/>
      <c r="F309" s="2" t="s">
        <v>955</v>
      </c>
      <c r="G309" s="2"/>
      <c r="H309">
        <v>3</v>
      </c>
      <c r="I309">
        <v>40</v>
      </c>
      <c r="J309" s="1">
        <v>41809</v>
      </c>
      <c r="K309" s="34">
        <v>2014</v>
      </c>
      <c r="L309" s="5" t="s">
        <v>956</v>
      </c>
      <c r="N309" s="35">
        <v>5.5</v>
      </c>
      <c r="O309" t="str">
        <f t="shared" si="29"/>
        <v>Somero</v>
      </c>
      <c r="P309" s="2" t="s">
        <v>960</v>
      </c>
      <c r="Q309" t="str">
        <f>VLOOKUP(P309,spp!A:B,2,FALSE)</f>
        <v>Plagiotremus azaleus</v>
      </c>
      <c r="R309">
        <f t="shared" si="28"/>
        <v>1</v>
      </c>
      <c r="T309" s="85">
        <v>1</v>
      </c>
      <c r="AM309">
        <f>VLOOKUP(P309,spp!A:C,3,FALSE)</f>
        <v>4.5999999999999999E-3</v>
      </c>
      <c r="AN309">
        <f>VLOOKUP(P309,spp!A:D,4,FALSE)</f>
        <v>3.1387999999999998</v>
      </c>
      <c r="AO309">
        <f t="shared" si="30"/>
        <v>2.5668478417393041</v>
      </c>
      <c r="AP309">
        <f t="shared" si="31"/>
        <v>6.4171196043482606E-2</v>
      </c>
      <c r="AQ309">
        <f t="shared" si="32"/>
        <v>0.64171196043482603</v>
      </c>
      <c r="AR309">
        <f t="shared" si="33"/>
        <v>6.4171196043482607E-4</v>
      </c>
      <c r="AS309">
        <f t="shared" si="34"/>
        <v>2.5000000000000001E-2</v>
      </c>
      <c r="AT309">
        <f>VLOOKUP(P309,spp!A:H,8,FALSE)</f>
        <v>4</v>
      </c>
      <c r="AU309" s="79" t="str">
        <f>VLOOKUP(Q309,gfQuimbayo!B:C,2,FALSE)</f>
        <v>PS</v>
      </c>
      <c r="AV309" s="79" t="str">
        <f>VLOOKUP(AU309,gfQuimbayo!E:F,2,FALSE)</f>
        <v>Piscivores</v>
      </c>
      <c r="AW309" s="79" t="str">
        <f>VLOOKUP(Q309,taxo!A:D,4,FALSE)</f>
        <v>Perciformes</v>
      </c>
      <c r="AX309" s="79" t="str">
        <f>VLOOKUP(Q309,taxo!A:C,3,FALSE)</f>
        <v>Blenniidae</v>
      </c>
      <c r="AY309" t="str">
        <f>VLOOKUP(P309,spp!A:L,12,FALSE)</f>
        <v>LC</v>
      </c>
    </row>
    <row r="310" spans="1:51" hidden="1" x14ac:dyDescent="0.25">
      <c r="A310" s="2" t="s">
        <v>1094</v>
      </c>
      <c r="B310" s="2" t="s">
        <v>1095</v>
      </c>
      <c r="C310" s="2" t="s">
        <v>1111</v>
      </c>
      <c r="D310" s="2"/>
      <c r="E310" s="2"/>
      <c r="F310" s="2" t="s">
        <v>955</v>
      </c>
      <c r="G310" s="2"/>
      <c r="H310">
        <v>3</v>
      </c>
      <c r="I310">
        <v>40</v>
      </c>
      <c r="J310" s="1">
        <v>41809</v>
      </c>
      <c r="K310" s="34">
        <v>2014</v>
      </c>
      <c r="L310" s="5" t="s">
        <v>956</v>
      </c>
      <c r="N310" s="35">
        <v>5.5</v>
      </c>
      <c r="O310" t="str">
        <f t="shared" si="29"/>
        <v>Somero</v>
      </c>
      <c r="P310" s="2" t="s">
        <v>992</v>
      </c>
      <c r="Q310" t="str">
        <f>VLOOKUP(P310,spp!A:B,2,FALSE)</f>
        <v>Serranus psittacinus</v>
      </c>
      <c r="R310">
        <f t="shared" ref="R310:R347" si="35">+SUM(S310:AI310)</f>
        <v>10</v>
      </c>
      <c r="T310" s="85">
        <v>10</v>
      </c>
      <c r="AM310">
        <f>VLOOKUP(P310,spp!A:C,3,FALSE)</f>
        <v>1.9300000000000001E-2</v>
      </c>
      <c r="AN310">
        <f>VLOOKUP(P310,spp!A:D,4,FALSE)</f>
        <v>2.8511000000000002</v>
      </c>
      <c r="AO310">
        <f t="shared" si="30"/>
        <v>60.317658911086447</v>
      </c>
      <c r="AP310">
        <f t="shared" si="31"/>
        <v>1.5079414727771612</v>
      </c>
      <c r="AQ310">
        <f t="shared" si="32"/>
        <v>15.079414727771612</v>
      </c>
      <c r="AR310">
        <f t="shared" si="33"/>
        <v>1.5079414727771611E-2</v>
      </c>
      <c r="AS310">
        <f t="shared" si="34"/>
        <v>0.25</v>
      </c>
      <c r="AT310">
        <f>VLOOKUP(P310,spp!A:H,8,FALSE)</f>
        <v>3.6</v>
      </c>
      <c r="AU310" s="79" t="str">
        <f>VLOOKUP(Q310,gfQuimbayo!B:C,2,FALSE)</f>
        <v>PS</v>
      </c>
      <c r="AV310" s="79" t="str">
        <f>VLOOKUP(AU310,gfQuimbayo!E:F,2,FALSE)</f>
        <v>Piscivores</v>
      </c>
      <c r="AW310" s="79" t="str">
        <f>VLOOKUP(Q310,taxo!A:D,4,FALSE)</f>
        <v>Perciformes</v>
      </c>
      <c r="AX310" s="79" t="str">
        <f>VLOOKUP(Q310,taxo!A:C,3,FALSE)</f>
        <v>Serranidae</v>
      </c>
      <c r="AY310" t="str">
        <f>VLOOKUP(P310,spp!A:L,12,FALSE)</f>
        <v>LC</v>
      </c>
    </row>
    <row r="311" spans="1:51" hidden="1" x14ac:dyDescent="0.25">
      <c r="A311" s="2" t="s">
        <v>1094</v>
      </c>
      <c r="B311" s="2" t="s">
        <v>1095</v>
      </c>
      <c r="C311" s="2" t="s">
        <v>1111</v>
      </c>
      <c r="D311" s="2"/>
      <c r="E311" s="2"/>
      <c r="F311" s="2" t="s">
        <v>955</v>
      </c>
      <c r="G311" s="2"/>
      <c r="H311">
        <v>3</v>
      </c>
      <c r="I311">
        <v>40</v>
      </c>
      <c r="J311" s="1">
        <v>41809</v>
      </c>
      <c r="K311" s="34">
        <v>2014</v>
      </c>
      <c r="L311" s="5" t="s">
        <v>956</v>
      </c>
      <c r="N311" s="35">
        <v>5.5</v>
      </c>
      <c r="O311" t="str">
        <f t="shared" si="29"/>
        <v>Somero</v>
      </c>
      <c r="P311" s="2" t="s">
        <v>964</v>
      </c>
      <c r="Q311" t="str">
        <f>VLOOKUP(P311,spp!A:B,2,FALSE)</f>
        <v>Abudefduf troschelii</v>
      </c>
      <c r="R311">
        <f t="shared" si="35"/>
        <v>15</v>
      </c>
      <c r="S311" s="85">
        <v>15</v>
      </c>
      <c r="AM311">
        <f>VLOOKUP(P311,spp!A:C,3,FALSE)</f>
        <v>1.6E-2</v>
      </c>
      <c r="AN311">
        <f>VLOOKUP(P311,spp!A:D,4,FALSE)</f>
        <v>3.0516000000000001</v>
      </c>
      <c r="AO311">
        <f t="shared" si="30"/>
        <v>3.9315605821202464</v>
      </c>
      <c r="AP311">
        <f t="shared" si="31"/>
        <v>9.8289014553006163E-2</v>
      </c>
      <c r="AQ311">
        <f t="shared" si="32"/>
        <v>0.9828901455300616</v>
      </c>
      <c r="AR311">
        <f t="shared" si="33"/>
        <v>9.8289014553006168E-4</v>
      </c>
      <c r="AS311">
        <f t="shared" si="34"/>
        <v>0.375</v>
      </c>
      <c r="AT311">
        <f>VLOOKUP(P311,spp!A:H,8,FALSE)</f>
        <v>3</v>
      </c>
      <c r="AU311" s="79" t="str">
        <f>VLOOKUP(Q311,gfQuimbayo!B:C,2,FALSE)</f>
        <v>PK</v>
      </c>
      <c r="AV311" s="79" t="str">
        <f>VLOOKUP(AU311,gfQuimbayo!E:F,2,FALSE)</f>
        <v>Planktivores</v>
      </c>
      <c r="AW311" s="79" t="str">
        <f>VLOOKUP(Q311,taxo!A:D,4,FALSE)</f>
        <v>Perciformes</v>
      </c>
      <c r="AX311" s="79" t="str">
        <f>VLOOKUP(Q311,taxo!A:C,3,FALSE)</f>
        <v>Pomacentridae</v>
      </c>
      <c r="AY311" t="str">
        <f>VLOOKUP(P311,spp!A:L,12,FALSE)</f>
        <v>LC</v>
      </c>
    </row>
    <row r="312" spans="1:51" hidden="1" x14ac:dyDescent="0.25">
      <c r="A312" s="2" t="s">
        <v>1094</v>
      </c>
      <c r="B312" s="2" t="s">
        <v>1095</v>
      </c>
      <c r="C312" s="2" t="s">
        <v>1111</v>
      </c>
      <c r="D312" s="2"/>
      <c r="E312" s="2"/>
      <c r="F312" s="2" t="s">
        <v>955</v>
      </c>
      <c r="G312" s="2"/>
      <c r="H312">
        <v>3</v>
      </c>
      <c r="I312">
        <v>40</v>
      </c>
      <c r="J312" s="1">
        <v>41809</v>
      </c>
      <c r="K312" s="34">
        <v>2014</v>
      </c>
      <c r="L312" s="5" t="s">
        <v>956</v>
      </c>
      <c r="N312" s="35">
        <v>5.5</v>
      </c>
      <c r="O312" t="str">
        <f t="shared" si="29"/>
        <v>Somero</v>
      </c>
      <c r="P312" s="2" t="s">
        <v>984</v>
      </c>
      <c r="Q312" t="str">
        <f>VLOOKUP(P312,spp!A:B,2,FALSE)</f>
        <v>Scarus ghobban</v>
      </c>
      <c r="R312">
        <f t="shared" si="35"/>
        <v>10</v>
      </c>
      <c r="T312" s="85">
        <v>10</v>
      </c>
      <c r="AM312">
        <f>VLOOKUP(P312,spp!A:C,3,FALSE)</f>
        <v>2.3300000000000001E-2</v>
      </c>
      <c r="AN312">
        <f>VLOOKUP(P312,spp!A:D,4,FALSE)</f>
        <v>2.919</v>
      </c>
      <c r="AO312">
        <f t="shared" si="30"/>
        <v>83.494861542196446</v>
      </c>
      <c r="AP312">
        <f t="shared" si="31"/>
        <v>2.087371538554911</v>
      </c>
      <c r="AQ312">
        <f t="shared" si="32"/>
        <v>20.873715385549112</v>
      </c>
      <c r="AR312">
        <f t="shared" si="33"/>
        <v>2.0873715385549111E-2</v>
      </c>
      <c r="AS312">
        <f t="shared" si="34"/>
        <v>0.25</v>
      </c>
      <c r="AT312">
        <f>VLOOKUP(P312,spp!A:H,8,FALSE)</f>
        <v>2</v>
      </c>
      <c r="AU312" s="79" t="str">
        <f>VLOOKUP(Q312,gfQuimbayo!B:C,2,FALSE)</f>
        <v>HM</v>
      </c>
      <c r="AV312" s="79" t="str">
        <f>VLOOKUP(AU312,gfQuimbayo!E:F,2,FALSE)</f>
        <v>Macroalgae feeders</v>
      </c>
      <c r="AW312" s="79" t="str">
        <f>VLOOKUP(Q312,taxo!A:D,4,FALSE)</f>
        <v>Perciformes</v>
      </c>
      <c r="AX312" s="79" t="str">
        <f>VLOOKUP(Q312,taxo!A:C,3,FALSE)</f>
        <v>Scaridae</v>
      </c>
      <c r="AY312" t="str">
        <f>VLOOKUP(P312,spp!A:L,12,FALSE)</f>
        <v>LC</v>
      </c>
    </row>
    <row r="313" spans="1:51" hidden="1" x14ac:dyDescent="0.25">
      <c r="A313" s="2" t="s">
        <v>1094</v>
      </c>
      <c r="B313" s="2" t="s">
        <v>1095</v>
      </c>
      <c r="C313" s="2" t="s">
        <v>1111</v>
      </c>
      <c r="D313" s="2"/>
      <c r="E313" s="2"/>
      <c r="F313" s="2" t="s">
        <v>955</v>
      </c>
      <c r="G313" s="2"/>
      <c r="H313">
        <v>3</v>
      </c>
      <c r="I313">
        <v>40</v>
      </c>
      <c r="J313" s="1">
        <v>41809</v>
      </c>
      <c r="K313" s="34">
        <v>2014</v>
      </c>
      <c r="L313" s="5" t="s">
        <v>956</v>
      </c>
      <c r="N313" s="35">
        <v>5.5</v>
      </c>
      <c r="O313" t="str">
        <f t="shared" si="29"/>
        <v>Somero</v>
      </c>
      <c r="P313" s="2" t="s">
        <v>1030</v>
      </c>
      <c r="Q313" t="str">
        <f>VLOOKUP(P313,spp!A:B,2,FALSE)</f>
        <v>Diodon holocanthus</v>
      </c>
      <c r="R313">
        <f t="shared" si="35"/>
        <v>4</v>
      </c>
      <c r="U313" s="85">
        <v>4</v>
      </c>
      <c r="AM313">
        <f>VLOOKUP(P313,spp!A:C,3,FALSE)</f>
        <v>2.1899999999999999E-2</v>
      </c>
      <c r="AN313">
        <f>VLOOKUP(P313,spp!A:D,4,FALSE)</f>
        <v>3</v>
      </c>
      <c r="AO313">
        <f t="shared" si="30"/>
        <v>171.09375</v>
      </c>
      <c r="AP313">
        <f t="shared" si="31"/>
        <v>4.27734375</v>
      </c>
      <c r="AQ313">
        <f t="shared" si="32"/>
        <v>42.7734375</v>
      </c>
      <c r="AR313">
        <f t="shared" si="33"/>
        <v>4.2773437499999997E-2</v>
      </c>
      <c r="AS313">
        <f t="shared" si="34"/>
        <v>0.1</v>
      </c>
      <c r="AT313">
        <f>VLOOKUP(P313,spp!A:H,8,FALSE)</f>
        <v>3.3</v>
      </c>
      <c r="AU313" s="79" t="str">
        <f>VLOOKUP(Q313,gfQuimbayo!B:C,2,FALSE)</f>
        <v>IN</v>
      </c>
      <c r="AV313" s="79" t="str">
        <f>VLOOKUP(AU313,gfQuimbayo!E:F,2,FALSE)</f>
        <v>Invertebrivores</v>
      </c>
      <c r="AW313" s="79" t="str">
        <f>VLOOKUP(Q313,taxo!A:D,4,FALSE)</f>
        <v>Tetraodontiformes</v>
      </c>
      <c r="AX313" s="79" t="str">
        <f>VLOOKUP(Q313,taxo!A:C,3,FALSE)</f>
        <v>Diodontidae</v>
      </c>
      <c r="AY313" t="str">
        <f>VLOOKUP(P313,spp!A:L,12,FALSE)</f>
        <v>NE</v>
      </c>
    </row>
    <row r="314" spans="1:51" hidden="1" x14ac:dyDescent="0.25">
      <c r="A314" s="2" t="s">
        <v>1094</v>
      </c>
      <c r="B314" s="2" t="s">
        <v>1095</v>
      </c>
      <c r="C314" s="2" t="s">
        <v>1111</v>
      </c>
      <c r="D314" s="2"/>
      <c r="E314" s="2"/>
      <c r="F314" s="2" t="s">
        <v>955</v>
      </c>
      <c r="G314" s="2"/>
      <c r="H314">
        <v>3</v>
      </c>
      <c r="I314">
        <v>40</v>
      </c>
      <c r="J314" s="1">
        <v>41809</v>
      </c>
      <c r="K314" s="34">
        <v>2014</v>
      </c>
      <c r="L314" s="5" t="s">
        <v>956</v>
      </c>
      <c r="N314" s="35">
        <v>5.5</v>
      </c>
      <c r="O314" t="str">
        <f t="shared" si="29"/>
        <v>Somero</v>
      </c>
      <c r="P314" s="2" t="s">
        <v>977</v>
      </c>
      <c r="Q314" t="str">
        <f>VLOOKUP(P314,spp!A:B,2,FALSE)</f>
        <v>Chromis atrilobata</v>
      </c>
      <c r="R314">
        <f t="shared" si="35"/>
        <v>200</v>
      </c>
      <c r="S314" s="85">
        <v>200</v>
      </c>
      <c r="AM314">
        <f>VLOOKUP(P314,spp!A:C,3,FALSE)</f>
        <v>5.2300000000000003E-3</v>
      </c>
      <c r="AN314">
        <f>VLOOKUP(P314,spp!A:D,4,FALSE)</f>
        <v>3.41655</v>
      </c>
      <c r="AO314">
        <f t="shared" si="30"/>
        <v>23.939419833041374</v>
      </c>
      <c r="AP314">
        <f t="shared" si="31"/>
        <v>0.59848549582603439</v>
      </c>
      <c r="AQ314">
        <f t="shared" si="32"/>
        <v>5.9848549582603443</v>
      </c>
      <c r="AR314">
        <f t="shared" si="33"/>
        <v>5.9848549582603447E-3</v>
      </c>
      <c r="AS314">
        <f t="shared" si="34"/>
        <v>5</v>
      </c>
      <c r="AT314">
        <f>VLOOKUP(P314,spp!A:H,8,FALSE)</f>
        <v>3.4</v>
      </c>
      <c r="AU314" s="79" t="str">
        <f>VLOOKUP(Q314,gfQuimbayo!B:C,2,FALSE)</f>
        <v>PK</v>
      </c>
      <c r="AV314" s="79" t="str">
        <f>VLOOKUP(AU314,gfQuimbayo!E:F,2,FALSE)</f>
        <v>Planktivores</v>
      </c>
      <c r="AW314" s="79" t="str">
        <f>VLOOKUP(Q314,taxo!A:D,4,FALSE)</f>
        <v>Perciformes</v>
      </c>
      <c r="AX314" s="79" t="str">
        <f>VLOOKUP(Q314,taxo!A:C,3,FALSE)</f>
        <v>Pomacentridae</v>
      </c>
      <c r="AY314" t="str">
        <f>VLOOKUP(P314,spp!A:L,12,FALSE)</f>
        <v>LC</v>
      </c>
    </row>
    <row r="315" spans="1:51" hidden="1" x14ac:dyDescent="0.25">
      <c r="A315" s="2" t="s">
        <v>1094</v>
      </c>
      <c r="B315" s="2" t="s">
        <v>1095</v>
      </c>
      <c r="C315" s="2" t="s">
        <v>1111</v>
      </c>
      <c r="D315" s="2"/>
      <c r="E315" s="2"/>
      <c r="F315" s="2" t="s">
        <v>955</v>
      </c>
      <c r="G315" s="2"/>
      <c r="H315">
        <v>3</v>
      </c>
      <c r="I315">
        <v>40</v>
      </c>
      <c r="J315" s="1">
        <v>41809</v>
      </c>
      <c r="K315" s="34">
        <v>2014</v>
      </c>
      <c r="L315" s="5" t="s">
        <v>956</v>
      </c>
      <c r="N315" s="35">
        <v>5.5</v>
      </c>
      <c r="O315" t="str">
        <f t="shared" si="29"/>
        <v>Somero</v>
      </c>
      <c r="P315" s="2" t="s">
        <v>994</v>
      </c>
      <c r="Q315" t="str">
        <f>VLOOKUP(P315,spp!A:B,2,FALSE)</f>
        <v>Caranx caballus</v>
      </c>
      <c r="R315">
        <f t="shared" si="35"/>
        <v>2</v>
      </c>
      <c r="X315" s="85">
        <v>2</v>
      </c>
      <c r="AM315">
        <f>VLOOKUP(P315,spp!A:C,3,FALSE)</f>
        <v>2.5000000000000001E-2</v>
      </c>
      <c r="AN315">
        <f>VLOOKUP(P315,spp!A:D,4,FALSE)</f>
        <v>3</v>
      </c>
      <c r="AO315">
        <f t="shared" si="30"/>
        <v>2143.75</v>
      </c>
      <c r="AP315">
        <f t="shared" si="31"/>
        <v>53.59375</v>
      </c>
      <c r="AQ315">
        <f t="shared" si="32"/>
        <v>535.9375</v>
      </c>
      <c r="AR315">
        <f t="shared" si="33"/>
        <v>0.53593749999999996</v>
      </c>
      <c r="AS315">
        <f t="shared" si="34"/>
        <v>0.05</v>
      </c>
      <c r="AT315">
        <f>VLOOKUP(P315,spp!A:H,8,FALSE)</f>
        <v>4</v>
      </c>
      <c r="AU315" s="79" t="str">
        <f>VLOOKUP(Q315,gfQuimbayo!B:C,2,FALSE)</f>
        <v>PS</v>
      </c>
      <c r="AV315" s="79" t="str">
        <f>VLOOKUP(AU315,gfQuimbayo!E:F,2,FALSE)</f>
        <v>Piscivores</v>
      </c>
      <c r="AW315" s="79" t="str">
        <f>VLOOKUP(Q315,taxo!A:D,4,FALSE)</f>
        <v>Perciformes</v>
      </c>
      <c r="AX315" s="79" t="str">
        <f>VLOOKUP(Q315,taxo!A:C,3,FALSE)</f>
        <v>Carangidae</v>
      </c>
      <c r="AY315" t="str">
        <f>VLOOKUP(P315,spp!A:L,12,FALSE)</f>
        <v>LC</v>
      </c>
    </row>
    <row r="316" spans="1:51" hidden="1" x14ac:dyDescent="0.25">
      <c r="A316" s="2" t="s">
        <v>1094</v>
      </c>
      <c r="B316" s="2" t="s">
        <v>1095</v>
      </c>
      <c r="C316" s="2" t="s">
        <v>1111</v>
      </c>
      <c r="D316" s="2"/>
      <c r="E316" s="2"/>
      <c r="F316" s="2" t="s">
        <v>955</v>
      </c>
      <c r="G316" s="2"/>
      <c r="H316">
        <v>3</v>
      </c>
      <c r="I316">
        <v>40</v>
      </c>
      <c r="J316" s="1">
        <v>41809</v>
      </c>
      <c r="K316" s="34">
        <v>2014</v>
      </c>
      <c r="L316" s="5" t="s">
        <v>956</v>
      </c>
      <c r="N316" s="35">
        <v>5.5</v>
      </c>
      <c r="O316" t="str">
        <f t="shared" si="29"/>
        <v>Somero</v>
      </c>
      <c r="P316" s="2" t="s">
        <v>976</v>
      </c>
      <c r="Q316" t="str">
        <f>VLOOKUP(P316,spp!A:B,2,FALSE)</f>
        <v>Sufflamen verres</v>
      </c>
      <c r="R316">
        <f t="shared" si="35"/>
        <v>18</v>
      </c>
      <c r="W316" s="85">
        <v>18</v>
      </c>
      <c r="AM316">
        <f>VLOOKUP(P316,spp!A:C,3,FALSE)</f>
        <v>2.4899999999999999E-2</v>
      </c>
      <c r="AN316">
        <f>VLOOKUP(P316,spp!A:D,4,FALSE)</f>
        <v>3.0129999999999999</v>
      </c>
      <c r="AO316">
        <f t="shared" si="30"/>
        <v>7302.3912552707916</v>
      </c>
      <c r="AP316">
        <f t="shared" si="31"/>
        <v>182.5597813817698</v>
      </c>
      <c r="AQ316">
        <f t="shared" si="32"/>
        <v>1825.5978138176979</v>
      </c>
      <c r="AR316">
        <f t="shared" si="33"/>
        <v>1.8255978138176978</v>
      </c>
      <c r="AS316">
        <f t="shared" si="34"/>
        <v>0.45</v>
      </c>
      <c r="AT316">
        <f>VLOOKUP(P316,spp!A:H,8,FALSE)</f>
        <v>3.3</v>
      </c>
      <c r="AU316" s="79" t="str">
        <f>VLOOKUP(Q316,gfQuimbayo!B:C,2,FALSE)</f>
        <v>IN</v>
      </c>
      <c r="AV316" s="79" t="str">
        <f>VLOOKUP(AU316,gfQuimbayo!E:F,2,FALSE)</f>
        <v>Invertebrivores</v>
      </c>
      <c r="AW316" s="79" t="str">
        <f>VLOOKUP(Q316,taxo!A:D,4,FALSE)</f>
        <v>Tetraodontiformes</v>
      </c>
      <c r="AX316" s="79" t="str">
        <f>VLOOKUP(Q316,taxo!A:C,3,FALSE)</f>
        <v>Balistidae</v>
      </c>
      <c r="AY316" t="str">
        <f>VLOOKUP(P316,spp!A:L,12,FALSE)</f>
        <v>LC</v>
      </c>
    </row>
    <row r="317" spans="1:51" hidden="1" x14ac:dyDescent="0.25">
      <c r="A317" s="2" t="s">
        <v>1094</v>
      </c>
      <c r="B317" s="2" t="s">
        <v>1095</v>
      </c>
      <c r="C317" s="2" t="s">
        <v>1111</v>
      </c>
      <c r="D317" s="2"/>
      <c r="E317" s="2"/>
      <c r="F317" s="2" t="s">
        <v>955</v>
      </c>
      <c r="G317" s="2"/>
      <c r="H317">
        <v>3</v>
      </c>
      <c r="I317">
        <v>40</v>
      </c>
      <c r="J317" s="1">
        <v>41809</v>
      </c>
      <c r="K317" s="34">
        <v>2014</v>
      </c>
      <c r="L317" s="5" t="s">
        <v>956</v>
      </c>
      <c r="N317" s="35">
        <v>5.5</v>
      </c>
      <c r="O317" t="str">
        <f t="shared" si="29"/>
        <v>Somero</v>
      </c>
      <c r="P317" s="2" t="s">
        <v>1032</v>
      </c>
      <c r="Q317" t="str">
        <f>VLOOKUP(P317,spp!A:B,2,FALSE)</f>
        <v>Arothron hispidus</v>
      </c>
      <c r="R317">
        <f t="shared" si="35"/>
        <v>1</v>
      </c>
      <c r="X317" s="85">
        <v>1</v>
      </c>
      <c r="AM317">
        <f>VLOOKUP(P317,spp!A:C,3,FALSE)</f>
        <v>5.7000000000000002E-2</v>
      </c>
      <c r="AN317">
        <f>VLOOKUP(P317,spp!A:D,4,FALSE)</f>
        <v>2.8010000000000002</v>
      </c>
      <c r="AO317">
        <f t="shared" si="30"/>
        <v>1204.5073318491491</v>
      </c>
      <c r="AP317">
        <f t="shared" si="31"/>
        <v>30.112683296228727</v>
      </c>
      <c r="AQ317">
        <f t="shared" si="32"/>
        <v>301.12683296228727</v>
      </c>
      <c r="AR317">
        <f t="shared" si="33"/>
        <v>0.30112683296228726</v>
      </c>
      <c r="AS317">
        <f t="shared" si="34"/>
        <v>2.5000000000000001E-2</v>
      </c>
      <c r="AT317">
        <f>VLOOKUP(P317,spp!A:H,8,FALSE)</f>
        <v>3.1</v>
      </c>
      <c r="AU317" s="79" t="str">
        <f>VLOOKUP(Q317,gfQuimbayo!B:C,2,FALSE)</f>
        <v>IN</v>
      </c>
      <c r="AV317" s="79" t="str">
        <f>VLOOKUP(AU317,gfQuimbayo!E:F,2,FALSE)</f>
        <v>Invertebrivores</v>
      </c>
      <c r="AW317" s="79" t="str">
        <f>VLOOKUP(Q317,taxo!A:D,4,FALSE)</f>
        <v>Tetraodontiformes</v>
      </c>
      <c r="AX317" s="79" t="str">
        <f>VLOOKUP(Q317,taxo!A:C,3,FALSE)</f>
        <v>Tetraodontidae</v>
      </c>
      <c r="AY317" t="str">
        <f>VLOOKUP(P317,spp!A:L,12,FALSE)</f>
        <v>NE</v>
      </c>
    </row>
    <row r="318" spans="1:51" hidden="1" x14ac:dyDescent="0.25">
      <c r="A318" s="2" t="s">
        <v>1094</v>
      </c>
      <c r="B318" s="2" t="s">
        <v>1095</v>
      </c>
      <c r="C318" s="2" t="s">
        <v>1114</v>
      </c>
      <c r="D318" s="2"/>
      <c r="E318" s="2"/>
      <c r="F318" s="2" t="s">
        <v>955</v>
      </c>
      <c r="G318" s="2"/>
      <c r="H318">
        <v>1</v>
      </c>
      <c r="I318">
        <v>40</v>
      </c>
      <c r="J318" s="1">
        <v>41810</v>
      </c>
      <c r="K318" s="34">
        <v>2014</v>
      </c>
      <c r="L318" s="5" t="s">
        <v>956</v>
      </c>
      <c r="N318" s="35">
        <v>7</v>
      </c>
      <c r="O318" t="str">
        <f t="shared" si="29"/>
        <v>Profundo</v>
      </c>
      <c r="P318" s="2" t="s">
        <v>974</v>
      </c>
      <c r="Q318" t="str">
        <f>VLOOKUP(P318,spp!A:B,2,FALSE)</f>
        <v>Prionurus laticlavius</v>
      </c>
      <c r="R318">
        <f t="shared" si="35"/>
        <v>90</v>
      </c>
      <c r="W318" s="85">
        <v>70</v>
      </c>
      <c r="X318" s="85">
        <v>20</v>
      </c>
      <c r="AM318">
        <f>VLOOKUP(P318,spp!A:C,3,FALSE)</f>
        <v>0.19800000000000001</v>
      </c>
      <c r="AN318">
        <f>VLOOKUP(P318,spp!A:D,4,FALSE)</f>
        <v>2.504</v>
      </c>
      <c r="AO318">
        <f t="shared" si="30"/>
        <v>72983.733176382957</v>
      </c>
      <c r="AP318">
        <f t="shared" si="31"/>
        <v>1824.5933294095739</v>
      </c>
      <c r="AQ318">
        <f t="shared" si="32"/>
        <v>18245.933294095739</v>
      </c>
      <c r="AR318">
        <f t="shared" si="33"/>
        <v>18.245933294095739</v>
      </c>
      <c r="AS318">
        <f t="shared" si="34"/>
        <v>2.25</v>
      </c>
      <c r="AT318">
        <f>VLOOKUP(P318,spp!A:H,8,FALSE)</f>
        <v>2.7</v>
      </c>
      <c r="AU318" s="79" t="str">
        <f>VLOOKUP(Q318,gfQuimbayo!B:C,2,FALSE)</f>
        <v>HM</v>
      </c>
      <c r="AV318" s="79" t="str">
        <f>VLOOKUP(AU318,gfQuimbayo!E:F,2,FALSE)</f>
        <v>Macroalgae feeders</v>
      </c>
      <c r="AW318" s="79" t="str">
        <f>VLOOKUP(Q318,taxo!A:D,4,FALSE)</f>
        <v>Perciformes</v>
      </c>
      <c r="AX318" s="79" t="str">
        <f>VLOOKUP(Q318,taxo!A:C,3,FALSE)</f>
        <v>Acanthuridae</v>
      </c>
      <c r="AY318" t="str">
        <f>VLOOKUP(P318,spp!A:L,12,FALSE)</f>
        <v>LC</v>
      </c>
    </row>
    <row r="319" spans="1:51" hidden="1" x14ac:dyDescent="0.25">
      <c r="A319" s="2" t="s">
        <v>1094</v>
      </c>
      <c r="B319" s="2" t="s">
        <v>1095</v>
      </c>
      <c r="C319" s="2" t="s">
        <v>1114</v>
      </c>
      <c r="D319" s="2"/>
      <c r="E319" s="2"/>
      <c r="F319" s="2" t="s">
        <v>955</v>
      </c>
      <c r="G319" s="2"/>
      <c r="H319">
        <v>1</v>
      </c>
      <c r="I319">
        <v>40</v>
      </c>
      <c r="J319" s="1">
        <v>41810</v>
      </c>
      <c r="K319" s="34">
        <v>2014</v>
      </c>
      <c r="L319" s="5" t="s">
        <v>956</v>
      </c>
      <c r="N319" s="35">
        <v>7</v>
      </c>
      <c r="O319" t="str">
        <f t="shared" si="29"/>
        <v>Profundo</v>
      </c>
      <c r="P319" s="2" t="s">
        <v>987</v>
      </c>
      <c r="Q319" t="str">
        <f>VLOOKUP(P319,spp!A:B,2,FALSE)</f>
        <v>Prionurus punctatus</v>
      </c>
      <c r="R319">
        <f t="shared" si="35"/>
        <v>2</v>
      </c>
      <c r="W319" s="85">
        <v>2</v>
      </c>
      <c r="AM319">
        <f>VLOOKUP(P319,spp!A:C,3,FALSE)</f>
        <v>0.19800000000000001</v>
      </c>
      <c r="AN319">
        <f>VLOOKUP(P319,spp!A:D,4,FALSE)</f>
        <v>2.504</v>
      </c>
      <c r="AO319">
        <f t="shared" si="30"/>
        <v>1253.5364524904851</v>
      </c>
      <c r="AP319">
        <f t="shared" si="31"/>
        <v>31.338411312262128</v>
      </c>
      <c r="AQ319">
        <f t="shared" si="32"/>
        <v>313.38411312262127</v>
      </c>
      <c r="AR319">
        <f t="shared" si="33"/>
        <v>0.31338411312262127</v>
      </c>
      <c r="AS319">
        <f t="shared" si="34"/>
        <v>0.05</v>
      </c>
      <c r="AT319">
        <f>VLOOKUP(P319,spp!A:H,8,FALSE)</f>
        <v>2</v>
      </c>
      <c r="AU319" s="79" t="str">
        <f>VLOOKUP(Q319,gfQuimbayo!B:C,2,FALSE)</f>
        <v>HM</v>
      </c>
      <c r="AV319" s="79" t="str">
        <f>VLOOKUP(AU319,gfQuimbayo!E:F,2,FALSE)</f>
        <v>Macroalgae feeders</v>
      </c>
      <c r="AW319" s="79" t="str">
        <f>VLOOKUP(Q319,taxo!A:D,4,FALSE)</f>
        <v>Perciformes</v>
      </c>
      <c r="AX319" s="79" t="str">
        <f>VLOOKUP(Q319,taxo!A:C,3,FALSE)</f>
        <v>Acanthuridae</v>
      </c>
      <c r="AY319" t="str">
        <f>VLOOKUP(P319,spp!A:L,12,FALSE)</f>
        <v>LC</v>
      </c>
    </row>
    <row r="320" spans="1:51" hidden="1" x14ac:dyDescent="0.25">
      <c r="A320" s="2" t="s">
        <v>1094</v>
      </c>
      <c r="B320" s="2" t="s">
        <v>1095</v>
      </c>
      <c r="C320" s="2" t="s">
        <v>1114</v>
      </c>
      <c r="D320" s="2"/>
      <c r="E320" s="2"/>
      <c r="F320" s="2" t="s">
        <v>955</v>
      </c>
      <c r="G320" s="2"/>
      <c r="H320">
        <v>1</v>
      </c>
      <c r="I320">
        <v>40</v>
      </c>
      <c r="J320" s="1">
        <v>41810</v>
      </c>
      <c r="K320" s="34">
        <v>2014</v>
      </c>
      <c r="L320" s="5" t="s">
        <v>956</v>
      </c>
      <c r="N320" s="35">
        <v>7</v>
      </c>
      <c r="O320" t="str">
        <f t="shared" ref="O320:O382" si="36">IF(N320&gt;6,"Profundo","Somero")</f>
        <v>Profundo</v>
      </c>
      <c r="P320" s="2" t="s">
        <v>967</v>
      </c>
      <c r="Q320" t="str">
        <f>VLOOKUP(P320,spp!A:B,2,FALSE)</f>
        <v>Thalassoma lucasanum</v>
      </c>
      <c r="R320">
        <f t="shared" si="35"/>
        <v>400</v>
      </c>
      <c r="T320" s="85">
        <v>400</v>
      </c>
      <c r="AM320">
        <f>VLOOKUP(P320,spp!A:C,3,FALSE)</f>
        <v>1.261E-2</v>
      </c>
      <c r="AN320">
        <f>VLOOKUP(P320,spp!A:D,4,FALSE)</f>
        <v>2.8782999999999999</v>
      </c>
      <c r="AO320">
        <f t="shared" si="30"/>
        <v>1665.1904531171358</v>
      </c>
      <c r="AP320">
        <f t="shared" si="31"/>
        <v>41.629761327928392</v>
      </c>
      <c r="AQ320">
        <f t="shared" si="32"/>
        <v>416.29761327928395</v>
      </c>
      <c r="AR320">
        <f t="shared" si="33"/>
        <v>0.41629761327928394</v>
      </c>
      <c r="AS320">
        <f t="shared" si="34"/>
        <v>10</v>
      </c>
      <c r="AT320">
        <f>VLOOKUP(P320,spp!A:H,8,FALSE)</f>
        <v>3.5</v>
      </c>
      <c r="AU320" s="79" t="str">
        <f>VLOOKUP(Q320,gfQuimbayo!B:C,2,FALSE)</f>
        <v>IN</v>
      </c>
      <c r="AV320" s="79" t="str">
        <f>VLOOKUP(AU320,gfQuimbayo!E:F,2,FALSE)</f>
        <v>Invertebrivores</v>
      </c>
      <c r="AW320" s="79" t="str">
        <f>VLOOKUP(Q320,taxo!A:D,4,FALSE)</f>
        <v>Perciformes</v>
      </c>
      <c r="AX320" s="79" t="str">
        <f>VLOOKUP(Q320,taxo!A:C,3,FALSE)</f>
        <v>Labridae</v>
      </c>
      <c r="AY320" t="str">
        <f>VLOOKUP(P320,spp!A:L,12,FALSE)</f>
        <v>LC</v>
      </c>
    </row>
    <row r="321" spans="1:51" hidden="1" x14ac:dyDescent="0.25">
      <c r="A321" s="2" t="s">
        <v>1094</v>
      </c>
      <c r="B321" s="2" t="s">
        <v>1095</v>
      </c>
      <c r="C321" s="2" t="s">
        <v>1114</v>
      </c>
      <c r="D321" s="2"/>
      <c r="E321" s="2"/>
      <c r="F321" s="2" t="s">
        <v>955</v>
      </c>
      <c r="G321" s="2"/>
      <c r="H321">
        <v>1</v>
      </c>
      <c r="I321">
        <v>40</v>
      </c>
      <c r="J321" s="1">
        <v>41810</v>
      </c>
      <c r="K321" s="34">
        <v>2014</v>
      </c>
      <c r="L321" s="5" t="s">
        <v>956</v>
      </c>
      <c r="N321" s="35">
        <v>7</v>
      </c>
      <c r="O321" t="str">
        <f t="shared" si="36"/>
        <v>Profundo</v>
      </c>
      <c r="P321" s="2" t="s">
        <v>977</v>
      </c>
      <c r="Q321" t="str">
        <f>VLOOKUP(P321,spp!A:B,2,FALSE)</f>
        <v>Chromis atrilobata</v>
      </c>
      <c r="R321">
        <f t="shared" si="35"/>
        <v>300</v>
      </c>
      <c r="S321" s="85">
        <v>300</v>
      </c>
      <c r="AM321">
        <f>VLOOKUP(P321,spp!A:C,3,FALSE)</f>
        <v>5.2300000000000003E-3</v>
      </c>
      <c r="AN321">
        <f>VLOOKUP(P321,spp!A:D,4,FALSE)</f>
        <v>3.41655</v>
      </c>
      <c r="AO321">
        <f t="shared" si="30"/>
        <v>35.909129749562062</v>
      </c>
      <c r="AP321">
        <f t="shared" si="31"/>
        <v>0.89772824373905158</v>
      </c>
      <c r="AQ321">
        <f t="shared" si="32"/>
        <v>8.9772824373905156</v>
      </c>
      <c r="AR321">
        <f t="shared" si="33"/>
        <v>8.9772824373905158E-3</v>
      </c>
      <c r="AS321">
        <f t="shared" si="34"/>
        <v>7.5</v>
      </c>
      <c r="AT321">
        <f>VLOOKUP(P321,spp!A:H,8,FALSE)</f>
        <v>3.4</v>
      </c>
      <c r="AU321" s="79" t="str">
        <f>VLOOKUP(Q321,gfQuimbayo!B:C,2,FALSE)</f>
        <v>PK</v>
      </c>
      <c r="AV321" s="79" t="str">
        <f>VLOOKUP(AU321,gfQuimbayo!E:F,2,FALSE)</f>
        <v>Planktivores</v>
      </c>
      <c r="AW321" s="79" t="str">
        <f>VLOOKUP(Q321,taxo!A:D,4,FALSE)</f>
        <v>Perciformes</v>
      </c>
      <c r="AX321" s="79" t="str">
        <f>VLOOKUP(Q321,taxo!A:C,3,FALSE)</f>
        <v>Pomacentridae</v>
      </c>
      <c r="AY321" t="str">
        <f>VLOOKUP(P321,spp!A:L,12,FALSE)</f>
        <v>LC</v>
      </c>
    </row>
    <row r="322" spans="1:51" hidden="1" x14ac:dyDescent="0.25">
      <c r="A322" s="2" t="s">
        <v>1094</v>
      </c>
      <c r="B322" s="2" t="s">
        <v>1095</v>
      </c>
      <c r="C322" s="2" t="s">
        <v>1114</v>
      </c>
      <c r="D322" s="2"/>
      <c r="E322" s="2"/>
      <c r="F322" s="2" t="s">
        <v>955</v>
      </c>
      <c r="G322" s="2"/>
      <c r="H322">
        <v>1</v>
      </c>
      <c r="I322">
        <v>40</v>
      </c>
      <c r="J322" s="1">
        <v>41810</v>
      </c>
      <c r="K322" s="34">
        <v>2014</v>
      </c>
      <c r="L322" s="5" t="s">
        <v>956</v>
      </c>
      <c r="N322" s="35">
        <v>7</v>
      </c>
      <c r="O322" t="str">
        <f t="shared" si="36"/>
        <v>Profundo</v>
      </c>
      <c r="P322" s="2" t="s">
        <v>965</v>
      </c>
      <c r="Q322" t="str">
        <f>VLOOKUP(P322,spp!A:B,2,FALSE)</f>
        <v>Microspathodon dorsalis</v>
      </c>
      <c r="R322">
        <f t="shared" si="35"/>
        <v>4</v>
      </c>
      <c r="W322" s="85">
        <v>4</v>
      </c>
      <c r="AM322">
        <f>VLOOKUP(P322,spp!A:C,3,FALSE)</f>
        <v>2.3900000000000001E-2</v>
      </c>
      <c r="AN322">
        <f>VLOOKUP(P322,spp!A:D,4,FALSE)</f>
        <v>3.0819999999999999</v>
      </c>
      <c r="AO322">
        <f t="shared" ref="AO322:AO347" si="37">((AM322*$S$1^AN322)*S322)+((AM322*$T$1^AN322)*T322)+((AM322*$U$1^AN322)*U322)+((AM322*$V$1^AN322)*V322)+((AM322*$W$1^AN322)*W322)+((AM322*$X$1^AN322)*X322)+((AM322*$Y$1^AN322)*Y322)+((AM322*$Z$1^AN322)*Z322)+((AM322*$AA$1^AN322)*AA322)+((AM322*$AB$1^AN322)*AB322)+((AM322*$AC$1^AN322)*AC322)+((AM322*$AD$1^AN322)*AD322)+((AM322*$AE$1^AN322)*AE322)+ ((AM322*$AF$1^AN322)*AF322)+((AM322*$AG$1^AN322)*AG322)+((AM322*$AH$1^AN322)*AH322)+((AM322*$AI$1^AN322)*AI322)+((AM322*$AJ$1^AN322)*AJ322)+((AM322*$AK$1^AN322)*AK322)</f>
        <v>1944.9524983633369</v>
      </c>
      <c r="AP322">
        <f t="shared" ref="AP322:AP347" si="38">AO322/40</f>
        <v>48.623812459083425</v>
      </c>
      <c r="AQ322">
        <f t="shared" ref="AQ322:AQ347" si="39">AP322*10</f>
        <v>486.23812459083422</v>
      </c>
      <c r="AR322">
        <f t="shared" ref="AR322:AR347" si="40">AQ322/1000</f>
        <v>0.48623812459083421</v>
      </c>
      <c r="AS322">
        <f t="shared" ref="AS322:AS385" si="41">R322/I322</f>
        <v>0.1</v>
      </c>
      <c r="AT322">
        <f>VLOOKUP(P322,spp!A:H,8,FALSE)</f>
        <v>2.1</v>
      </c>
      <c r="AU322" s="79" t="str">
        <f>VLOOKUP(Q322,gfQuimbayo!B:C,2,FALSE)</f>
        <v>HM</v>
      </c>
      <c r="AV322" s="79" t="str">
        <f>VLOOKUP(AU322,gfQuimbayo!E:F,2,FALSE)</f>
        <v>Macroalgae feeders</v>
      </c>
      <c r="AW322" s="79" t="str">
        <f>VLOOKUP(Q322,taxo!A:D,4,FALSE)</f>
        <v>Perciformes</v>
      </c>
      <c r="AX322" s="79" t="str">
        <f>VLOOKUP(Q322,taxo!A:C,3,FALSE)</f>
        <v>Pomacentridae</v>
      </c>
      <c r="AY322" t="str">
        <f>VLOOKUP(P322,spp!A:L,12,FALSE)</f>
        <v>LC</v>
      </c>
    </row>
    <row r="323" spans="1:51" hidden="1" x14ac:dyDescent="0.25">
      <c r="A323" s="2" t="s">
        <v>1094</v>
      </c>
      <c r="B323" s="2" t="s">
        <v>1095</v>
      </c>
      <c r="C323" s="2" t="s">
        <v>1114</v>
      </c>
      <c r="D323" s="2"/>
      <c r="E323" s="2"/>
      <c r="F323" s="2" t="s">
        <v>955</v>
      </c>
      <c r="G323" s="2"/>
      <c r="H323">
        <v>1</v>
      </c>
      <c r="I323">
        <v>40</v>
      </c>
      <c r="J323" s="1">
        <v>41810</v>
      </c>
      <c r="K323" s="34">
        <v>2014</v>
      </c>
      <c r="L323" s="5" t="s">
        <v>956</v>
      </c>
      <c r="N323" s="35">
        <v>7</v>
      </c>
      <c r="O323" t="str">
        <f t="shared" si="36"/>
        <v>Profundo</v>
      </c>
      <c r="P323" s="2" t="s">
        <v>970</v>
      </c>
      <c r="Q323" t="str">
        <f>VLOOKUP(P323,spp!A:B,2,FALSE)</f>
        <v>Ophioblennius steindachneri</v>
      </c>
      <c r="R323">
        <f t="shared" si="35"/>
        <v>30</v>
      </c>
      <c r="V323" s="85">
        <v>30</v>
      </c>
      <c r="AM323">
        <f>VLOOKUP(P323,spp!A:C,3,FALSE)</f>
        <v>3.2399999999999998E-2</v>
      </c>
      <c r="AN323">
        <f>VLOOKUP(P323,spp!A:D,4,FALSE)</f>
        <v>2.379</v>
      </c>
      <c r="AO323">
        <f t="shared" si="37"/>
        <v>880.7522934655583</v>
      </c>
      <c r="AP323">
        <f t="shared" si="38"/>
        <v>22.018807336638957</v>
      </c>
      <c r="AQ323">
        <f t="shared" si="39"/>
        <v>220.18807336638957</v>
      </c>
      <c r="AR323">
        <f t="shared" si="40"/>
        <v>0.22018807336638957</v>
      </c>
      <c r="AS323">
        <f t="shared" si="41"/>
        <v>0.75</v>
      </c>
      <c r="AT323">
        <f>VLOOKUP(P323,spp!A:H,8,FALSE)</f>
        <v>2.7</v>
      </c>
      <c r="AU323" s="79" t="str">
        <f>VLOOKUP(Q323,gfQuimbayo!B:C,2,FALSE)</f>
        <v>HD</v>
      </c>
      <c r="AV323" s="79" t="str">
        <f>VLOOKUP(AU323,gfQuimbayo!E:F,2,FALSE)</f>
        <v>Detritivores</v>
      </c>
      <c r="AW323" s="79" t="str">
        <f>VLOOKUP(Q323,taxo!A:D,4,FALSE)</f>
        <v>Perciformes</v>
      </c>
      <c r="AX323" s="79" t="str">
        <f>VLOOKUP(Q323,taxo!A:C,3,FALSE)</f>
        <v>Blenniidae</v>
      </c>
      <c r="AY323" t="str">
        <f>VLOOKUP(P323,spp!A:L,12,FALSE)</f>
        <v>LC</v>
      </c>
    </row>
    <row r="324" spans="1:51" hidden="1" x14ac:dyDescent="0.25">
      <c r="A324" s="2" t="s">
        <v>1094</v>
      </c>
      <c r="B324" s="2" t="s">
        <v>1095</v>
      </c>
      <c r="C324" s="2" t="s">
        <v>1114</v>
      </c>
      <c r="D324" s="2"/>
      <c r="E324" s="2"/>
      <c r="F324" s="2" t="s">
        <v>955</v>
      </c>
      <c r="G324" s="2"/>
      <c r="H324">
        <v>1</v>
      </c>
      <c r="I324">
        <v>40</v>
      </c>
      <c r="J324" s="1">
        <v>41810</v>
      </c>
      <c r="K324" s="34">
        <v>2014</v>
      </c>
      <c r="L324" s="5" t="s">
        <v>956</v>
      </c>
      <c r="N324" s="35">
        <v>7</v>
      </c>
      <c r="O324" t="str">
        <f t="shared" si="36"/>
        <v>Profundo</v>
      </c>
      <c r="P324" s="2" t="s">
        <v>986</v>
      </c>
      <c r="Q324" t="str">
        <f>VLOOKUP(P324,spp!A:B,2,FALSE)</f>
        <v>Stegastes flavilatus</v>
      </c>
      <c r="R324">
        <f t="shared" si="35"/>
        <v>40</v>
      </c>
      <c r="S324" s="85">
        <v>20</v>
      </c>
      <c r="T324" s="85">
        <v>20</v>
      </c>
      <c r="AM324">
        <f>VLOOKUP(P324,spp!A:C,3,FALSE)</f>
        <v>3.49E-2</v>
      </c>
      <c r="AN324">
        <f>VLOOKUP(P324,spp!A:D,4,FALSE)</f>
        <v>2.9108999999999998</v>
      </c>
      <c r="AO324">
        <f t="shared" si="37"/>
        <v>256.12835568950516</v>
      </c>
      <c r="AP324">
        <f t="shared" si="38"/>
        <v>6.4032088922376289</v>
      </c>
      <c r="AQ324">
        <f t="shared" si="39"/>
        <v>64.032088922376289</v>
      </c>
      <c r="AR324">
        <f t="shared" si="40"/>
        <v>6.4032088922376287E-2</v>
      </c>
      <c r="AS324">
        <f t="shared" si="41"/>
        <v>1</v>
      </c>
      <c r="AT324">
        <f>VLOOKUP(P324,spp!A:H,8,FALSE)</f>
        <v>2</v>
      </c>
      <c r="AU324" s="79" t="str">
        <f>VLOOKUP(Q324,gfQuimbayo!B:C,2,FALSE)</f>
        <v>HD</v>
      </c>
      <c r="AV324" s="79" t="str">
        <f>VLOOKUP(AU324,gfQuimbayo!E:F,2,FALSE)</f>
        <v>Detritivores</v>
      </c>
      <c r="AW324" s="79" t="str">
        <f>VLOOKUP(Q324,taxo!A:D,4,FALSE)</f>
        <v>Perciformes</v>
      </c>
      <c r="AX324" s="79" t="str">
        <f>VLOOKUP(Q324,taxo!A:C,3,FALSE)</f>
        <v>Pomacentridae</v>
      </c>
      <c r="AY324" t="str">
        <f>VLOOKUP(P324,spp!A:L,12,FALSE)</f>
        <v>LC</v>
      </c>
    </row>
    <row r="325" spans="1:51" hidden="1" x14ac:dyDescent="0.25">
      <c r="A325" s="2" t="s">
        <v>1094</v>
      </c>
      <c r="B325" s="2" t="s">
        <v>1095</v>
      </c>
      <c r="C325" s="2" t="s">
        <v>1114</v>
      </c>
      <c r="D325" s="2"/>
      <c r="E325" s="2"/>
      <c r="F325" s="2" t="s">
        <v>955</v>
      </c>
      <c r="G325" s="2"/>
      <c r="H325">
        <v>1</v>
      </c>
      <c r="I325">
        <v>40</v>
      </c>
      <c r="J325" s="1">
        <v>41810</v>
      </c>
      <c r="K325" s="34">
        <v>2014</v>
      </c>
      <c r="L325" s="5" t="s">
        <v>956</v>
      </c>
      <c r="N325" s="35">
        <v>7</v>
      </c>
      <c r="O325" t="str">
        <f t="shared" si="36"/>
        <v>Profundo</v>
      </c>
      <c r="P325" s="2" t="s">
        <v>978</v>
      </c>
      <c r="Q325" t="str">
        <f>VLOOKUP(P325,spp!A:B,2,FALSE)</f>
        <v>Bodianus diplotaenia</v>
      </c>
      <c r="R325">
        <f t="shared" si="35"/>
        <v>14</v>
      </c>
      <c r="T325" s="85">
        <v>10</v>
      </c>
      <c r="W325" s="85">
        <v>4</v>
      </c>
      <c r="AM325">
        <f>VLOOKUP(P325,spp!A:C,3,FALSE)</f>
        <v>2.01E-2</v>
      </c>
      <c r="AN325">
        <f>VLOOKUP(P325,spp!A:D,4,FALSE)</f>
        <v>2.9992000000000001</v>
      </c>
      <c r="AO325">
        <f t="shared" si="37"/>
        <v>1337.6794905307802</v>
      </c>
      <c r="AP325">
        <f t="shared" si="38"/>
        <v>33.441987263269503</v>
      </c>
      <c r="AQ325">
        <f t="shared" si="39"/>
        <v>334.41987263269505</v>
      </c>
      <c r="AR325">
        <f t="shared" si="40"/>
        <v>0.33441987263269507</v>
      </c>
      <c r="AS325">
        <f t="shared" si="41"/>
        <v>0.35</v>
      </c>
      <c r="AT325">
        <f>VLOOKUP(P325,spp!A:H,8,FALSE)</f>
        <v>3.4</v>
      </c>
      <c r="AU325" s="79" t="str">
        <f>VLOOKUP(Q325,gfQuimbayo!B:C,2,FALSE)</f>
        <v>IN</v>
      </c>
      <c r="AV325" s="79" t="str">
        <f>VLOOKUP(AU325,gfQuimbayo!E:F,2,FALSE)</f>
        <v>Invertebrivores</v>
      </c>
      <c r="AW325" s="79" t="str">
        <f>VLOOKUP(Q325,taxo!A:D,4,FALSE)</f>
        <v>Perciformes</v>
      </c>
      <c r="AX325" s="79" t="str">
        <f>VLOOKUP(Q325,taxo!A:C,3,FALSE)</f>
        <v>Labridae</v>
      </c>
      <c r="AY325" t="str">
        <f>VLOOKUP(P325,spp!A:L,12,FALSE)</f>
        <v>LC</v>
      </c>
    </row>
    <row r="326" spans="1:51" hidden="1" x14ac:dyDescent="0.25">
      <c r="A326" s="2" t="s">
        <v>1094</v>
      </c>
      <c r="B326" s="2" t="s">
        <v>1095</v>
      </c>
      <c r="C326" s="2" t="s">
        <v>1114</v>
      </c>
      <c r="D326" s="2"/>
      <c r="E326" s="2"/>
      <c r="F326" s="2" t="s">
        <v>955</v>
      </c>
      <c r="G326" s="2"/>
      <c r="H326">
        <v>1</v>
      </c>
      <c r="I326">
        <v>40</v>
      </c>
      <c r="J326" s="1">
        <v>41810</v>
      </c>
      <c r="K326" s="34">
        <v>2014</v>
      </c>
      <c r="L326" s="5" t="s">
        <v>956</v>
      </c>
      <c r="N326" s="35">
        <v>7</v>
      </c>
      <c r="O326" t="str">
        <f t="shared" si="36"/>
        <v>Profundo</v>
      </c>
      <c r="P326" s="2" t="s">
        <v>961</v>
      </c>
      <c r="Q326" t="str">
        <f>VLOOKUP(P326,spp!A:B,2,FALSE)</f>
        <v>Johnrandallia nigrirostris</v>
      </c>
      <c r="R326">
        <f t="shared" si="35"/>
        <v>4</v>
      </c>
      <c r="U326" s="85">
        <v>4</v>
      </c>
      <c r="AM326">
        <f>VLOOKUP(P326,spp!A:C,3,FALSE)</f>
        <v>2.5600000000000001E-2</v>
      </c>
      <c r="AN326">
        <f>VLOOKUP(P326,spp!A:D,4,FALSE)</f>
        <v>3.0005999999999999</v>
      </c>
      <c r="AO326">
        <f t="shared" si="37"/>
        <v>200.30331720835699</v>
      </c>
      <c r="AP326">
        <f t="shared" si="38"/>
        <v>5.0075829302089243</v>
      </c>
      <c r="AQ326">
        <f t="shared" si="39"/>
        <v>50.075829302089247</v>
      </c>
      <c r="AR326">
        <f t="shared" si="40"/>
        <v>5.0075829302089245E-2</v>
      </c>
      <c r="AS326">
        <f t="shared" si="41"/>
        <v>0.1</v>
      </c>
      <c r="AT326">
        <f>VLOOKUP(P326,spp!A:H,8,FALSE)</f>
        <v>3</v>
      </c>
      <c r="AU326" s="79" t="str">
        <f>VLOOKUP(Q326,gfQuimbayo!B:C,2,FALSE)</f>
        <v>IN</v>
      </c>
      <c r="AV326" s="79" t="str">
        <f>VLOOKUP(AU326,gfQuimbayo!E:F,2,FALSE)</f>
        <v>Invertebrivores</v>
      </c>
      <c r="AW326" s="79" t="str">
        <f>VLOOKUP(Q326,taxo!A:D,4,FALSE)</f>
        <v>Perciformes</v>
      </c>
      <c r="AX326" s="79" t="str">
        <f>VLOOKUP(Q326,taxo!A:C,3,FALSE)</f>
        <v>Chaetodontidae</v>
      </c>
      <c r="AY326" t="str">
        <f>VLOOKUP(P326,spp!A:L,12,FALSE)</f>
        <v>LC</v>
      </c>
    </row>
    <row r="327" spans="1:51" hidden="1" x14ac:dyDescent="0.25">
      <c r="A327" s="2" t="s">
        <v>1094</v>
      </c>
      <c r="B327" s="2" t="s">
        <v>1095</v>
      </c>
      <c r="C327" s="2" t="s">
        <v>1114</v>
      </c>
      <c r="D327" s="2"/>
      <c r="E327" s="2"/>
      <c r="F327" s="2" t="s">
        <v>955</v>
      </c>
      <c r="G327" s="2"/>
      <c r="H327">
        <v>1</v>
      </c>
      <c r="I327">
        <v>40</v>
      </c>
      <c r="J327" s="1">
        <v>41810</v>
      </c>
      <c r="K327" s="34">
        <v>2014</v>
      </c>
      <c r="L327" s="5" t="s">
        <v>956</v>
      </c>
      <c r="N327" s="35">
        <v>7</v>
      </c>
      <c r="O327" t="str">
        <f t="shared" si="36"/>
        <v>Profundo</v>
      </c>
      <c r="P327" s="2" t="s">
        <v>962</v>
      </c>
      <c r="Q327" t="str">
        <f>VLOOKUP(P327,spp!A:B,2,FALSE)</f>
        <v>Epinephelus labriformis</v>
      </c>
      <c r="R327">
        <f t="shared" si="35"/>
        <v>7</v>
      </c>
      <c r="W327" s="85">
        <v>5</v>
      </c>
      <c r="X327" s="85">
        <v>2</v>
      </c>
      <c r="AM327">
        <f>VLOOKUP(P327,spp!A:C,3,FALSE)</f>
        <v>3.4299999999999997E-2</v>
      </c>
      <c r="AN327">
        <f>VLOOKUP(P327,spp!A:D,4,FALSE)</f>
        <v>2.9</v>
      </c>
      <c r="AO327">
        <f t="shared" si="37"/>
        <v>4003.3892249286064</v>
      </c>
      <c r="AP327">
        <f t="shared" si="38"/>
        <v>100.08473062321517</v>
      </c>
      <c r="AQ327">
        <f t="shared" si="39"/>
        <v>1000.8473062321516</v>
      </c>
      <c r="AR327">
        <f t="shared" si="40"/>
        <v>1.0008473062321517</v>
      </c>
      <c r="AS327">
        <f t="shared" si="41"/>
        <v>0.17499999999999999</v>
      </c>
      <c r="AT327">
        <f>VLOOKUP(P327,spp!A:H,8,FALSE)</f>
        <v>4</v>
      </c>
      <c r="AU327" s="79" t="str">
        <f>VLOOKUP(Q327,gfQuimbayo!B:C,2,FALSE)</f>
        <v>PS</v>
      </c>
      <c r="AV327" s="79" t="str">
        <f>VLOOKUP(AU327,gfQuimbayo!E:F,2,FALSE)</f>
        <v>Piscivores</v>
      </c>
      <c r="AW327" s="79" t="str">
        <f>VLOOKUP(Q327,taxo!A:D,4,FALSE)</f>
        <v>Perciformes</v>
      </c>
      <c r="AX327" s="79" t="str">
        <f>VLOOKUP(Q327,taxo!A:C,3,FALSE)</f>
        <v>Serranidae</v>
      </c>
      <c r="AY327" t="str">
        <f>VLOOKUP(P327,spp!A:L,12,FALSE)</f>
        <v>LC</v>
      </c>
    </row>
    <row r="328" spans="1:51" hidden="1" x14ac:dyDescent="0.25">
      <c r="A328" s="2" t="s">
        <v>1094</v>
      </c>
      <c r="B328" s="2" t="s">
        <v>1095</v>
      </c>
      <c r="C328" s="2" t="s">
        <v>1114</v>
      </c>
      <c r="D328" s="2"/>
      <c r="E328" s="2"/>
      <c r="F328" s="2" t="s">
        <v>955</v>
      </c>
      <c r="G328" s="2"/>
      <c r="H328">
        <v>1</v>
      </c>
      <c r="I328">
        <v>40</v>
      </c>
      <c r="J328" s="1">
        <v>41810</v>
      </c>
      <c r="K328" s="34">
        <v>2014</v>
      </c>
      <c r="L328" s="5" t="s">
        <v>956</v>
      </c>
      <c r="N328" s="35">
        <v>7</v>
      </c>
      <c r="O328" t="str">
        <f t="shared" si="36"/>
        <v>Profundo</v>
      </c>
      <c r="P328" s="2" t="s">
        <v>972</v>
      </c>
      <c r="Q328" t="str">
        <f>VLOOKUP(P328,spp!A:B,2,FALSE)</f>
        <v>Cephalopholis panamensis</v>
      </c>
      <c r="R328">
        <f t="shared" si="35"/>
        <v>3</v>
      </c>
      <c r="X328" s="85">
        <v>3</v>
      </c>
      <c r="AM328">
        <f>VLOOKUP(P328,spp!A:C,3,FALSE)</f>
        <v>2.1700000000000001E-2</v>
      </c>
      <c r="AN328">
        <f>VLOOKUP(P328,spp!A:D,4,FALSE)</f>
        <v>3.0350000000000001</v>
      </c>
      <c r="AO328">
        <f t="shared" si="37"/>
        <v>3161.0218888537852</v>
      </c>
      <c r="AP328">
        <f t="shared" si="38"/>
        <v>79.025547221344624</v>
      </c>
      <c r="AQ328">
        <f t="shared" si="39"/>
        <v>790.25547221344618</v>
      </c>
      <c r="AR328">
        <f t="shared" si="40"/>
        <v>0.79025547221344616</v>
      </c>
      <c r="AS328">
        <f t="shared" si="41"/>
        <v>7.4999999999999997E-2</v>
      </c>
      <c r="AT328">
        <f>VLOOKUP(P328,spp!A:H,8,FALSE)</f>
        <v>4</v>
      </c>
      <c r="AU328" s="79" t="str">
        <f>VLOOKUP(Q328,gfQuimbayo!B:C,2,FALSE)</f>
        <v>PS</v>
      </c>
      <c r="AV328" s="79" t="str">
        <f>VLOOKUP(AU328,gfQuimbayo!E:F,2,FALSE)</f>
        <v>Piscivores</v>
      </c>
      <c r="AW328" s="79" t="str">
        <f>VLOOKUP(Q328,taxo!A:D,4,FALSE)</f>
        <v>Perciformes</v>
      </c>
      <c r="AX328" s="79" t="str">
        <f>VLOOKUP(Q328,taxo!A:C,3,FALSE)</f>
        <v>Serranidae</v>
      </c>
      <c r="AY328" t="str">
        <f>VLOOKUP(P328,spp!A:L,12,FALSE)</f>
        <v>LC</v>
      </c>
    </row>
    <row r="329" spans="1:51" hidden="1" x14ac:dyDescent="0.25">
      <c r="A329" s="2" t="s">
        <v>1094</v>
      </c>
      <c r="B329" s="2" t="s">
        <v>1095</v>
      </c>
      <c r="C329" s="2" t="s">
        <v>1114</v>
      </c>
      <c r="D329" s="2"/>
      <c r="E329" s="2"/>
      <c r="F329" s="2" t="s">
        <v>955</v>
      </c>
      <c r="G329" s="2"/>
      <c r="H329">
        <v>1</v>
      </c>
      <c r="I329">
        <v>40</v>
      </c>
      <c r="J329" s="1">
        <v>41810</v>
      </c>
      <c r="K329" s="34">
        <v>2014</v>
      </c>
      <c r="L329" s="5" t="s">
        <v>956</v>
      </c>
      <c r="N329" s="35">
        <v>7</v>
      </c>
      <c r="O329" t="str">
        <f t="shared" si="36"/>
        <v>Profundo</v>
      </c>
      <c r="P329" s="2" t="s">
        <v>979</v>
      </c>
      <c r="Q329" t="str">
        <f>VLOOKUP(P329,spp!A:B,2,FALSE)</f>
        <v>Haemulon maculicauda</v>
      </c>
      <c r="R329">
        <f t="shared" si="35"/>
        <v>10</v>
      </c>
      <c r="U329" s="85">
        <v>10</v>
      </c>
      <c r="AM329">
        <f>VLOOKUP(P329,spp!A:C,3,FALSE)</f>
        <v>8.8999999999999999E-3</v>
      </c>
      <c r="AN329">
        <f>VLOOKUP(P329,spp!A:D,4,FALSE)</f>
        <v>3.16</v>
      </c>
      <c r="AO329">
        <f t="shared" si="37"/>
        <v>260.39080711255957</v>
      </c>
      <c r="AP329">
        <f t="shared" si="38"/>
        <v>6.5097701778139889</v>
      </c>
      <c r="AQ329">
        <f t="shared" si="39"/>
        <v>65.097701778139893</v>
      </c>
      <c r="AR329">
        <f t="shared" si="40"/>
        <v>6.5097701778139894E-2</v>
      </c>
      <c r="AS329">
        <f t="shared" si="41"/>
        <v>0.25</v>
      </c>
      <c r="AT329">
        <f>VLOOKUP(P329,spp!A:H,8,FALSE)</f>
        <v>4.2</v>
      </c>
      <c r="AU329" s="79" t="str">
        <f>VLOOKUP(Q329,gfQuimbayo!B:C,2,FALSE)</f>
        <v>PS</v>
      </c>
      <c r="AV329" s="79" t="str">
        <f>VLOOKUP(AU329,gfQuimbayo!E:F,2,FALSE)</f>
        <v>Piscivores</v>
      </c>
      <c r="AW329" s="79" t="str">
        <f>VLOOKUP(Q329,taxo!A:D,4,FALSE)</f>
        <v>Perciformes</v>
      </c>
      <c r="AX329" s="79" t="str">
        <f>VLOOKUP(Q329,taxo!A:C,3,FALSE)</f>
        <v>Haemulidae</v>
      </c>
      <c r="AY329" t="str">
        <f>VLOOKUP(P329,spp!A:L,12,FALSE)</f>
        <v>LC</v>
      </c>
    </row>
    <row r="330" spans="1:51" hidden="1" x14ac:dyDescent="0.25">
      <c r="A330" s="2" t="s">
        <v>1094</v>
      </c>
      <c r="B330" s="2" t="s">
        <v>1095</v>
      </c>
      <c r="C330" s="2" t="s">
        <v>1114</v>
      </c>
      <c r="D330" s="2"/>
      <c r="E330" s="2"/>
      <c r="F330" s="2" t="s">
        <v>955</v>
      </c>
      <c r="G330" s="2"/>
      <c r="H330">
        <v>2</v>
      </c>
      <c r="I330">
        <v>40</v>
      </c>
      <c r="J330" s="1">
        <v>41810</v>
      </c>
      <c r="K330" s="34">
        <v>2014</v>
      </c>
      <c r="L330" s="5" t="s">
        <v>956</v>
      </c>
      <c r="N330" s="35">
        <v>8</v>
      </c>
      <c r="O330" t="str">
        <f t="shared" si="36"/>
        <v>Profundo</v>
      </c>
      <c r="P330" s="2" t="s">
        <v>1115</v>
      </c>
      <c r="Q330" t="str">
        <f>VLOOKUP(P330,spp!A:B,2,FALSE)</f>
        <v>Trachinotus rhodopus</v>
      </c>
      <c r="R330">
        <f t="shared" si="35"/>
        <v>6</v>
      </c>
      <c r="X330" s="85">
        <v>6</v>
      </c>
      <c r="AM330">
        <f>VLOOKUP(P330,spp!A:C,3,FALSE)</f>
        <v>2.53E-2</v>
      </c>
      <c r="AN330">
        <f>VLOOKUP(P330,spp!A:D,4,FALSE)</f>
        <v>3</v>
      </c>
      <c r="AO330">
        <f t="shared" si="37"/>
        <v>6508.4249999999993</v>
      </c>
      <c r="AP330">
        <f t="shared" si="38"/>
        <v>162.71062499999999</v>
      </c>
      <c r="AQ330">
        <f t="shared" si="39"/>
        <v>1627.1062499999998</v>
      </c>
      <c r="AR330">
        <f t="shared" si="40"/>
        <v>1.6271062499999998</v>
      </c>
      <c r="AS330">
        <f t="shared" si="41"/>
        <v>0.15</v>
      </c>
      <c r="AT330">
        <f>VLOOKUP(P330,spp!A:H,8,FALSE)</f>
        <v>4</v>
      </c>
      <c r="AU330" s="79" t="str">
        <f>VLOOKUP(Q330,gfQuimbayo!B:C,2,FALSE)</f>
        <v>PS</v>
      </c>
      <c r="AV330" s="79" t="str">
        <f>VLOOKUP(AU330,gfQuimbayo!E:F,2,FALSE)</f>
        <v>Piscivores</v>
      </c>
      <c r="AW330" s="79" t="str">
        <f>VLOOKUP(Q330,taxo!A:D,4,FALSE)</f>
        <v>Perciformes</v>
      </c>
      <c r="AX330" s="79" t="str">
        <f>VLOOKUP(Q330,taxo!A:C,3,FALSE)</f>
        <v>Carangidae</v>
      </c>
      <c r="AY330" t="str">
        <f>VLOOKUP(P330,spp!A:L,12,FALSE)</f>
        <v>LC</v>
      </c>
    </row>
    <row r="331" spans="1:51" hidden="1" x14ac:dyDescent="0.25">
      <c r="A331" s="2" t="s">
        <v>1094</v>
      </c>
      <c r="B331" s="2" t="s">
        <v>1095</v>
      </c>
      <c r="C331" s="2" t="s">
        <v>1114</v>
      </c>
      <c r="D331" s="2"/>
      <c r="E331" s="2"/>
      <c r="F331" s="2" t="s">
        <v>955</v>
      </c>
      <c r="G331" s="2"/>
      <c r="H331">
        <v>2</v>
      </c>
      <c r="I331">
        <v>40</v>
      </c>
      <c r="J331" s="1">
        <v>41810</v>
      </c>
      <c r="K331" s="34">
        <v>2014</v>
      </c>
      <c r="L331" s="5" t="s">
        <v>956</v>
      </c>
      <c r="N331" s="35">
        <v>8</v>
      </c>
      <c r="O331" t="str">
        <f t="shared" si="36"/>
        <v>Profundo</v>
      </c>
      <c r="P331" s="2" t="s">
        <v>1033</v>
      </c>
      <c r="Q331" t="str">
        <f>VLOOKUP(P331,spp!A:B,2,FALSE)</f>
        <v>Haemulon flaviguttatum</v>
      </c>
      <c r="R331">
        <f t="shared" si="35"/>
        <v>200</v>
      </c>
      <c r="W331" s="85">
        <v>200</v>
      </c>
      <c r="AM331">
        <f>VLOOKUP(P331,spp!A:C,3,FALSE)</f>
        <v>0.10299999999999999</v>
      </c>
      <c r="AN331">
        <f>VLOOKUP(P331,spp!A:D,4,FALSE)</f>
        <v>2.6</v>
      </c>
      <c r="AO331">
        <f t="shared" si="37"/>
        <v>88820.096956565671</v>
      </c>
      <c r="AP331">
        <f t="shared" si="38"/>
        <v>2220.5024239141417</v>
      </c>
      <c r="AQ331">
        <f t="shared" si="39"/>
        <v>22205.024239141418</v>
      </c>
      <c r="AR331">
        <f t="shared" si="40"/>
        <v>22.205024239141416</v>
      </c>
      <c r="AS331">
        <f t="shared" si="41"/>
        <v>5</v>
      </c>
      <c r="AT331">
        <f>VLOOKUP(P331,spp!A:H,8,FALSE)</f>
        <v>4.2</v>
      </c>
      <c r="AU331" s="79" t="str">
        <f>VLOOKUP(Q331,gfQuimbayo!B:C,2,FALSE)</f>
        <v>PS</v>
      </c>
      <c r="AV331" s="79" t="str">
        <f>VLOOKUP(AU331,gfQuimbayo!E:F,2,FALSE)</f>
        <v>Piscivores</v>
      </c>
      <c r="AW331" s="79" t="str">
        <f>VLOOKUP(Q331,taxo!A:D,4,FALSE)</f>
        <v>Perciformes</v>
      </c>
      <c r="AX331" s="79" t="str">
        <f>VLOOKUP(Q331,taxo!A:C,3,FALSE)</f>
        <v>Haemulidae</v>
      </c>
      <c r="AY331" t="str">
        <f>VLOOKUP(P331,spp!A:L,12,FALSE)</f>
        <v>LC</v>
      </c>
    </row>
    <row r="332" spans="1:51" hidden="1" x14ac:dyDescent="0.25">
      <c r="A332" s="2" t="s">
        <v>1094</v>
      </c>
      <c r="B332" s="2" t="s">
        <v>1095</v>
      </c>
      <c r="C332" s="2" t="s">
        <v>1114</v>
      </c>
      <c r="D332" s="2"/>
      <c r="E332" s="2"/>
      <c r="F332" s="2" t="s">
        <v>955</v>
      </c>
      <c r="G332" s="2"/>
      <c r="H332">
        <v>2</v>
      </c>
      <c r="I332">
        <v>40</v>
      </c>
      <c r="J332" s="1">
        <v>41810</v>
      </c>
      <c r="K332" s="34">
        <v>2014</v>
      </c>
      <c r="L332" s="5" t="s">
        <v>956</v>
      </c>
      <c r="N332" s="35">
        <v>8</v>
      </c>
      <c r="O332" t="str">
        <f t="shared" si="36"/>
        <v>Profundo</v>
      </c>
      <c r="P332" s="2" t="s">
        <v>979</v>
      </c>
      <c r="Q332" t="str">
        <f>VLOOKUP(P332,spp!A:B,2,FALSE)</f>
        <v>Haemulon maculicauda</v>
      </c>
      <c r="R332">
        <f t="shared" si="35"/>
        <v>200</v>
      </c>
      <c r="U332" s="85">
        <v>200</v>
      </c>
      <c r="AM332">
        <f>VLOOKUP(P332,spp!A:C,3,FALSE)</f>
        <v>8.8999999999999999E-3</v>
      </c>
      <c r="AN332">
        <f>VLOOKUP(P332,spp!A:D,4,FALSE)</f>
        <v>3.16</v>
      </c>
      <c r="AO332">
        <f t="shared" si="37"/>
        <v>5207.8161422511921</v>
      </c>
      <c r="AP332">
        <f t="shared" si="38"/>
        <v>130.19540355627981</v>
      </c>
      <c r="AQ332">
        <f t="shared" si="39"/>
        <v>1301.9540355627983</v>
      </c>
      <c r="AR332">
        <f t="shared" si="40"/>
        <v>1.3019540355627983</v>
      </c>
      <c r="AS332">
        <f t="shared" si="41"/>
        <v>5</v>
      </c>
      <c r="AT332">
        <f>VLOOKUP(P332,spp!A:H,8,FALSE)</f>
        <v>4.2</v>
      </c>
      <c r="AU332" s="79" t="str">
        <f>VLOOKUP(Q332,gfQuimbayo!B:C,2,FALSE)</f>
        <v>PS</v>
      </c>
      <c r="AV332" s="79" t="str">
        <f>VLOOKUP(AU332,gfQuimbayo!E:F,2,FALSE)</f>
        <v>Piscivores</v>
      </c>
      <c r="AW332" s="79" t="str">
        <f>VLOOKUP(Q332,taxo!A:D,4,FALSE)</f>
        <v>Perciformes</v>
      </c>
      <c r="AX332" s="79" t="str">
        <f>VLOOKUP(Q332,taxo!A:C,3,FALSE)</f>
        <v>Haemulidae</v>
      </c>
      <c r="AY332" t="str">
        <f>VLOOKUP(P332,spp!A:L,12,FALSE)</f>
        <v>LC</v>
      </c>
    </row>
    <row r="333" spans="1:51" hidden="1" x14ac:dyDescent="0.25">
      <c r="A333" s="2" t="s">
        <v>1094</v>
      </c>
      <c r="B333" s="2" t="s">
        <v>1095</v>
      </c>
      <c r="C333" s="2" t="s">
        <v>1114</v>
      </c>
      <c r="D333" s="2"/>
      <c r="E333" s="2"/>
      <c r="F333" s="2" t="s">
        <v>955</v>
      </c>
      <c r="G333" s="2"/>
      <c r="H333">
        <v>2</v>
      </c>
      <c r="I333">
        <v>40</v>
      </c>
      <c r="J333" s="1">
        <v>41810</v>
      </c>
      <c r="K333" s="34">
        <v>2014</v>
      </c>
      <c r="L333" s="5" t="s">
        <v>956</v>
      </c>
      <c r="N333" s="35">
        <v>8</v>
      </c>
      <c r="O333" t="str">
        <f t="shared" si="36"/>
        <v>Profundo</v>
      </c>
      <c r="P333" s="2" t="s">
        <v>967</v>
      </c>
      <c r="Q333" t="str">
        <f>VLOOKUP(P333,spp!A:B,2,FALSE)</f>
        <v>Thalassoma lucasanum</v>
      </c>
      <c r="R333">
        <f t="shared" si="35"/>
        <v>500</v>
      </c>
      <c r="T333" s="85">
        <v>500</v>
      </c>
      <c r="AM333">
        <f>VLOOKUP(P333,spp!A:C,3,FALSE)</f>
        <v>1.261E-2</v>
      </c>
      <c r="AN333">
        <f>VLOOKUP(P333,spp!A:D,4,FALSE)</f>
        <v>2.8782999999999999</v>
      </c>
      <c r="AO333">
        <f t="shared" si="37"/>
        <v>2081.4880663964195</v>
      </c>
      <c r="AP333">
        <f t="shared" si="38"/>
        <v>52.037201659910487</v>
      </c>
      <c r="AQ333">
        <f t="shared" si="39"/>
        <v>520.37201659910488</v>
      </c>
      <c r="AR333">
        <f t="shared" si="40"/>
        <v>0.52037201659910493</v>
      </c>
      <c r="AS333">
        <f t="shared" si="41"/>
        <v>12.5</v>
      </c>
      <c r="AT333">
        <f>VLOOKUP(P333,spp!A:H,8,FALSE)</f>
        <v>3.5</v>
      </c>
      <c r="AU333" s="79" t="str">
        <f>VLOOKUP(Q333,gfQuimbayo!B:C,2,FALSE)</f>
        <v>IN</v>
      </c>
      <c r="AV333" s="79" t="str">
        <f>VLOOKUP(AU333,gfQuimbayo!E:F,2,FALSE)</f>
        <v>Invertebrivores</v>
      </c>
      <c r="AW333" s="79" t="str">
        <f>VLOOKUP(Q333,taxo!A:D,4,FALSE)</f>
        <v>Perciformes</v>
      </c>
      <c r="AX333" s="79" t="str">
        <f>VLOOKUP(Q333,taxo!A:C,3,FALSE)</f>
        <v>Labridae</v>
      </c>
      <c r="AY333" t="str">
        <f>VLOOKUP(P333,spp!A:L,12,FALSE)</f>
        <v>LC</v>
      </c>
    </row>
    <row r="334" spans="1:51" hidden="1" x14ac:dyDescent="0.25">
      <c r="A334" s="2" t="s">
        <v>1094</v>
      </c>
      <c r="B334" s="2" t="s">
        <v>1095</v>
      </c>
      <c r="C334" s="2" t="s">
        <v>1114</v>
      </c>
      <c r="D334" s="2"/>
      <c r="E334" s="2"/>
      <c r="F334" s="2" t="s">
        <v>955</v>
      </c>
      <c r="G334" s="2"/>
      <c r="H334">
        <v>2</v>
      </c>
      <c r="I334">
        <v>40</v>
      </c>
      <c r="J334" s="1">
        <v>41810</v>
      </c>
      <c r="K334" s="34">
        <v>2014</v>
      </c>
      <c r="L334" s="5" t="s">
        <v>956</v>
      </c>
      <c r="N334" s="35">
        <v>8</v>
      </c>
      <c r="O334" t="str">
        <f t="shared" si="36"/>
        <v>Profundo</v>
      </c>
      <c r="P334" s="2" t="s">
        <v>974</v>
      </c>
      <c r="Q334" t="str">
        <f>VLOOKUP(P334,spp!A:B,2,FALSE)</f>
        <v>Prionurus laticlavius</v>
      </c>
      <c r="R334">
        <f t="shared" si="35"/>
        <v>15</v>
      </c>
      <c r="X334" s="85">
        <v>15</v>
      </c>
      <c r="AM334">
        <f>VLOOKUP(P334,spp!A:C,3,FALSE)</f>
        <v>0.19800000000000001</v>
      </c>
      <c r="AN334">
        <f>VLOOKUP(P334,spp!A:D,4,FALSE)</f>
        <v>2.504</v>
      </c>
      <c r="AO334">
        <f t="shared" si="37"/>
        <v>21832.468004411978</v>
      </c>
      <c r="AP334">
        <f t="shared" si="38"/>
        <v>545.8117001102994</v>
      </c>
      <c r="AQ334">
        <f t="shared" si="39"/>
        <v>5458.1170011029935</v>
      </c>
      <c r="AR334">
        <f t="shared" si="40"/>
        <v>5.4581170011029938</v>
      </c>
      <c r="AS334">
        <f t="shared" si="41"/>
        <v>0.375</v>
      </c>
      <c r="AT334">
        <f>VLOOKUP(P334,spp!A:H,8,FALSE)</f>
        <v>2.7</v>
      </c>
      <c r="AU334" s="79" t="str">
        <f>VLOOKUP(Q334,gfQuimbayo!B:C,2,FALSE)</f>
        <v>HM</v>
      </c>
      <c r="AV334" s="79" t="str">
        <f>VLOOKUP(AU334,gfQuimbayo!E:F,2,FALSE)</f>
        <v>Macroalgae feeders</v>
      </c>
      <c r="AW334" s="79" t="str">
        <f>VLOOKUP(Q334,taxo!A:D,4,FALSE)</f>
        <v>Perciformes</v>
      </c>
      <c r="AX334" s="79" t="str">
        <f>VLOOKUP(Q334,taxo!A:C,3,FALSE)</f>
        <v>Acanthuridae</v>
      </c>
      <c r="AY334" t="str">
        <f>VLOOKUP(P334,spp!A:L,12,FALSE)</f>
        <v>LC</v>
      </c>
    </row>
    <row r="335" spans="1:51" hidden="1" x14ac:dyDescent="0.25">
      <c r="A335" s="2" t="s">
        <v>1094</v>
      </c>
      <c r="B335" s="2" t="s">
        <v>1095</v>
      </c>
      <c r="C335" s="2" t="s">
        <v>1114</v>
      </c>
      <c r="D335" s="2"/>
      <c r="E335" s="2"/>
      <c r="F335" s="2" t="s">
        <v>955</v>
      </c>
      <c r="G335" s="2"/>
      <c r="H335">
        <v>2</v>
      </c>
      <c r="I335">
        <v>40</v>
      </c>
      <c r="J335" s="1">
        <v>41810</v>
      </c>
      <c r="K335" s="34">
        <v>2014</v>
      </c>
      <c r="L335" s="5" t="s">
        <v>956</v>
      </c>
      <c r="N335" s="35">
        <v>8</v>
      </c>
      <c r="O335" t="str">
        <f t="shared" si="36"/>
        <v>Profundo</v>
      </c>
      <c r="P335" s="2" t="s">
        <v>975</v>
      </c>
      <c r="Q335" t="str">
        <f>VLOOKUP(P335,spp!A:B,2,FALSE)</f>
        <v>Holacanthus passer</v>
      </c>
      <c r="R335">
        <f t="shared" si="35"/>
        <v>15</v>
      </c>
      <c r="T335" s="85">
        <v>5</v>
      </c>
      <c r="X335" s="85">
        <v>10</v>
      </c>
      <c r="AM335">
        <f>VLOOKUP(P335,spp!A:C,3,FALSE)</f>
        <v>2.7130000000000001E-2</v>
      </c>
      <c r="AN335">
        <f>VLOOKUP(P335,spp!A:D,4,FALSE)</f>
        <v>3.0842299999999998</v>
      </c>
      <c r="AO335">
        <f t="shared" si="37"/>
        <v>15760.986108679155</v>
      </c>
      <c r="AP335">
        <f t="shared" si="38"/>
        <v>394.02465271697889</v>
      </c>
      <c r="AQ335">
        <f t="shared" si="39"/>
        <v>3940.2465271697888</v>
      </c>
      <c r="AR335">
        <f t="shared" si="40"/>
        <v>3.9402465271697888</v>
      </c>
      <c r="AS335">
        <f t="shared" si="41"/>
        <v>0.375</v>
      </c>
      <c r="AT335">
        <f>VLOOKUP(P335,spp!A:H,8,FALSE)</f>
        <v>2.6</v>
      </c>
      <c r="AU335" s="79" t="str">
        <f>VLOOKUP(Q335,gfQuimbayo!B:C,2,FALSE)</f>
        <v>IN</v>
      </c>
      <c r="AV335" s="79" t="str">
        <f>VLOOKUP(AU335,gfQuimbayo!E:F,2,FALSE)</f>
        <v>Invertebrivores</v>
      </c>
      <c r="AW335" s="79" t="str">
        <f>VLOOKUP(Q335,taxo!A:D,4,FALSE)</f>
        <v>Perciformes</v>
      </c>
      <c r="AX335" s="79" t="str">
        <f>VLOOKUP(Q335,taxo!A:C,3,FALSE)</f>
        <v>Pomacanthidae</v>
      </c>
      <c r="AY335" t="str">
        <f>VLOOKUP(P335,spp!A:L,12,FALSE)</f>
        <v>LC</v>
      </c>
    </row>
    <row r="336" spans="1:51" hidden="1" x14ac:dyDescent="0.25">
      <c r="A336" s="2" t="s">
        <v>1094</v>
      </c>
      <c r="B336" s="2" t="s">
        <v>1095</v>
      </c>
      <c r="C336" s="2" t="s">
        <v>1114</v>
      </c>
      <c r="D336" s="2"/>
      <c r="E336" s="2"/>
      <c r="F336" s="2" t="s">
        <v>955</v>
      </c>
      <c r="G336" s="2"/>
      <c r="H336">
        <v>2</v>
      </c>
      <c r="I336">
        <v>40</v>
      </c>
      <c r="J336" s="1">
        <v>41810</v>
      </c>
      <c r="K336" s="34">
        <v>2014</v>
      </c>
      <c r="L336" s="5" t="s">
        <v>956</v>
      </c>
      <c r="N336" s="35">
        <v>8</v>
      </c>
      <c r="O336" t="str">
        <f t="shared" si="36"/>
        <v>Profundo</v>
      </c>
      <c r="P336" s="2" t="s">
        <v>977</v>
      </c>
      <c r="Q336" t="str">
        <f>VLOOKUP(P336,spp!A:B,2,FALSE)</f>
        <v>Chromis atrilobata</v>
      </c>
      <c r="R336">
        <f t="shared" si="35"/>
        <v>1</v>
      </c>
      <c r="S336" s="85">
        <v>1</v>
      </c>
      <c r="AM336">
        <f>VLOOKUP(P336,spp!A:C,3,FALSE)</f>
        <v>5.2300000000000003E-3</v>
      </c>
      <c r="AN336">
        <f>VLOOKUP(P336,spp!A:D,4,FALSE)</f>
        <v>3.41655</v>
      </c>
      <c r="AO336">
        <f t="shared" si="37"/>
        <v>0.11969709916520686</v>
      </c>
      <c r="AP336">
        <f t="shared" si="38"/>
        <v>2.9924274791301715E-3</v>
      </c>
      <c r="AQ336">
        <f t="shared" si="39"/>
        <v>2.9924274791301716E-2</v>
      </c>
      <c r="AR336">
        <f t="shared" si="40"/>
        <v>2.9924274791301716E-5</v>
      </c>
      <c r="AS336">
        <f t="shared" si="41"/>
        <v>2.5000000000000001E-2</v>
      </c>
      <c r="AT336">
        <f>VLOOKUP(P336,spp!A:H,8,FALSE)</f>
        <v>3.4</v>
      </c>
      <c r="AU336" s="79" t="str">
        <f>VLOOKUP(Q336,gfQuimbayo!B:C,2,FALSE)</f>
        <v>PK</v>
      </c>
      <c r="AV336" s="79" t="str">
        <f>VLOOKUP(AU336,gfQuimbayo!E:F,2,FALSE)</f>
        <v>Planktivores</v>
      </c>
      <c r="AW336" s="79" t="str">
        <f>VLOOKUP(Q336,taxo!A:D,4,FALSE)</f>
        <v>Perciformes</v>
      </c>
      <c r="AX336" s="79" t="str">
        <f>VLOOKUP(Q336,taxo!A:C,3,FALSE)</f>
        <v>Pomacentridae</v>
      </c>
      <c r="AY336" t="str">
        <f>VLOOKUP(P336,spp!A:L,12,FALSE)</f>
        <v>LC</v>
      </c>
    </row>
    <row r="337" spans="1:51" hidden="1" x14ac:dyDescent="0.25">
      <c r="A337" s="2" t="s">
        <v>1094</v>
      </c>
      <c r="B337" s="2" t="s">
        <v>1095</v>
      </c>
      <c r="C337" s="2" t="s">
        <v>1114</v>
      </c>
      <c r="D337" s="2"/>
      <c r="E337" s="2"/>
      <c r="F337" s="2" t="s">
        <v>955</v>
      </c>
      <c r="G337" s="2"/>
      <c r="H337">
        <v>2</v>
      </c>
      <c r="I337">
        <v>40</v>
      </c>
      <c r="J337" s="1">
        <v>41810</v>
      </c>
      <c r="K337" s="34">
        <v>2014</v>
      </c>
      <c r="L337" s="5" t="s">
        <v>956</v>
      </c>
      <c r="N337" s="35">
        <v>8</v>
      </c>
      <c r="O337" t="str">
        <f t="shared" si="36"/>
        <v>Profundo</v>
      </c>
      <c r="P337" s="2" t="s">
        <v>995</v>
      </c>
      <c r="Q337" t="str">
        <f>VLOOKUP(P337,spp!A:B,2,FALSE)</f>
        <v>Elagatis bipinnulata</v>
      </c>
      <c r="R337">
        <f t="shared" si="35"/>
        <v>30</v>
      </c>
      <c r="Z337" s="85">
        <v>30</v>
      </c>
      <c r="AM337">
        <f>VLOOKUP(P337,spp!A:C,3,FALSE)</f>
        <v>1.35E-2</v>
      </c>
      <c r="AN337">
        <f>VLOOKUP(P337,spp!A:D,4,FALSE)</f>
        <v>2.92</v>
      </c>
      <c r="AO337">
        <f t="shared" si="37"/>
        <v>48900.587465647237</v>
      </c>
      <c r="AP337">
        <f t="shared" si="38"/>
        <v>1222.514686641181</v>
      </c>
      <c r="AQ337">
        <f t="shared" si="39"/>
        <v>12225.146866411811</v>
      </c>
      <c r="AR337">
        <f t="shared" si="40"/>
        <v>12.22514686641181</v>
      </c>
      <c r="AS337">
        <f t="shared" si="41"/>
        <v>0.75</v>
      </c>
      <c r="AT337">
        <f>VLOOKUP(P337,spp!A:H,8,FALSE)</f>
        <v>3.6</v>
      </c>
      <c r="AU337" s="79" t="str">
        <f>VLOOKUP(Q337,gfQuimbayo!B:C,2,FALSE)</f>
        <v>PS</v>
      </c>
      <c r="AV337" s="79" t="str">
        <f>VLOOKUP(AU337,gfQuimbayo!E:F,2,FALSE)</f>
        <v>Piscivores</v>
      </c>
      <c r="AW337" s="79" t="str">
        <f>VLOOKUP(Q337,taxo!A:D,4,FALSE)</f>
        <v>Perciformes</v>
      </c>
      <c r="AX337" s="79" t="str">
        <f>VLOOKUP(Q337,taxo!A:C,3,FALSE)</f>
        <v>Carangidae</v>
      </c>
      <c r="AY337" t="str">
        <f>VLOOKUP(P337,spp!A:L,12,FALSE)</f>
        <v>NE</v>
      </c>
    </row>
    <row r="338" spans="1:51" hidden="1" x14ac:dyDescent="0.25">
      <c r="A338" s="2" t="s">
        <v>1094</v>
      </c>
      <c r="B338" s="2" t="s">
        <v>1095</v>
      </c>
      <c r="C338" s="2" t="s">
        <v>1114</v>
      </c>
      <c r="D338" s="2"/>
      <c r="E338" s="2"/>
      <c r="F338" s="2" t="s">
        <v>955</v>
      </c>
      <c r="G338" s="2"/>
      <c r="H338">
        <v>2</v>
      </c>
      <c r="I338">
        <v>40</v>
      </c>
      <c r="J338" s="1">
        <v>41810</v>
      </c>
      <c r="K338" s="34">
        <v>2014</v>
      </c>
      <c r="L338" s="5" t="s">
        <v>956</v>
      </c>
      <c r="N338" s="35">
        <v>8</v>
      </c>
      <c r="O338" t="str">
        <f t="shared" si="36"/>
        <v>Profundo</v>
      </c>
      <c r="P338" s="2" t="s">
        <v>1075</v>
      </c>
      <c r="Q338" t="str">
        <f>VLOOKUP(P338,spp!A:B,2,FALSE)</f>
        <v>Caranx sexfasciatus</v>
      </c>
      <c r="R338">
        <f t="shared" si="35"/>
        <v>3</v>
      </c>
      <c r="AA338" s="85">
        <v>3</v>
      </c>
      <c r="AM338">
        <f>VLOOKUP(P338,spp!A:C,3,FALSE)</f>
        <v>2.6499999999999999E-2</v>
      </c>
      <c r="AN338">
        <f>VLOOKUP(P338,spp!A:D,4,FALSE)</f>
        <v>3.0049999999999999</v>
      </c>
      <c r="AO338">
        <f t="shared" si="37"/>
        <v>22293.166794374534</v>
      </c>
      <c r="AP338">
        <f t="shared" si="38"/>
        <v>557.32916985936333</v>
      </c>
      <c r="AQ338">
        <f t="shared" si="39"/>
        <v>5573.2916985936336</v>
      </c>
      <c r="AR338">
        <f t="shared" si="40"/>
        <v>5.5732916985936338</v>
      </c>
      <c r="AS338">
        <f t="shared" si="41"/>
        <v>7.4999999999999997E-2</v>
      </c>
      <c r="AT338">
        <f>VLOOKUP(P338,spp!A:H,8,FALSE)</f>
        <v>4.5</v>
      </c>
      <c r="AU338" s="79" t="str">
        <f>VLOOKUP(Q338,gfQuimbayo!B:C,2,FALSE)</f>
        <v>PS</v>
      </c>
      <c r="AV338" s="79" t="str">
        <f>VLOOKUP(AU338,gfQuimbayo!E:F,2,FALSE)</f>
        <v>Piscivores</v>
      </c>
      <c r="AW338" s="79" t="str">
        <f>VLOOKUP(Q338,taxo!A:D,4,FALSE)</f>
        <v>Perciformes</v>
      </c>
      <c r="AX338" s="79" t="str">
        <f>VLOOKUP(Q338,taxo!A:C,3,FALSE)</f>
        <v>Carangidae</v>
      </c>
      <c r="AY338" t="str">
        <f>VLOOKUP(P338,spp!A:L,12,FALSE)</f>
        <v>LC</v>
      </c>
    </row>
    <row r="339" spans="1:51" hidden="1" x14ac:dyDescent="0.25">
      <c r="A339" s="2" t="s">
        <v>1094</v>
      </c>
      <c r="B339" s="2" t="s">
        <v>1095</v>
      </c>
      <c r="C339" s="2" t="s">
        <v>1114</v>
      </c>
      <c r="D339" s="2"/>
      <c r="E339" s="2"/>
      <c r="F339" s="2" t="s">
        <v>955</v>
      </c>
      <c r="G339" s="2"/>
      <c r="H339">
        <v>2</v>
      </c>
      <c r="I339">
        <v>40</v>
      </c>
      <c r="J339" s="1">
        <v>41810</v>
      </c>
      <c r="K339" s="34">
        <v>2014</v>
      </c>
      <c r="L339" s="5" t="s">
        <v>956</v>
      </c>
      <c r="N339" s="35">
        <v>8</v>
      </c>
      <c r="O339" t="str">
        <f t="shared" si="36"/>
        <v>Profundo</v>
      </c>
      <c r="P339" s="2" t="s">
        <v>970</v>
      </c>
      <c r="Q339" t="str">
        <f>VLOOKUP(P339,spp!A:B,2,FALSE)</f>
        <v>Ophioblennius steindachneri</v>
      </c>
      <c r="R339">
        <f t="shared" si="35"/>
        <v>3</v>
      </c>
      <c r="V339" s="85">
        <v>3</v>
      </c>
      <c r="AM339">
        <f>VLOOKUP(P339,spp!A:C,3,FALSE)</f>
        <v>3.2399999999999998E-2</v>
      </c>
      <c r="AN339">
        <f>VLOOKUP(P339,spp!A:D,4,FALSE)</f>
        <v>2.379</v>
      </c>
      <c r="AO339">
        <f t="shared" si="37"/>
        <v>88.07522934655583</v>
      </c>
      <c r="AP339">
        <f t="shared" si="38"/>
        <v>2.2018807336638959</v>
      </c>
      <c r="AQ339">
        <f t="shared" si="39"/>
        <v>22.018807336638957</v>
      </c>
      <c r="AR339">
        <f t="shared" si="40"/>
        <v>2.2018807336638958E-2</v>
      </c>
      <c r="AS339">
        <f t="shared" si="41"/>
        <v>7.4999999999999997E-2</v>
      </c>
      <c r="AT339">
        <f>VLOOKUP(P339,spp!A:H,8,FALSE)</f>
        <v>2.7</v>
      </c>
      <c r="AU339" s="79" t="str">
        <f>VLOOKUP(Q339,gfQuimbayo!B:C,2,FALSE)</f>
        <v>HD</v>
      </c>
      <c r="AV339" s="79" t="str">
        <f>VLOOKUP(AU339,gfQuimbayo!E:F,2,FALSE)</f>
        <v>Detritivores</v>
      </c>
      <c r="AW339" s="79" t="str">
        <f>VLOOKUP(Q339,taxo!A:D,4,FALSE)</f>
        <v>Perciformes</v>
      </c>
      <c r="AX339" s="79" t="str">
        <f>VLOOKUP(Q339,taxo!A:C,3,FALSE)</f>
        <v>Blenniidae</v>
      </c>
      <c r="AY339" t="str">
        <f>VLOOKUP(P339,spp!A:L,12,FALSE)</f>
        <v>LC</v>
      </c>
    </row>
    <row r="340" spans="1:51" hidden="1" x14ac:dyDescent="0.25">
      <c r="A340" s="2" t="s">
        <v>1094</v>
      </c>
      <c r="B340" s="2" t="s">
        <v>1095</v>
      </c>
      <c r="C340" s="2" t="s">
        <v>1114</v>
      </c>
      <c r="D340" s="2"/>
      <c r="E340" s="2"/>
      <c r="F340" s="2" t="s">
        <v>955</v>
      </c>
      <c r="G340" s="2"/>
      <c r="H340">
        <v>2</v>
      </c>
      <c r="I340">
        <v>40</v>
      </c>
      <c r="J340" s="1">
        <v>41810</v>
      </c>
      <c r="K340" s="34">
        <v>2014</v>
      </c>
      <c r="L340" s="5" t="s">
        <v>956</v>
      </c>
      <c r="N340" s="35">
        <v>8</v>
      </c>
      <c r="O340" t="str">
        <f t="shared" si="36"/>
        <v>Profundo</v>
      </c>
      <c r="P340" s="2" t="s">
        <v>982</v>
      </c>
      <c r="Q340" t="str">
        <f>VLOOKUP(P340,spp!A:B,2,FALSE)</f>
        <v>Arothron meleagris</v>
      </c>
      <c r="R340">
        <f t="shared" si="35"/>
        <v>3</v>
      </c>
      <c r="W340" s="85">
        <v>3</v>
      </c>
      <c r="AM340">
        <f>VLOOKUP(P340,spp!A:C,3,FALSE)</f>
        <v>3.0700000000000002E-2</v>
      </c>
      <c r="AN340">
        <f>VLOOKUP(P340,spp!A:D,4,FALSE)</f>
        <v>2.8498999999999999</v>
      </c>
      <c r="AO340">
        <f t="shared" si="37"/>
        <v>887.66451889335508</v>
      </c>
      <c r="AP340">
        <f t="shared" si="38"/>
        <v>22.191612972333878</v>
      </c>
      <c r="AQ340">
        <f t="shared" si="39"/>
        <v>221.91612972333877</v>
      </c>
      <c r="AR340">
        <f t="shared" si="40"/>
        <v>0.22191612972333877</v>
      </c>
      <c r="AS340">
        <f t="shared" si="41"/>
        <v>7.4999999999999997E-2</v>
      </c>
      <c r="AT340">
        <f>VLOOKUP(P340,spp!A:H,8,FALSE)</f>
        <v>3.4</v>
      </c>
      <c r="AU340" s="79" t="str">
        <f>VLOOKUP(Q340,gfQuimbayo!B:C,2,FALSE)</f>
        <v>IN</v>
      </c>
      <c r="AV340" s="79" t="str">
        <f>VLOOKUP(AU340,gfQuimbayo!E:F,2,FALSE)</f>
        <v>Invertebrivores</v>
      </c>
      <c r="AW340" s="79" t="str">
        <f>VLOOKUP(Q340,taxo!A:D,4,FALSE)</f>
        <v>Tetraodontiformes</v>
      </c>
      <c r="AX340" s="79" t="str">
        <f>VLOOKUP(Q340,taxo!A:C,3,FALSE)</f>
        <v>Tetraodontidae</v>
      </c>
      <c r="AY340" t="str">
        <f>VLOOKUP(P340,spp!A:L,12,FALSE)</f>
        <v>NE</v>
      </c>
    </row>
    <row r="341" spans="1:51" hidden="1" x14ac:dyDescent="0.25">
      <c r="A341" s="2" t="s">
        <v>1094</v>
      </c>
      <c r="B341" s="2" t="s">
        <v>1095</v>
      </c>
      <c r="C341" s="2" t="s">
        <v>1114</v>
      </c>
      <c r="D341" s="2"/>
      <c r="E341" s="2"/>
      <c r="F341" s="2" t="s">
        <v>955</v>
      </c>
      <c r="G341" s="2"/>
      <c r="H341">
        <v>2</v>
      </c>
      <c r="I341">
        <v>40</v>
      </c>
      <c r="J341" s="1">
        <v>41810</v>
      </c>
      <c r="K341" s="34">
        <v>2014</v>
      </c>
      <c r="L341" s="5" t="s">
        <v>956</v>
      </c>
      <c r="N341" s="35">
        <v>8</v>
      </c>
      <c r="O341" t="str">
        <f t="shared" si="36"/>
        <v>Profundo</v>
      </c>
      <c r="P341" s="2" t="s">
        <v>962</v>
      </c>
      <c r="Q341" t="str">
        <f>VLOOKUP(P341,spp!A:B,2,FALSE)</f>
        <v>Epinephelus labriformis</v>
      </c>
      <c r="R341">
        <f t="shared" si="35"/>
        <v>2</v>
      </c>
      <c r="X341" s="85">
        <v>2</v>
      </c>
      <c r="AM341">
        <f>VLOOKUP(P341,spp!A:C,3,FALSE)</f>
        <v>3.4299999999999997E-2</v>
      </c>
      <c r="AN341">
        <f>VLOOKUP(P341,spp!A:D,4,FALSE)</f>
        <v>2.9</v>
      </c>
      <c r="AO341">
        <f t="shared" si="37"/>
        <v>2061.2062199172833</v>
      </c>
      <c r="AP341">
        <f t="shared" si="38"/>
        <v>51.530155497932085</v>
      </c>
      <c r="AQ341">
        <f t="shared" si="39"/>
        <v>515.30155497932083</v>
      </c>
      <c r="AR341">
        <f t="shared" si="40"/>
        <v>0.51530155497932084</v>
      </c>
      <c r="AS341">
        <f t="shared" si="41"/>
        <v>0.05</v>
      </c>
      <c r="AT341">
        <f>VLOOKUP(P341,spp!A:H,8,FALSE)</f>
        <v>4</v>
      </c>
      <c r="AU341" s="79" t="str">
        <f>VLOOKUP(Q341,gfQuimbayo!B:C,2,FALSE)</f>
        <v>PS</v>
      </c>
      <c r="AV341" s="79" t="str">
        <f>VLOOKUP(AU341,gfQuimbayo!E:F,2,FALSE)</f>
        <v>Piscivores</v>
      </c>
      <c r="AW341" s="79" t="str">
        <f>VLOOKUP(Q341,taxo!A:D,4,FALSE)</f>
        <v>Perciformes</v>
      </c>
      <c r="AX341" s="79" t="str">
        <f>VLOOKUP(Q341,taxo!A:C,3,FALSE)</f>
        <v>Serranidae</v>
      </c>
      <c r="AY341" t="str">
        <f>VLOOKUP(P341,spp!A:L,12,FALSE)</f>
        <v>LC</v>
      </c>
    </row>
    <row r="342" spans="1:51" hidden="1" x14ac:dyDescent="0.25">
      <c r="A342" s="2" t="s">
        <v>1094</v>
      </c>
      <c r="B342" s="2" t="s">
        <v>1095</v>
      </c>
      <c r="C342" s="2" t="s">
        <v>1114</v>
      </c>
      <c r="D342" s="2"/>
      <c r="E342" s="2"/>
      <c r="F342" s="2" t="s">
        <v>955</v>
      </c>
      <c r="G342" s="2"/>
      <c r="H342">
        <v>2</v>
      </c>
      <c r="I342">
        <v>40</v>
      </c>
      <c r="J342" s="1">
        <v>41810</v>
      </c>
      <c r="K342" s="34">
        <v>2014</v>
      </c>
      <c r="L342" s="5" t="s">
        <v>956</v>
      </c>
      <c r="N342" s="35">
        <v>8</v>
      </c>
      <c r="O342" t="str">
        <f t="shared" si="36"/>
        <v>Profundo</v>
      </c>
      <c r="P342" s="2" t="s">
        <v>972</v>
      </c>
      <c r="Q342" t="str">
        <f>VLOOKUP(P342,spp!A:B,2,FALSE)</f>
        <v>Cephalopholis panamensis</v>
      </c>
      <c r="R342">
        <f t="shared" si="35"/>
        <v>1</v>
      </c>
      <c r="X342" s="85">
        <v>1</v>
      </c>
      <c r="AM342">
        <f>VLOOKUP(P342,spp!A:C,3,FALSE)</f>
        <v>2.1700000000000001E-2</v>
      </c>
      <c r="AN342">
        <f>VLOOKUP(P342,spp!A:D,4,FALSE)</f>
        <v>3.0350000000000001</v>
      </c>
      <c r="AO342">
        <f t="shared" si="37"/>
        <v>1053.6739629512617</v>
      </c>
      <c r="AP342">
        <f t="shared" si="38"/>
        <v>26.341849073781543</v>
      </c>
      <c r="AQ342">
        <f t="shared" si="39"/>
        <v>263.41849073781543</v>
      </c>
      <c r="AR342">
        <f t="shared" si="40"/>
        <v>0.26341849073781543</v>
      </c>
      <c r="AS342">
        <f t="shared" si="41"/>
        <v>2.5000000000000001E-2</v>
      </c>
      <c r="AT342">
        <f>VLOOKUP(P342,spp!A:H,8,FALSE)</f>
        <v>4</v>
      </c>
      <c r="AU342" s="79" t="str">
        <f>VLOOKUP(Q342,gfQuimbayo!B:C,2,FALSE)</f>
        <v>PS</v>
      </c>
      <c r="AV342" s="79" t="str">
        <f>VLOOKUP(AU342,gfQuimbayo!E:F,2,FALSE)</f>
        <v>Piscivores</v>
      </c>
      <c r="AW342" s="79" t="str">
        <f>VLOOKUP(Q342,taxo!A:D,4,FALSE)</f>
        <v>Perciformes</v>
      </c>
      <c r="AX342" s="79" t="str">
        <f>VLOOKUP(Q342,taxo!A:C,3,FALSE)</f>
        <v>Serranidae</v>
      </c>
      <c r="AY342" t="str">
        <f>VLOOKUP(P342,spp!A:L,12,FALSE)</f>
        <v>LC</v>
      </c>
    </row>
    <row r="343" spans="1:51" hidden="1" x14ac:dyDescent="0.25">
      <c r="A343" s="2" t="s">
        <v>1094</v>
      </c>
      <c r="B343" s="2" t="s">
        <v>1095</v>
      </c>
      <c r="C343" s="2" t="s">
        <v>1114</v>
      </c>
      <c r="D343" s="2"/>
      <c r="E343" s="2"/>
      <c r="F343" s="2" t="s">
        <v>955</v>
      </c>
      <c r="G343" s="2"/>
      <c r="H343">
        <v>2</v>
      </c>
      <c r="I343">
        <v>40</v>
      </c>
      <c r="J343" s="1">
        <v>41810</v>
      </c>
      <c r="K343" s="34">
        <v>2014</v>
      </c>
      <c r="L343" s="5" t="s">
        <v>956</v>
      </c>
      <c r="N343" s="35">
        <v>8</v>
      </c>
      <c r="O343" t="str">
        <f t="shared" si="36"/>
        <v>Profundo</v>
      </c>
      <c r="P343" s="2" t="s">
        <v>957</v>
      </c>
      <c r="Q343" t="str">
        <f>VLOOKUP(P343,spp!A:B,2,FALSE)</f>
        <v>Halichoeres dispilus</v>
      </c>
      <c r="R343">
        <f t="shared" si="35"/>
        <v>10</v>
      </c>
      <c r="T343" s="85">
        <v>10</v>
      </c>
      <c r="AM343">
        <f>VLOOKUP(P343,spp!A:C,3,FALSE)</f>
        <v>1.26E-2</v>
      </c>
      <c r="AN343">
        <f>VLOOKUP(P343,spp!A:D,4,FALSE)</f>
        <v>3.0672999999999999</v>
      </c>
      <c r="AO343">
        <f t="shared" si="37"/>
        <v>60.87597896771554</v>
      </c>
      <c r="AP343">
        <f t="shared" si="38"/>
        <v>1.5218994741928884</v>
      </c>
      <c r="AQ343">
        <f t="shared" si="39"/>
        <v>15.218994741928885</v>
      </c>
      <c r="AR343">
        <f t="shared" si="40"/>
        <v>1.5218994741928884E-2</v>
      </c>
      <c r="AS343">
        <f t="shared" si="41"/>
        <v>0.25</v>
      </c>
      <c r="AT343">
        <f>VLOOKUP(P343,spp!A:H,8,FALSE)</f>
        <v>3.9</v>
      </c>
      <c r="AU343" s="79" t="str">
        <f>VLOOKUP(Q343,gfQuimbayo!B:C,2,FALSE)</f>
        <v>IN</v>
      </c>
      <c r="AV343" s="79" t="str">
        <f>VLOOKUP(AU343,gfQuimbayo!E:F,2,FALSE)</f>
        <v>Invertebrivores</v>
      </c>
      <c r="AW343" s="79" t="str">
        <f>VLOOKUP(Q343,taxo!A:D,4,FALSE)</f>
        <v>Perciformes</v>
      </c>
      <c r="AX343" s="79" t="str">
        <f>VLOOKUP(Q343,taxo!A:C,3,FALSE)</f>
        <v>Labridae</v>
      </c>
      <c r="AY343" t="str">
        <f>VLOOKUP(P343,spp!A:L,12,FALSE)</f>
        <v>LC</v>
      </c>
    </row>
    <row r="344" spans="1:51" hidden="1" x14ac:dyDescent="0.25">
      <c r="A344" s="2" t="s">
        <v>1094</v>
      </c>
      <c r="B344" s="2" t="s">
        <v>1095</v>
      </c>
      <c r="C344" s="2" t="s">
        <v>1114</v>
      </c>
      <c r="D344" s="2"/>
      <c r="E344" s="2"/>
      <c r="F344" s="2" t="s">
        <v>955</v>
      </c>
      <c r="G344" s="2"/>
      <c r="H344">
        <v>2</v>
      </c>
      <c r="I344">
        <v>40</v>
      </c>
      <c r="J344" s="1">
        <v>41810</v>
      </c>
      <c r="K344" s="34">
        <v>2014</v>
      </c>
      <c r="L344" s="5" t="s">
        <v>956</v>
      </c>
      <c r="N344" s="35">
        <v>8</v>
      </c>
      <c r="O344" t="str">
        <f t="shared" si="36"/>
        <v>Profundo</v>
      </c>
      <c r="P344" s="2" t="s">
        <v>996</v>
      </c>
      <c r="Q344" t="str">
        <f>VLOOKUP(P344,spp!A:B,2,FALSE)</f>
        <v>Paranthias colonus</v>
      </c>
      <c r="R344">
        <f t="shared" si="35"/>
        <v>2</v>
      </c>
      <c r="V344" s="85">
        <v>2</v>
      </c>
      <c r="AM344">
        <f>VLOOKUP(P344,spp!A:C,3,FALSE)</f>
        <v>1.485E-2</v>
      </c>
      <c r="AN344">
        <f>VLOOKUP(P344,spp!A:D,4,FALSE)</f>
        <v>2.8633299999999999</v>
      </c>
      <c r="AO344">
        <f t="shared" si="37"/>
        <v>107.64270065254453</v>
      </c>
      <c r="AP344">
        <f t="shared" si="38"/>
        <v>2.6910675163136135</v>
      </c>
      <c r="AQ344">
        <f t="shared" si="39"/>
        <v>26.910675163136133</v>
      </c>
      <c r="AR344">
        <f t="shared" si="40"/>
        <v>2.6910675163136135E-2</v>
      </c>
      <c r="AS344">
        <f t="shared" si="41"/>
        <v>0.05</v>
      </c>
      <c r="AT344">
        <f>VLOOKUP(P344,spp!A:H,8,FALSE)</f>
        <v>3.8</v>
      </c>
      <c r="AU344" s="79" t="str">
        <f>VLOOKUP(Q344,gfQuimbayo!B:C,2,FALSE)</f>
        <v>PK</v>
      </c>
      <c r="AV344" s="79" t="str">
        <f>VLOOKUP(AU344,gfQuimbayo!E:F,2,FALSE)</f>
        <v>Planktivores</v>
      </c>
      <c r="AW344" s="79" t="str">
        <f>VLOOKUP(Q344,taxo!A:D,4,FALSE)</f>
        <v>Perciformes</v>
      </c>
      <c r="AX344" s="79" t="str">
        <f>VLOOKUP(Q344,taxo!A:C,3,FALSE)</f>
        <v>Serranidae</v>
      </c>
      <c r="AY344" t="str">
        <f>VLOOKUP(P344,spp!A:L,12,FALSE)</f>
        <v>LC</v>
      </c>
    </row>
    <row r="345" spans="1:51" hidden="1" x14ac:dyDescent="0.25">
      <c r="A345" s="2" t="s">
        <v>1094</v>
      </c>
      <c r="B345" s="2" t="s">
        <v>1095</v>
      </c>
      <c r="C345" s="2" t="s">
        <v>1114</v>
      </c>
      <c r="D345" s="2"/>
      <c r="E345" s="2"/>
      <c r="F345" s="2" t="s">
        <v>955</v>
      </c>
      <c r="G345" s="2"/>
      <c r="H345">
        <v>2</v>
      </c>
      <c r="I345">
        <v>40</v>
      </c>
      <c r="J345" s="1">
        <v>41810</v>
      </c>
      <c r="K345" s="34">
        <v>2014</v>
      </c>
      <c r="L345" s="5" t="s">
        <v>956</v>
      </c>
      <c r="N345" s="35">
        <v>8</v>
      </c>
      <c r="O345" t="str">
        <f t="shared" si="36"/>
        <v>Profundo</v>
      </c>
      <c r="P345" s="2" t="s">
        <v>997</v>
      </c>
      <c r="Q345" t="str">
        <f>VLOOKUP(P345,spp!A:B,2,FALSE)</f>
        <v>Acanthurus xanthopterus</v>
      </c>
      <c r="R345">
        <f t="shared" si="35"/>
        <v>3</v>
      </c>
      <c r="Y345" s="85">
        <v>3</v>
      </c>
      <c r="AM345">
        <f>VLOOKUP(P345,spp!A:C,3,FALSE)</f>
        <v>2.673E-2</v>
      </c>
      <c r="AN345">
        <f>VLOOKUP(P345,spp!A:D,4,FALSE)</f>
        <v>2.9844900000000001</v>
      </c>
      <c r="AO345">
        <f t="shared" si="37"/>
        <v>6888.3693983556414</v>
      </c>
      <c r="AP345">
        <f t="shared" si="38"/>
        <v>172.20923495889105</v>
      </c>
      <c r="AQ345">
        <f t="shared" si="39"/>
        <v>1722.0923495889106</v>
      </c>
      <c r="AR345">
        <f t="shared" si="40"/>
        <v>1.7220923495889107</v>
      </c>
      <c r="AS345">
        <f t="shared" si="41"/>
        <v>7.4999999999999997E-2</v>
      </c>
      <c r="AT345">
        <f>VLOOKUP(P345,spp!A:H,8,FALSE)</f>
        <v>2.9</v>
      </c>
      <c r="AU345" s="79" t="str">
        <f>VLOOKUP(Q345,gfQuimbayo!B:C,2,FALSE)</f>
        <v>HD</v>
      </c>
      <c r="AV345" s="79" t="str">
        <f>VLOOKUP(AU345,gfQuimbayo!E:F,2,FALSE)</f>
        <v>Detritivores</v>
      </c>
      <c r="AW345" s="79" t="str">
        <f>VLOOKUP(Q345,taxo!A:D,4,FALSE)</f>
        <v>Perciformes</v>
      </c>
      <c r="AX345" s="79" t="str">
        <f>VLOOKUP(Q345,taxo!A:C,3,FALSE)</f>
        <v>Acanthuridae</v>
      </c>
      <c r="AY345" t="str">
        <f>VLOOKUP(P345,spp!A:L,12,FALSE)</f>
        <v>LC</v>
      </c>
    </row>
    <row r="346" spans="1:51" hidden="1" x14ac:dyDescent="0.25">
      <c r="A346" s="2" t="s">
        <v>1094</v>
      </c>
      <c r="B346" s="2" t="s">
        <v>1095</v>
      </c>
      <c r="C346" s="2" t="s">
        <v>1114</v>
      </c>
      <c r="D346" s="2"/>
      <c r="E346" s="2"/>
      <c r="F346" s="2" t="s">
        <v>955</v>
      </c>
      <c r="G346" s="2"/>
      <c r="H346">
        <v>2</v>
      </c>
      <c r="I346">
        <v>40</v>
      </c>
      <c r="J346" s="1">
        <v>41810</v>
      </c>
      <c r="K346" s="34">
        <v>2014</v>
      </c>
      <c r="L346" s="5" t="s">
        <v>956</v>
      </c>
      <c r="N346" s="35">
        <v>8</v>
      </c>
      <c r="O346" t="str">
        <f t="shared" si="36"/>
        <v>Profundo</v>
      </c>
      <c r="P346" s="2" t="s">
        <v>971</v>
      </c>
      <c r="Q346" t="str">
        <f>VLOOKUP(P346,spp!A:B,2,FALSE)</f>
        <v>Lutjanus argentiventris</v>
      </c>
      <c r="R346">
        <f t="shared" si="35"/>
        <v>4</v>
      </c>
      <c r="W346" s="85">
        <v>4</v>
      </c>
      <c r="AM346">
        <f>VLOOKUP(P346,spp!A:C,3,FALSE)</f>
        <v>1.7299999999999999E-2</v>
      </c>
      <c r="AN346">
        <f>VLOOKUP(P346,spp!A:D,4,FALSE)</f>
        <v>3</v>
      </c>
      <c r="AO346">
        <f t="shared" si="37"/>
        <v>1081.25</v>
      </c>
      <c r="AP346">
        <f t="shared" si="38"/>
        <v>27.03125</v>
      </c>
      <c r="AQ346">
        <f t="shared" si="39"/>
        <v>270.3125</v>
      </c>
      <c r="AR346">
        <f t="shared" si="40"/>
        <v>0.27031250000000001</v>
      </c>
      <c r="AS346">
        <f t="shared" si="41"/>
        <v>0.1</v>
      </c>
      <c r="AT346">
        <f>VLOOKUP(P346,spp!A:H,8,FALSE)</f>
        <v>4</v>
      </c>
      <c r="AU346" s="79" t="str">
        <f>VLOOKUP(Q346,gfQuimbayo!B:C,2,FALSE)</f>
        <v>PS</v>
      </c>
      <c r="AV346" s="79" t="str">
        <f>VLOOKUP(AU346,gfQuimbayo!E:F,2,FALSE)</f>
        <v>Piscivores</v>
      </c>
      <c r="AW346" s="79" t="str">
        <f>VLOOKUP(Q346,taxo!A:D,4,FALSE)</f>
        <v>Perciformes</v>
      </c>
      <c r="AX346" s="79" t="str">
        <f>VLOOKUP(Q346,taxo!A:C,3,FALSE)</f>
        <v>Lutjanidae</v>
      </c>
      <c r="AY346" t="str">
        <f>VLOOKUP(P346,spp!A:L,12,FALSE)</f>
        <v>LC</v>
      </c>
    </row>
    <row r="347" spans="1:51" hidden="1" x14ac:dyDescent="0.25">
      <c r="A347" s="2" t="s">
        <v>1094</v>
      </c>
      <c r="B347" s="2" t="s">
        <v>1095</v>
      </c>
      <c r="C347" s="2" t="s">
        <v>1114</v>
      </c>
      <c r="D347" s="2"/>
      <c r="E347" s="2"/>
      <c r="F347" s="2" t="s">
        <v>955</v>
      </c>
      <c r="G347" s="2"/>
      <c r="H347">
        <v>2</v>
      </c>
      <c r="I347">
        <v>40</v>
      </c>
      <c r="J347" s="1">
        <v>41810</v>
      </c>
      <c r="K347" s="34">
        <v>2014</v>
      </c>
      <c r="L347" s="5" t="s">
        <v>956</v>
      </c>
      <c r="N347" s="35">
        <v>8</v>
      </c>
      <c r="O347" t="str">
        <f t="shared" si="36"/>
        <v>Profundo</v>
      </c>
      <c r="P347" s="2" t="s">
        <v>1116</v>
      </c>
      <c r="Q347" t="str">
        <f>VLOOKUP(P347,spp!A:B,2,FALSE)</f>
        <v>Euthynnus lineatus</v>
      </c>
      <c r="R347">
        <f t="shared" si="35"/>
        <v>3</v>
      </c>
      <c r="AB347" s="85">
        <v>3</v>
      </c>
      <c r="AM347">
        <f>VLOOKUP(P347,spp!A:C,3,FALSE)</f>
        <v>2.4199999999999999E-2</v>
      </c>
      <c r="AN347">
        <f>VLOOKUP(P347,spp!A:D,4,FALSE)</f>
        <v>3.0179999999999998</v>
      </c>
      <c r="AO347">
        <f t="shared" si="37"/>
        <v>33103.317055498221</v>
      </c>
      <c r="AP347">
        <f t="shared" si="38"/>
        <v>827.58292638745547</v>
      </c>
      <c r="AQ347">
        <f t="shared" si="39"/>
        <v>8275.8292638745552</v>
      </c>
      <c r="AR347">
        <f t="shared" si="40"/>
        <v>8.2758292638745559</v>
      </c>
      <c r="AS347">
        <f t="shared" si="41"/>
        <v>7.4999999999999997E-2</v>
      </c>
      <c r="AT347">
        <f>VLOOKUP(P347,spp!A:H,8,FALSE)</f>
        <v>0</v>
      </c>
      <c r="AU347" s="79" t="str">
        <f>VLOOKUP(Q347,gfQuimbayo!B:C,2,FALSE)</f>
        <v>PS</v>
      </c>
      <c r="AV347" s="79" t="str">
        <f>VLOOKUP(AU347,gfQuimbayo!E:F,2,FALSE)</f>
        <v>Piscivores</v>
      </c>
      <c r="AW347" s="79" t="str">
        <f>VLOOKUP(Q347,taxo!A:D,4,FALSE)</f>
        <v>perciformes</v>
      </c>
      <c r="AX347" s="79" t="str">
        <f>VLOOKUP(Q347,taxo!A:C,3,FALSE)</f>
        <v>scombridae</v>
      </c>
      <c r="AY347" t="str">
        <f>VLOOKUP(P347,spp!A:L,12,FALSE)</f>
        <v>LC</v>
      </c>
    </row>
    <row r="348" spans="1:51" hidden="1" x14ac:dyDescent="0.25">
      <c r="A348" t="s">
        <v>1094</v>
      </c>
      <c r="B348" s="2" t="s">
        <v>1095</v>
      </c>
      <c r="C348" s="2" t="s">
        <v>1104</v>
      </c>
      <c r="D348" s="45" t="s">
        <v>1143</v>
      </c>
      <c r="E348" s="45" t="s">
        <v>1144</v>
      </c>
      <c r="F348" t="s">
        <v>1117</v>
      </c>
      <c r="H348">
        <v>1</v>
      </c>
      <c r="I348">
        <v>40</v>
      </c>
      <c r="J348" s="1">
        <v>42578</v>
      </c>
      <c r="K348">
        <v>2016</v>
      </c>
      <c r="L348" s="1" t="s">
        <v>1118</v>
      </c>
      <c r="M348" s="1">
        <v>42629</v>
      </c>
      <c r="N348" s="37">
        <v>12</v>
      </c>
      <c r="O348" t="str">
        <f t="shared" si="36"/>
        <v>Profundo</v>
      </c>
      <c r="P348" t="s">
        <v>967</v>
      </c>
      <c r="Q348" t="str">
        <f>VLOOKUP(P348,spp!A:B,2,FALSE)</f>
        <v>Thalassoma lucasanum</v>
      </c>
      <c r="R348">
        <f t="shared" ref="R348:R411" si="42">SUM(S348:AL348)</f>
        <v>77</v>
      </c>
      <c r="S348" s="85">
        <v>70</v>
      </c>
      <c r="T348" s="85">
        <v>7</v>
      </c>
      <c r="AK348" s="85"/>
      <c r="AM348">
        <f>VLOOKUP(P348,spp!A:C,3,FALSE)</f>
        <v>1.261E-2</v>
      </c>
      <c r="AN348">
        <f>VLOOKUP(P348,spp!A:D,4,FALSE)</f>
        <v>2.8782999999999999</v>
      </c>
      <c r="AO348">
        <f t="shared" ref="AO348:AO410" si="43">((AM348*$S$1^AN348)*S348)+((AM348*$T$1^AN348)*T348)+((AM348*$U$1^AN348)*U348)+((AM348*$V$1^AN348)*V348)+((AM348*$W$1^AN348)*W348)+((AM348*$X$1^AN348)*X348)+((AM348*$Y$1^AN348)*Y348)+((AM348*$Z$1^AN348)*Z348)+((AM348*$AA$1^AN348)*AA348)+((AM348*$AB$1^AN348)*AB348)+((AM348*$AC$1^AN348)*AC348)+((AM348*$AD$1^AN348)*AD348)+((AM348*$AE$1^AN348)*AE348)+ ((AM348*$AF$1^AN348)*AF348)+((AM348*$AG$1^AN348)*AG348)+((AM348*$AH$1^AN348)*AH348)+((AM348*$AI$1^AN348)*AI348)+((AM348*$AJ$1^AN348)*AJ348)+((AM348*$AK$1^AN348)*AK348)</f>
        <v>41.477670692998089</v>
      </c>
      <c r="AP348">
        <f t="shared" ref="AP348:AP410" si="44">AO348/40</f>
        <v>1.0369417673249521</v>
      </c>
      <c r="AQ348">
        <f t="shared" ref="AQ348:AQ410" si="45">AP348*10</f>
        <v>10.369417673249522</v>
      </c>
      <c r="AR348">
        <f t="shared" ref="AR348:AR410" si="46">AQ348/1000</f>
        <v>1.0369417673249523E-2</v>
      </c>
      <c r="AS348">
        <f t="shared" si="41"/>
        <v>1.925</v>
      </c>
      <c r="AT348">
        <f>VLOOKUP(P348,spp!A:H,8,FALSE)</f>
        <v>3.5</v>
      </c>
      <c r="AU348" s="79" t="str">
        <f>VLOOKUP(Q348,gfQuimbayo!B:C,2,FALSE)</f>
        <v>IN</v>
      </c>
      <c r="AV348" s="79" t="str">
        <f>VLOOKUP(AU348,gfQuimbayo!E:F,2,FALSE)</f>
        <v>Invertebrivores</v>
      </c>
      <c r="AW348" s="79" t="str">
        <f>VLOOKUP(Q348,taxo!A:D,4,FALSE)</f>
        <v>Perciformes</v>
      </c>
      <c r="AX348" s="79" t="str">
        <f>VLOOKUP(Q348,taxo!A:C,3,FALSE)</f>
        <v>Labridae</v>
      </c>
      <c r="AY348" t="str">
        <f>VLOOKUP(P348,spp!A:L,12,FALSE)</f>
        <v>LC</v>
      </c>
    </row>
    <row r="349" spans="1:51" hidden="1" x14ac:dyDescent="0.25">
      <c r="A349" t="s">
        <v>1094</v>
      </c>
      <c r="B349" s="2" t="s">
        <v>1095</v>
      </c>
      <c r="C349" s="2" t="s">
        <v>1104</v>
      </c>
      <c r="D349" s="45" t="s">
        <v>1143</v>
      </c>
      <c r="E349" s="45" t="s">
        <v>1144</v>
      </c>
      <c r="F349" t="s">
        <v>1117</v>
      </c>
      <c r="H349">
        <v>1</v>
      </c>
      <c r="I349">
        <v>40</v>
      </c>
      <c r="J349" s="1">
        <v>42578</v>
      </c>
      <c r="K349">
        <v>2016</v>
      </c>
      <c r="L349" s="1" t="s">
        <v>1118</v>
      </c>
      <c r="M349" s="1">
        <v>42629</v>
      </c>
      <c r="N349" s="37">
        <v>12</v>
      </c>
      <c r="O349" t="str">
        <f t="shared" si="36"/>
        <v>Profundo</v>
      </c>
      <c r="P349" t="s">
        <v>991</v>
      </c>
      <c r="Q349" t="str">
        <f>VLOOKUP(P349,spp!A:B,2,FALSE)</f>
        <v>Canthigaster punctatissima</v>
      </c>
      <c r="R349">
        <f t="shared" si="42"/>
        <v>2</v>
      </c>
      <c r="S349" s="85">
        <v>2</v>
      </c>
      <c r="AK349" s="85"/>
      <c r="AM349">
        <f>VLOOKUP(P349,spp!A:C,3,FALSE)</f>
        <v>1.9699999999999999E-2</v>
      </c>
      <c r="AN349">
        <f>VLOOKUP(P349,spp!A:D,4,FALSE)</f>
        <v>2.9174000000000002</v>
      </c>
      <c r="AO349">
        <f t="shared" si="43"/>
        <v>0.57075063471067744</v>
      </c>
      <c r="AP349">
        <f t="shared" si="44"/>
        <v>1.4268765867766936E-2</v>
      </c>
      <c r="AQ349">
        <f t="shared" si="45"/>
        <v>0.14268765867766936</v>
      </c>
      <c r="AR349">
        <f t="shared" si="46"/>
        <v>1.4268765867766936E-4</v>
      </c>
      <c r="AS349">
        <f t="shared" si="41"/>
        <v>0.05</v>
      </c>
      <c r="AT349">
        <f>VLOOKUP(P349,spp!A:H,8,FALSE)</f>
        <v>3</v>
      </c>
      <c r="AU349" s="79" t="str">
        <f>VLOOKUP(Q349,gfQuimbayo!B:C,2,FALSE)</f>
        <v>IN</v>
      </c>
      <c r="AV349" s="79" t="str">
        <f>VLOOKUP(AU349,gfQuimbayo!E:F,2,FALSE)</f>
        <v>Invertebrivores</v>
      </c>
      <c r="AW349" s="79" t="str">
        <f>VLOOKUP(Q349,taxo!A:D,4,FALSE)</f>
        <v>Tetraodontiformes</v>
      </c>
      <c r="AX349" s="79" t="str">
        <f>VLOOKUP(Q349,taxo!A:C,3,FALSE)</f>
        <v>Tetraodontidae</v>
      </c>
      <c r="AY349" t="str">
        <f>VLOOKUP(P349,spp!A:L,12,FALSE)</f>
        <v>LC</v>
      </c>
    </row>
    <row r="350" spans="1:51" hidden="1" x14ac:dyDescent="0.25">
      <c r="A350" t="s">
        <v>1094</v>
      </c>
      <c r="B350" s="2" t="s">
        <v>1095</v>
      </c>
      <c r="C350" s="2" t="s">
        <v>1104</v>
      </c>
      <c r="D350" s="45" t="s">
        <v>1143</v>
      </c>
      <c r="E350" s="45" t="s">
        <v>1144</v>
      </c>
      <c r="F350" t="s">
        <v>1117</v>
      </c>
      <c r="H350">
        <v>1</v>
      </c>
      <c r="I350">
        <v>40</v>
      </c>
      <c r="J350" s="1">
        <v>42578</v>
      </c>
      <c r="K350">
        <v>2016</v>
      </c>
      <c r="L350" s="1" t="s">
        <v>1118</v>
      </c>
      <c r="M350" s="1">
        <v>42629</v>
      </c>
      <c r="N350" s="37">
        <v>12</v>
      </c>
      <c r="O350" t="str">
        <f t="shared" si="36"/>
        <v>Profundo</v>
      </c>
      <c r="P350" t="s">
        <v>965</v>
      </c>
      <c r="Q350" t="str">
        <f>VLOOKUP(P350,spp!A:B,2,FALSE)</f>
        <v>Microspathodon dorsalis</v>
      </c>
      <c r="R350">
        <f t="shared" si="42"/>
        <v>8</v>
      </c>
      <c r="T350" s="85">
        <v>4</v>
      </c>
      <c r="U350" s="85">
        <v>4</v>
      </c>
      <c r="AK350" s="85"/>
      <c r="AM350">
        <f>VLOOKUP(P350,spp!A:C,3,FALSE)</f>
        <v>2.3900000000000001E-2</v>
      </c>
      <c r="AN350">
        <f>VLOOKUP(P350,spp!A:D,4,FALSE)</f>
        <v>3.0819999999999999</v>
      </c>
      <c r="AO350">
        <f t="shared" si="43"/>
        <v>277.26297661405533</v>
      </c>
      <c r="AP350">
        <f t="shared" si="44"/>
        <v>6.931574415351383</v>
      </c>
      <c r="AQ350">
        <f t="shared" si="45"/>
        <v>69.315744153513833</v>
      </c>
      <c r="AR350">
        <f t="shared" si="46"/>
        <v>6.9315744153513839E-2</v>
      </c>
      <c r="AS350">
        <f t="shared" si="41"/>
        <v>0.2</v>
      </c>
      <c r="AT350">
        <f>VLOOKUP(P350,spp!A:H,8,FALSE)</f>
        <v>2.1</v>
      </c>
      <c r="AU350" s="79" t="str">
        <f>VLOOKUP(Q350,gfQuimbayo!B:C,2,FALSE)</f>
        <v>HM</v>
      </c>
      <c r="AV350" s="79" t="str">
        <f>VLOOKUP(AU350,gfQuimbayo!E:F,2,FALSE)</f>
        <v>Macroalgae feeders</v>
      </c>
      <c r="AW350" s="79" t="str">
        <f>VLOOKUP(Q350,taxo!A:D,4,FALSE)</f>
        <v>Perciformes</v>
      </c>
      <c r="AX350" s="79" t="str">
        <f>VLOOKUP(Q350,taxo!A:C,3,FALSE)</f>
        <v>Pomacentridae</v>
      </c>
      <c r="AY350" t="str">
        <f>VLOOKUP(P350,spp!A:L,12,FALSE)</f>
        <v>LC</v>
      </c>
    </row>
    <row r="351" spans="1:51" hidden="1" x14ac:dyDescent="0.25">
      <c r="A351" t="s">
        <v>1094</v>
      </c>
      <c r="B351" s="2" t="s">
        <v>1095</v>
      </c>
      <c r="C351" s="2" t="s">
        <v>1104</v>
      </c>
      <c r="D351" s="45" t="s">
        <v>1143</v>
      </c>
      <c r="E351" s="45" t="s">
        <v>1144</v>
      </c>
      <c r="F351" t="s">
        <v>1117</v>
      </c>
      <c r="H351">
        <v>1</v>
      </c>
      <c r="I351">
        <v>40</v>
      </c>
      <c r="J351" s="1">
        <v>42578</v>
      </c>
      <c r="K351">
        <v>2016</v>
      </c>
      <c r="L351" s="1" t="s">
        <v>1118</v>
      </c>
      <c r="M351" s="1">
        <v>42629</v>
      </c>
      <c r="N351" s="37">
        <v>12</v>
      </c>
      <c r="O351" t="str">
        <f t="shared" si="36"/>
        <v>Profundo</v>
      </c>
      <c r="P351" t="s">
        <v>997</v>
      </c>
      <c r="Q351" t="str">
        <f>VLOOKUP(P351,spp!A:B,2,FALSE)</f>
        <v>Acanthurus xanthopterus</v>
      </c>
      <c r="R351">
        <f t="shared" si="42"/>
        <v>2</v>
      </c>
      <c r="U351" s="85">
        <v>2</v>
      </c>
      <c r="AK351" s="85"/>
      <c r="AM351">
        <f>VLOOKUP(P351,spp!A:C,3,FALSE)</f>
        <v>2.673E-2</v>
      </c>
      <c r="AN351">
        <f>VLOOKUP(P351,spp!A:D,4,FALSE)</f>
        <v>2.9844900000000001</v>
      </c>
      <c r="AO351">
        <f t="shared" si="43"/>
        <v>100.40282189436036</v>
      </c>
      <c r="AP351">
        <f t="shared" si="44"/>
        <v>2.510070547359009</v>
      </c>
      <c r="AQ351">
        <f t="shared" si="45"/>
        <v>25.100705473590089</v>
      </c>
      <c r="AR351">
        <f t="shared" si="46"/>
        <v>2.5100705473590088E-2</v>
      </c>
      <c r="AS351">
        <f t="shared" si="41"/>
        <v>0.05</v>
      </c>
      <c r="AT351">
        <f>VLOOKUP(P351,spp!A:H,8,FALSE)</f>
        <v>2.9</v>
      </c>
      <c r="AU351" s="79" t="str">
        <f>VLOOKUP(Q351,gfQuimbayo!B:C,2,FALSE)</f>
        <v>HD</v>
      </c>
      <c r="AV351" s="79" t="str">
        <f>VLOOKUP(AU351,gfQuimbayo!E:F,2,FALSE)</f>
        <v>Detritivores</v>
      </c>
      <c r="AW351" s="79" t="str">
        <f>VLOOKUP(Q351,taxo!A:D,4,FALSE)</f>
        <v>Perciformes</v>
      </c>
      <c r="AX351" s="79" t="str">
        <f>VLOOKUP(Q351,taxo!A:C,3,FALSE)</f>
        <v>Acanthuridae</v>
      </c>
      <c r="AY351" t="str">
        <f>VLOOKUP(P351,spp!A:L,12,FALSE)</f>
        <v>LC</v>
      </c>
    </row>
    <row r="352" spans="1:51" hidden="1" x14ac:dyDescent="0.25">
      <c r="A352" t="s">
        <v>1094</v>
      </c>
      <c r="B352" s="2" t="s">
        <v>1095</v>
      </c>
      <c r="C352" s="2" t="s">
        <v>1104</v>
      </c>
      <c r="D352" s="45" t="s">
        <v>1143</v>
      </c>
      <c r="E352" s="45" t="s">
        <v>1144</v>
      </c>
      <c r="F352" t="s">
        <v>1117</v>
      </c>
      <c r="H352">
        <v>1</v>
      </c>
      <c r="I352">
        <v>40</v>
      </c>
      <c r="J352" s="1">
        <v>42578</v>
      </c>
      <c r="K352">
        <v>2016</v>
      </c>
      <c r="L352" s="1" t="s">
        <v>1118</v>
      </c>
      <c r="M352" s="1">
        <v>42629</v>
      </c>
      <c r="N352" s="37">
        <v>12</v>
      </c>
      <c r="O352" t="str">
        <f t="shared" si="36"/>
        <v>Profundo</v>
      </c>
      <c r="P352" t="s">
        <v>1030</v>
      </c>
      <c r="Q352" t="str">
        <f>VLOOKUP(P352,spp!A:B,2,FALSE)</f>
        <v>Diodon holocanthus</v>
      </c>
      <c r="R352">
        <f t="shared" si="42"/>
        <v>7</v>
      </c>
      <c r="U352" s="85">
        <v>7</v>
      </c>
      <c r="AK352" s="85"/>
      <c r="AM352">
        <f>VLOOKUP(P352,spp!A:C,3,FALSE)</f>
        <v>2.1899999999999999E-2</v>
      </c>
      <c r="AN352">
        <f>VLOOKUP(P352,spp!A:D,4,FALSE)</f>
        <v>3</v>
      </c>
      <c r="AO352">
        <f t="shared" si="43"/>
        <v>299.4140625</v>
      </c>
      <c r="AP352">
        <f t="shared" si="44"/>
        <v>7.4853515625</v>
      </c>
      <c r="AQ352">
        <f t="shared" si="45"/>
        <v>74.853515625</v>
      </c>
      <c r="AR352">
        <f t="shared" si="46"/>
        <v>7.4853515625000006E-2</v>
      </c>
      <c r="AS352">
        <f t="shared" si="41"/>
        <v>0.17499999999999999</v>
      </c>
      <c r="AT352">
        <f>VLOOKUP(P352,spp!A:H,8,FALSE)</f>
        <v>3.3</v>
      </c>
      <c r="AU352" s="79" t="str">
        <f>VLOOKUP(Q352,gfQuimbayo!B:C,2,FALSE)</f>
        <v>IN</v>
      </c>
      <c r="AV352" s="79" t="str">
        <f>VLOOKUP(AU352,gfQuimbayo!E:F,2,FALSE)</f>
        <v>Invertebrivores</v>
      </c>
      <c r="AW352" s="79" t="str">
        <f>VLOOKUP(Q352,taxo!A:D,4,FALSE)</f>
        <v>Tetraodontiformes</v>
      </c>
      <c r="AX352" s="79" t="str">
        <f>VLOOKUP(Q352,taxo!A:C,3,FALSE)</f>
        <v>Diodontidae</v>
      </c>
      <c r="AY352" t="str">
        <f>VLOOKUP(P352,spp!A:L,12,FALSE)</f>
        <v>NE</v>
      </c>
    </row>
    <row r="353" spans="1:51" hidden="1" x14ac:dyDescent="0.25">
      <c r="A353" t="s">
        <v>1094</v>
      </c>
      <c r="B353" s="2" t="s">
        <v>1095</v>
      </c>
      <c r="C353" s="2" t="s">
        <v>1104</v>
      </c>
      <c r="D353" s="45" t="s">
        <v>1143</v>
      </c>
      <c r="E353" s="45" t="s">
        <v>1144</v>
      </c>
      <c r="F353" t="s">
        <v>1117</v>
      </c>
      <c r="H353">
        <v>1</v>
      </c>
      <c r="I353">
        <v>40</v>
      </c>
      <c r="J353" s="1">
        <v>42578</v>
      </c>
      <c r="K353">
        <v>2016</v>
      </c>
      <c r="L353" s="1" t="s">
        <v>1118</v>
      </c>
      <c r="M353" s="1">
        <v>42629</v>
      </c>
      <c r="N353" s="37">
        <v>12</v>
      </c>
      <c r="O353" t="str">
        <f t="shared" si="36"/>
        <v>Profundo</v>
      </c>
      <c r="P353" t="s">
        <v>976</v>
      </c>
      <c r="Q353" t="str">
        <f>VLOOKUP(P353,spp!A:B,2,FALSE)</f>
        <v>Sufflamen verres</v>
      </c>
      <c r="R353">
        <f t="shared" si="42"/>
        <v>2</v>
      </c>
      <c r="U353" s="85">
        <v>2</v>
      </c>
      <c r="AK353" s="85"/>
      <c r="AM353">
        <f>VLOOKUP(P353,spp!A:C,3,FALSE)</f>
        <v>2.4899999999999999E-2</v>
      </c>
      <c r="AN353">
        <f>VLOOKUP(P353,spp!A:D,4,FALSE)</f>
        <v>3.0129999999999999</v>
      </c>
      <c r="AO353">
        <f t="shared" si="43"/>
        <v>100.5123002290896</v>
      </c>
      <c r="AP353">
        <f t="shared" si="44"/>
        <v>2.5128075057272401</v>
      </c>
      <c r="AQ353">
        <f t="shared" si="45"/>
        <v>25.128075057272401</v>
      </c>
      <c r="AR353">
        <f t="shared" si="46"/>
        <v>2.5128075057272402E-2</v>
      </c>
      <c r="AS353">
        <f t="shared" si="41"/>
        <v>0.05</v>
      </c>
      <c r="AT353">
        <f>VLOOKUP(P353,spp!A:H,8,FALSE)</f>
        <v>3.3</v>
      </c>
      <c r="AU353" s="79" t="str">
        <f>VLOOKUP(Q353,gfQuimbayo!B:C,2,FALSE)</f>
        <v>IN</v>
      </c>
      <c r="AV353" s="79" t="str">
        <f>VLOOKUP(AU353,gfQuimbayo!E:F,2,FALSE)</f>
        <v>Invertebrivores</v>
      </c>
      <c r="AW353" s="79" t="str">
        <f>VLOOKUP(Q353,taxo!A:D,4,FALSE)</f>
        <v>Tetraodontiformes</v>
      </c>
      <c r="AX353" s="79" t="str">
        <f>VLOOKUP(Q353,taxo!A:C,3,FALSE)</f>
        <v>Balistidae</v>
      </c>
      <c r="AY353" t="str">
        <f>VLOOKUP(P353,spp!A:L,12,FALSE)</f>
        <v>LC</v>
      </c>
    </row>
    <row r="354" spans="1:51" hidden="1" x14ac:dyDescent="0.25">
      <c r="A354" t="s">
        <v>1094</v>
      </c>
      <c r="B354" s="2" t="s">
        <v>1095</v>
      </c>
      <c r="C354" s="2" t="s">
        <v>1104</v>
      </c>
      <c r="D354" s="45" t="s">
        <v>1143</v>
      </c>
      <c r="E354" s="45" t="s">
        <v>1144</v>
      </c>
      <c r="F354" t="s">
        <v>1117</v>
      </c>
      <c r="H354">
        <v>1</v>
      </c>
      <c r="I354">
        <v>40</v>
      </c>
      <c r="J354" s="1">
        <v>42578</v>
      </c>
      <c r="K354">
        <v>2016</v>
      </c>
      <c r="L354" s="1" t="s">
        <v>1118</v>
      </c>
      <c r="M354" s="1">
        <v>42629</v>
      </c>
      <c r="N354" s="37">
        <v>12</v>
      </c>
      <c r="O354" t="str">
        <f t="shared" si="36"/>
        <v>Profundo</v>
      </c>
      <c r="P354" t="s">
        <v>964</v>
      </c>
      <c r="Q354" t="str">
        <f>VLOOKUP(P354,spp!A:B,2,FALSE)</f>
        <v>Abudefduf troschelii</v>
      </c>
      <c r="R354">
        <f t="shared" si="42"/>
        <v>20</v>
      </c>
      <c r="T354" s="85">
        <v>20</v>
      </c>
      <c r="AK354" s="85"/>
      <c r="AM354">
        <f>VLOOKUP(P354,spp!A:C,3,FALSE)</f>
        <v>1.6E-2</v>
      </c>
      <c r="AN354">
        <f>VLOOKUP(P354,spp!A:D,4,FALSE)</f>
        <v>3.0516000000000001</v>
      </c>
      <c r="AO354">
        <f t="shared" si="43"/>
        <v>149.79141718753669</v>
      </c>
      <c r="AP354">
        <f t="shared" si="44"/>
        <v>3.7447854296884175</v>
      </c>
      <c r="AQ354">
        <f t="shared" si="45"/>
        <v>37.447854296884174</v>
      </c>
      <c r="AR354">
        <f t="shared" si="46"/>
        <v>3.7447854296884173E-2</v>
      </c>
      <c r="AS354">
        <f t="shared" si="41"/>
        <v>0.5</v>
      </c>
      <c r="AT354">
        <f>VLOOKUP(P354,spp!A:H,8,FALSE)</f>
        <v>3</v>
      </c>
      <c r="AU354" s="79" t="str">
        <f>VLOOKUP(Q354,gfQuimbayo!B:C,2,FALSE)</f>
        <v>PK</v>
      </c>
      <c r="AV354" s="79" t="str">
        <f>VLOOKUP(AU354,gfQuimbayo!E:F,2,FALSE)</f>
        <v>Planktivores</v>
      </c>
      <c r="AW354" s="79" t="str">
        <f>VLOOKUP(Q354,taxo!A:D,4,FALSE)</f>
        <v>Perciformes</v>
      </c>
      <c r="AX354" s="79" t="str">
        <f>VLOOKUP(Q354,taxo!A:C,3,FALSE)</f>
        <v>Pomacentridae</v>
      </c>
      <c r="AY354" t="str">
        <f>VLOOKUP(P354,spp!A:L,12,FALSE)</f>
        <v>LC</v>
      </c>
    </row>
    <row r="355" spans="1:51" hidden="1" x14ac:dyDescent="0.25">
      <c r="A355" t="s">
        <v>1094</v>
      </c>
      <c r="B355" s="2" t="s">
        <v>1095</v>
      </c>
      <c r="C355" s="2" t="s">
        <v>1104</v>
      </c>
      <c r="D355" s="45" t="s">
        <v>1143</v>
      </c>
      <c r="E355" s="45" t="s">
        <v>1144</v>
      </c>
      <c r="F355" t="s">
        <v>1117</v>
      </c>
      <c r="H355" s="38">
        <v>1</v>
      </c>
      <c r="I355">
        <v>40</v>
      </c>
      <c r="J355" s="1">
        <v>42578</v>
      </c>
      <c r="K355">
        <v>2016</v>
      </c>
      <c r="L355" s="1" t="s">
        <v>1118</v>
      </c>
      <c r="M355" s="1">
        <v>42629</v>
      </c>
      <c r="N355" s="37">
        <v>12</v>
      </c>
      <c r="O355" t="str">
        <f t="shared" si="36"/>
        <v>Profundo</v>
      </c>
      <c r="P355" t="s">
        <v>1120</v>
      </c>
      <c r="Q355" t="str">
        <f>VLOOKUP(P355,spp!A:B,2,FALSE)</f>
        <v>Elacatinus punticulatus</v>
      </c>
      <c r="R355">
        <f t="shared" si="42"/>
        <v>1</v>
      </c>
      <c r="S355" s="85">
        <v>1</v>
      </c>
      <c r="AK355" s="85"/>
      <c r="AM355">
        <f>VLOOKUP(P355,spp!A:C,3,FALSE)</f>
        <v>8.0000000000000002E-3</v>
      </c>
      <c r="AN355">
        <f>VLOOKUP(P355,spp!A:D,4,FALSE)</f>
        <v>3.137</v>
      </c>
      <c r="AO355">
        <f t="shared" si="43"/>
        <v>0.14171890699888887</v>
      </c>
      <c r="AP355">
        <f t="shared" si="44"/>
        <v>3.5429726749722215E-3</v>
      </c>
      <c r="AQ355">
        <f t="shared" si="45"/>
        <v>3.5429726749722217E-2</v>
      </c>
      <c r="AR355">
        <f t="shared" si="46"/>
        <v>3.5429726749722219E-5</v>
      </c>
      <c r="AS355">
        <f t="shared" si="41"/>
        <v>2.5000000000000001E-2</v>
      </c>
      <c r="AT355">
        <f>VLOOKUP(P355,spp!A:H,8,FALSE)</f>
        <v>3.5</v>
      </c>
      <c r="AU355" s="79" t="str">
        <f>VLOOKUP(Q355,gfQuimbayo!B:C,2,FALSE)</f>
        <v>IN</v>
      </c>
      <c r="AV355" s="79" t="str">
        <f>VLOOKUP(AU355,gfQuimbayo!E:F,2,FALSE)</f>
        <v>Invertebrivores</v>
      </c>
      <c r="AW355" s="79" t="str">
        <f>VLOOKUP(Q355,taxo!A:D,4,FALSE)</f>
        <v>Perciformes</v>
      </c>
      <c r="AX355" s="79" t="str">
        <f>VLOOKUP(Q355,taxo!A:C,3,FALSE)</f>
        <v>Gobiidae</v>
      </c>
      <c r="AY355" t="str">
        <f>VLOOKUP(P355,spp!A:L,12,FALSE)</f>
        <v>LC</v>
      </c>
    </row>
    <row r="356" spans="1:51" hidden="1" x14ac:dyDescent="0.25">
      <c r="A356" t="s">
        <v>1094</v>
      </c>
      <c r="B356" s="2" t="s">
        <v>1095</v>
      </c>
      <c r="C356" s="2" t="s">
        <v>1104</v>
      </c>
      <c r="D356" s="45" t="s">
        <v>1143</v>
      </c>
      <c r="E356" s="45" t="s">
        <v>1144</v>
      </c>
      <c r="F356" t="s">
        <v>1117</v>
      </c>
      <c r="H356">
        <v>1</v>
      </c>
      <c r="I356">
        <v>40</v>
      </c>
      <c r="J356" s="1">
        <v>42578</v>
      </c>
      <c r="K356">
        <v>2016</v>
      </c>
      <c r="L356" s="1" t="s">
        <v>1118</v>
      </c>
      <c r="M356" s="1">
        <v>42629</v>
      </c>
      <c r="N356" s="37">
        <v>12</v>
      </c>
      <c r="O356" t="str">
        <f t="shared" si="36"/>
        <v>Profundo</v>
      </c>
      <c r="P356" t="s">
        <v>971</v>
      </c>
      <c r="Q356" t="str">
        <f>VLOOKUP(P356,spp!A:B,2,FALSE)</f>
        <v>Lutjanus argentiventris</v>
      </c>
      <c r="R356">
        <f t="shared" si="42"/>
        <v>1</v>
      </c>
      <c r="X356" s="85">
        <v>1</v>
      </c>
      <c r="AK356" s="85"/>
      <c r="AM356">
        <f>VLOOKUP(P356,spp!A:C,3,FALSE)</f>
        <v>1.7299999999999999E-2</v>
      </c>
      <c r="AN356">
        <f>VLOOKUP(P356,spp!A:D,4,FALSE)</f>
        <v>3</v>
      </c>
      <c r="AO356">
        <f t="shared" si="43"/>
        <v>741.73749999999995</v>
      </c>
      <c r="AP356">
        <f t="shared" si="44"/>
        <v>18.5434375</v>
      </c>
      <c r="AQ356">
        <f t="shared" si="45"/>
        <v>185.43437499999999</v>
      </c>
      <c r="AR356">
        <f t="shared" si="46"/>
        <v>0.18543437499999998</v>
      </c>
      <c r="AS356">
        <f t="shared" si="41"/>
        <v>2.5000000000000001E-2</v>
      </c>
      <c r="AT356">
        <f>VLOOKUP(P356,spp!A:H,8,FALSE)</f>
        <v>4</v>
      </c>
      <c r="AU356" s="79" t="str">
        <f>VLOOKUP(Q356,gfQuimbayo!B:C,2,FALSE)</f>
        <v>PS</v>
      </c>
      <c r="AV356" s="79" t="str">
        <f>VLOOKUP(AU356,gfQuimbayo!E:F,2,FALSE)</f>
        <v>Piscivores</v>
      </c>
      <c r="AW356" s="79" t="str">
        <f>VLOOKUP(Q356,taxo!A:D,4,FALSE)</f>
        <v>Perciformes</v>
      </c>
      <c r="AX356" s="79" t="str">
        <f>VLOOKUP(Q356,taxo!A:C,3,FALSE)</f>
        <v>Lutjanidae</v>
      </c>
      <c r="AY356" t="str">
        <f>VLOOKUP(P356,spp!A:L,12,FALSE)</f>
        <v>LC</v>
      </c>
    </row>
    <row r="357" spans="1:51" hidden="1" x14ac:dyDescent="0.25">
      <c r="A357" t="s">
        <v>1094</v>
      </c>
      <c r="B357" s="2" t="s">
        <v>1095</v>
      </c>
      <c r="C357" s="2" t="s">
        <v>1104</v>
      </c>
      <c r="D357" s="45" t="s">
        <v>1143</v>
      </c>
      <c r="E357" s="45" t="s">
        <v>1144</v>
      </c>
      <c r="F357" t="s">
        <v>1117</v>
      </c>
      <c r="H357">
        <v>1</v>
      </c>
      <c r="I357">
        <v>40</v>
      </c>
      <c r="J357" s="1">
        <v>42578</v>
      </c>
      <c r="K357">
        <v>2016</v>
      </c>
      <c r="L357" s="1" t="s">
        <v>1118</v>
      </c>
      <c r="M357" s="1">
        <v>42629</v>
      </c>
      <c r="N357" s="37">
        <v>12</v>
      </c>
      <c r="O357" t="str">
        <f t="shared" si="36"/>
        <v>Profundo</v>
      </c>
      <c r="P357" t="s">
        <v>978</v>
      </c>
      <c r="Q357" t="str">
        <f>VLOOKUP(P357,spp!A:B,2,FALSE)</f>
        <v>Bodianus diplotaenia</v>
      </c>
      <c r="R357">
        <f t="shared" si="42"/>
        <v>3</v>
      </c>
      <c r="T357" s="85">
        <v>3</v>
      </c>
      <c r="AK357" s="85"/>
      <c r="AM357">
        <f>VLOOKUP(P357,spp!A:C,3,FALSE)</f>
        <v>2.01E-2</v>
      </c>
      <c r="AN357">
        <f>VLOOKUP(P357,spp!A:D,4,FALSE)</f>
        <v>2.9992000000000001</v>
      </c>
      <c r="AO357">
        <f t="shared" si="43"/>
        <v>25.398089736232976</v>
      </c>
      <c r="AP357">
        <f t="shared" si="44"/>
        <v>0.63495224340582435</v>
      </c>
      <c r="AQ357">
        <f t="shared" si="45"/>
        <v>6.3495224340582439</v>
      </c>
      <c r="AR357">
        <f t="shared" si="46"/>
        <v>6.349522434058244E-3</v>
      </c>
      <c r="AS357">
        <f t="shared" si="41"/>
        <v>7.4999999999999997E-2</v>
      </c>
      <c r="AT357">
        <f>VLOOKUP(P357,spp!A:H,8,FALSE)</f>
        <v>3.4</v>
      </c>
      <c r="AU357" s="79" t="str">
        <f>VLOOKUP(Q357,gfQuimbayo!B:C,2,FALSE)</f>
        <v>IN</v>
      </c>
      <c r="AV357" s="79" t="str">
        <f>VLOOKUP(AU357,gfQuimbayo!E:F,2,FALSE)</f>
        <v>Invertebrivores</v>
      </c>
      <c r="AW357" s="79" t="str">
        <f>VLOOKUP(Q357,taxo!A:D,4,FALSE)</f>
        <v>Perciformes</v>
      </c>
      <c r="AX357" s="79" t="str">
        <f>VLOOKUP(Q357,taxo!A:C,3,FALSE)</f>
        <v>Labridae</v>
      </c>
      <c r="AY357" t="str">
        <f>VLOOKUP(P357,spp!A:L,12,FALSE)</f>
        <v>LC</v>
      </c>
    </row>
    <row r="358" spans="1:51" hidden="1" x14ac:dyDescent="0.25">
      <c r="A358" t="s">
        <v>1094</v>
      </c>
      <c r="B358" s="2" t="s">
        <v>1095</v>
      </c>
      <c r="C358" s="2" t="s">
        <v>1104</v>
      </c>
      <c r="D358" s="45" t="s">
        <v>1143</v>
      </c>
      <c r="E358" s="45" t="s">
        <v>1144</v>
      </c>
      <c r="F358" t="s">
        <v>1117</v>
      </c>
      <c r="H358">
        <v>1</v>
      </c>
      <c r="I358">
        <v>40</v>
      </c>
      <c r="J358" s="1">
        <v>42578</v>
      </c>
      <c r="K358">
        <v>2016</v>
      </c>
      <c r="L358" s="1" t="s">
        <v>1118</v>
      </c>
      <c r="M358" s="1">
        <v>42629</v>
      </c>
      <c r="N358" s="37">
        <v>12</v>
      </c>
      <c r="O358" t="str">
        <f t="shared" si="36"/>
        <v>Profundo</v>
      </c>
      <c r="P358" t="s">
        <v>977</v>
      </c>
      <c r="Q358" t="str">
        <f>VLOOKUP(P358,spp!A:B,2,FALSE)</f>
        <v>Chromis atrilobata</v>
      </c>
      <c r="R358">
        <f t="shared" si="42"/>
        <v>56</v>
      </c>
      <c r="T358" s="85">
        <v>56</v>
      </c>
      <c r="AK358" s="85"/>
      <c r="AM358">
        <f>VLOOKUP(P358,spp!A:C,3,FALSE)</f>
        <v>5.2300000000000003E-3</v>
      </c>
      <c r="AN358">
        <f>VLOOKUP(P358,spp!A:D,4,FALSE)</f>
        <v>3.41655</v>
      </c>
      <c r="AO358">
        <f t="shared" si="43"/>
        <v>286.00937919307739</v>
      </c>
      <c r="AP358">
        <f t="shared" si="44"/>
        <v>7.1502344798269348</v>
      </c>
      <c r="AQ358">
        <f t="shared" si="45"/>
        <v>71.502344798269348</v>
      </c>
      <c r="AR358">
        <f t="shared" si="46"/>
        <v>7.1502344798269349E-2</v>
      </c>
      <c r="AS358">
        <f t="shared" si="41"/>
        <v>1.4</v>
      </c>
      <c r="AT358">
        <f>VLOOKUP(P358,spp!A:H,8,FALSE)</f>
        <v>3.4</v>
      </c>
      <c r="AU358" s="79" t="str">
        <f>VLOOKUP(Q358,gfQuimbayo!B:C,2,FALSE)</f>
        <v>PK</v>
      </c>
      <c r="AV358" s="79" t="str">
        <f>VLOOKUP(AU358,gfQuimbayo!E:F,2,FALSE)</f>
        <v>Planktivores</v>
      </c>
      <c r="AW358" s="79" t="str">
        <f>VLOOKUP(Q358,taxo!A:D,4,FALSE)</f>
        <v>Perciformes</v>
      </c>
      <c r="AX358" s="79" t="str">
        <f>VLOOKUP(Q358,taxo!A:C,3,FALSE)</f>
        <v>Pomacentridae</v>
      </c>
      <c r="AY358" t="str">
        <f>VLOOKUP(P358,spp!A:L,12,FALSE)</f>
        <v>LC</v>
      </c>
    </row>
    <row r="359" spans="1:51" hidden="1" x14ac:dyDescent="0.25">
      <c r="A359" t="s">
        <v>1094</v>
      </c>
      <c r="B359" s="2" t="s">
        <v>1095</v>
      </c>
      <c r="C359" s="2" t="s">
        <v>1104</v>
      </c>
      <c r="D359" s="45" t="s">
        <v>1143</v>
      </c>
      <c r="E359" s="45" t="s">
        <v>1144</v>
      </c>
      <c r="F359" t="s">
        <v>1117</v>
      </c>
      <c r="H359">
        <v>1</v>
      </c>
      <c r="I359">
        <v>40</v>
      </c>
      <c r="J359" s="1">
        <v>42578</v>
      </c>
      <c r="K359">
        <v>2016</v>
      </c>
      <c r="L359" s="1" t="s">
        <v>1118</v>
      </c>
      <c r="M359" s="1">
        <v>42629</v>
      </c>
      <c r="N359" s="37">
        <v>12</v>
      </c>
      <c r="O359" t="str">
        <f t="shared" si="36"/>
        <v>Profundo</v>
      </c>
      <c r="P359" t="s">
        <v>960</v>
      </c>
      <c r="Q359" t="str">
        <f>VLOOKUP(P359,spp!A:B,2,FALSE)</f>
        <v>Plagiotremus azaleus</v>
      </c>
      <c r="R359">
        <f t="shared" si="42"/>
        <v>2</v>
      </c>
      <c r="T359" s="85">
        <v>2</v>
      </c>
      <c r="AK359" s="85"/>
      <c r="AM359">
        <f>VLOOKUP(P359,spp!A:C,3,FALSE)</f>
        <v>4.5999999999999999E-3</v>
      </c>
      <c r="AN359">
        <f>VLOOKUP(P359,spp!A:D,4,FALSE)</f>
        <v>3.1387999999999998</v>
      </c>
      <c r="AO359">
        <f t="shared" si="43"/>
        <v>5.1336956834786083</v>
      </c>
      <c r="AP359">
        <f t="shared" si="44"/>
        <v>0.12834239208696521</v>
      </c>
      <c r="AQ359">
        <f t="shared" si="45"/>
        <v>1.2834239208696521</v>
      </c>
      <c r="AR359">
        <f t="shared" si="46"/>
        <v>1.2834239208696521E-3</v>
      </c>
      <c r="AS359">
        <f t="shared" si="41"/>
        <v>0.05</v>
      </c>
      <c r="AT359">
        <f>VLOOKUP(P359,spp!A:H,8,FALSE)</f>
        <v>4</v>
      </c>
      <c r="AU359" s="79" t="str">
        <f>VLOOKUP(Q359,gfQuimbayo!B:C,2,FALSE)</f>
        <v>PS</v>
      </c>
      <c r="AV359" s="79" t="str">
        <f>VLOOKUP(AU359,gfQuimbayo!E:F,2,FALSE)</f>
        <v>Piscivores</v>
      </c>
      <c r="AW359" s="79" t="str">
        <f>VLOOKUP(Q359,taxo!A:D,4,FALSE)</f>
        <v>Perciformes</v>
      </c>
      <c r="AX359" s="79" t="str">
        <f>VLOOKUP(Q359,taxo!A:C,3,FALSE)</f>
        <v>Blenniidae</v>
      </c>
      <c r="AY359" t="str">
        <f>VLOOKUP(P359,spp!A:L,12,FALSE)</f>
        <v>LC</v>
      </c>
    </row>
    <row r="360" spans="1:51" hidden="1" x14ac:dyDescent="0.25">
      <c r="A360" t="s">
        <v>1094</v>
      </c>
      <c r="B360" s="2" t="s">
        <v>1095</v>
      </c>
      <c r="C360" s="2" t="s">
        <v>1104</v>
      </c>
      <c r="D360" s="45" t="s">
        <v>1143</v>
      </c>
      <c r="E360" s="45" t="s">
        <v>1144</v>
      </c>
      <c r="F360" t="s">
        <v>1117</v>
      </c>
      <c r="H360">
        <v>1</v>
      </c>
      <c r="I360">
        <v>40</v>
      </c>
      <c r="J360" s="1">
        <v>42578</v>
      </c>
      <c r="K360">
        <v>2016</v>
      </c>
      <c r="L360" s="1" t="s">
        <v>1118</v>
      </c>
      <c r="M360" s="1">
        <v>42629</v>
      </c>
      <c r="N360" s="37">
        <v>12</v>
      </c>
      <c r="O360" t="str">
        <f t="shared" si="36"/>
        <v>Profundo</v>
      </c>
      <c r="P360" t="s">
        <v>994</v>
      </c>
      <c r="Q360" t="str">
        <f>VLOOKUP(P360,spp!A:B,2,FALSE)</f>
        <v>Caranx caballus</v>
      </c>
      <c r="R360">
        <f t="shared" si="42"/>
        <v>3</v>
      </c>
      <c r="V360" s="85">
        <v>3</v>
      </c>
      <c r="AK360" s="85"/>
      <c r="AM360">
        <f>VLOOKUP(P360,spp!A:C,3,FALSE)</f>
        <v>2.5000000000000001E-2</v>
      </c>
      <c r="AN360">
        <f>VLOOKUP(P360,spp!A:D,4,FALSE)</f>
        <v>3</v>
      </c>
      <c r="AO360">
        <f t="shared" si="43"/>
        <v>401.953125</v>
      </c>
      <c r="AP360">
        <f t="shared" si="44"/>
        <v>10.048828125</v>
      </c>
      <c r="AQ360">
        <f t="shared" si="45"/>
        <v>100.48828125</v>
      </c>
      <c r="AR360">
        <f t="shared" si="46"/>
        <v>0.10048828125000001</v>
      </c>
      <c r="AS360">
        <f t="shared" si="41"/>
        <v>7.4999999999999997E-2</v>
      </c>
      <c r="AT360">
        <f>VLOOKUP(P360,spp!A:H,8,FALSE)</f>
        <v>4</v>
      </c>
      <c r="AU360" s="79" t="str">
        <f>VLOOKUP(Q360,gfQuimbayo!B:C,2,FALSE)</f>
        <v>PS</v>
      </c>
      <c r="AV360" s="79" t="str">
        <f>VLOOKUP(AU360,gfQuimbayo!E:F,2,FALSE)</f>
        <v>Piscivores</v>
      </c>
      <c r="AW360" s="79" t="str">
        <f>VLOOKUP(Q360,taxo!A:D,4,FALSE)</f>
        <v>Perciformes</v>
      </c>
      <c r="AX360" s="79" t="str">
        <f>VLOOKUP(Q360,taxo!A:C,3,FALSE)</f>
        <v>Carangidae</v>
      </c>
      <c r="AY360" t="str">
        <f>VLOOKUP(P360,spp!A:L,12,FALSE)</f>
        <v>LC</v>
      </c>
    </row>
    <row r="361" spans="1:51" hidden="1" x14ac:dyDescent="0.25">
      <c r="A361" t="s">
        <v>1094</v>
      </c>
      <c r="B361" s="2" t="s">
        <v>1095</v>
      </c>
      <c r="C361" s="2" t="s">
        <v>1104</v>
      </c>
      <c r="D361" s="45" t="s">
        <v>1143</v>
      </c>
      <c r="E361" s="45" t="s">
        <v>1144</v>
      </c>
      <c r="F361" t="s">
        <v>1117</v>
      </c>
      <c r="H361">
        <v>1</v>
      </c>
      <c r="I361">
        <v>40</v>
      </c>
      <c r="J361" s="1">
        <v>42578</v>
      </c>
      <c r="K361">
        <v>2016</v>
      </c>
      <c r="L361" s="1" t="s">
        <v>1118</v>
      </c>
      <c r="M361" s="1">
        <v>42629</v>
      </c>
      <c r="N361" s="37">
        <v>12</v>
      </c>
      <c r="O361" t="str">
        <f t="shared" si="36"/>
        <v>Profundo</v>
      </c>
      <c r="P361" t="s">
        <v>970</v>
      </c>
      <c r="Q361" t="str">
        <f>VLOOKUP(P361,spp!A:B,2,FALSE)</f>
        <v>Ophioblennius steindachneri</v>
      </c>
      <c r="R361">
        <f t="shared" si="42"/>
        <v>2</v>
      </c>
      <c r="T361" s="85">
        <v>2</v>
      </c>
      <c r="AK361" s="85"/>
      <c r="AM361">
        <f>VLOOKUP(P361,spp!A:C,3,FALSE)</f>
        <v>3.2399999999999998E-2</v>
      </c>
      <c r="AN361">
        <f>VLOOKUP(P361,spp!A:D,4,FALSE)</f>
        <v>2.379</v>
      </c>
      <c r="AO361">
        <f t="shared" si="43"/>
        <v>7.8225032360534517</v>
      </c>
      <c r="AP361">
        <f t="shared" si="44"/>
        <v>0.1955625809013363</v>
      </c>
      <c r="AQ361">
        <f t="shared" si="45"/>
        <v>1.9556258090133629</v>
      </c>
      <c r="AR361">
        <f t="shared" si="46"/>
        <v>1.9556258090133627E-3</v>
      </c>
      <c r="AS361">
        <f t="shared" si="41"/>
        <v>0.05</v>
      </c>
      <c r="AT361">
        <f>VLOOKUP(P361,spp!A:H,8,FALSE)</f>
        <v>2.7</v>
      </c>
      <c r="AU361" s="79" t="str">
        <f>VLOOKUP(Q361,gfQuimbayo!B:C,2,FALSE)</f>
        <v>HD</v>
      </c>
      <c r="AV361" s="79" t="str">
        <f>VLOOKUP(AU361,gfQuimbayo!E:F,2,FALSE)</f>
        <v>Detritivores</v>
      </c>
      <c r="AW361" s="79" t="str">
        <f>VLOOKUP(Q361,taxo!A:D,4,FALSE)</f>
        <v>Perciformes</v>
      </c>
      <c r="AX361" s="79" t="str">
        <f>VLOOKUP(Q361,taxo!A:C,3,FALSE)</f>
        <v>Blenniidae</v>
      </c>
      <c r="AY361" t="str">
        <f>VLOOKUP(P361,spp!A:L,12,FALSE)</f>
        <v>LC</v>
      </c>
    </row>
    <row r="362" spans="1:51" hidden="1" x14ac:dyDescent="0.25">
      <c r="A362" t="s">
        <v>1094</v>
      </c>
      <c r="B362" s="2" t="s">
        <v>1095</v>
      </c>
      <c r="C362" s="2" t="s">
        <v>1104</v>
      </c>
      <c r="D362" s="45" t="s">
        <v>1143</v>
      </c>
      <c r="E362" s="45" t="s">
        <v>1144</v>
      </c>
      <c r="F362" t="s">
        <v>1117</v>
      </c>
      <c r="H362">
        <v>1</v>
      </c>
      <c r="I362">
        <v>40</v>
      </c>
      <c r="J362" s="1">
        <v>42578</v>
      </c>
      <c r="K362">
        <v>2016</v>
      </c>
      <c r="L362" s="1" t="s">
        <v>1118</v>
      </c>
      <c r="M362" s="1">
        <v>42629</v>
      </c>
      <c r="N362" s="37">
        <v>12</v>
      </c>
      <c r="O362" t="str">
        <f t="shared" si="36"/>
        <v>Profundo</v>
      </c>
      <c r="P362" t="s">
        <v>983</v>
      </c>
      <c r="Q362" t="str">
        <f>VLOOKUP(P362,spp!A:B,2,FALSE)</f>
        <v>Scarus rubroviolaceus</v>
      </c>
      <c r="R362">
        <f t="shared" si="42"/>
        <v>1</v>
      </c>
      <c r="T362" s="85">
        <v>1</v>
      </c>
      <c r="AK362" s="85"/>
      <c r="AM362">
        <f>VLOOKUP(P362,spp!A:C,3,FALSE)</f>
        <v>1.3599999999999999E-2</v>
      </c>
      <c r="AN362">
        <f>VLOOKUP(P362,spp!A:D,4,FALSE)</f>
        <v>3.109</v>
      </c>
      <c r="AO362">
        <f t="shared" si="43"/>
        <v>7.146680653359355</v>
      </c>
      <c r="AP362">
        <f t="shared" si="44"/>
        <v>0.17866701633398388</v>
      </c>
      <c r="AQ362">
        <f t="shared" si="45"/>
        <v>1.7866701633398387</v>
      </c>
      <c r="AR362">
        <f t="shared" si="46"/>
        <v>1.7866701633398388E-3</v>
      </c>
      <c r="AS362">
        <f t="shared" si="41"/>
        <v>2.5000000000000001E-2</v>
      </c>
      <c r="AT362">
        <f>VLOOKUP(P362,spp!A:H,8,FALSE)</f>
        <v>2</v>
      </c>
      <c r="AU362" s="79" t="str">
        <f>VLOOKUP(Q362,gfQuimbayo!B:C,2,FALSE)</f>
        <v>HM</v>
      </c>
      <c r="AV362" s="79" t="str">
        <f>VLOOKUP(AU362,gfQuimbayo!E:F,2,FALSE)</f>
        <v>Macroalgae feeders</v>
      </c>
      <c r="AW362" s="79" t="str">
        <f>VLOOKUP(Q362,taxo!A:D,4,FALSE)</f>
        <v>Perciformes</v>
      </c>
      <c r="AX362" s="79" t="str">
        <f>VLOOKUP(Q362,taxo!A:C,3,FALSE)</f>
        <v>Scaridae</v>
      </c>
      <c r="AY362" t="str">
        <f>VLOOKUP(P362,spp!A:L,12,FALSE)</f>
        <v>LC</v>
      </c>
    </row>
    <row r="363" spans="1:51" hidden="1" x14ac:dyDescent="0.25">
      <c r="A363" t="s">
        <v>1094</v>
      </c>
      <c r="B363" s="2" t="s">
        <v>1095</v>
      </c>
      <c r="C363" s="2" t="s">
        <v>1104</v>
      </c>
      <c r="D363" s="45" t="s">
        <v>1143</v>
      </c>
      <c r="E363" s="45" t="s">
        <v>1144</v>
      </c>
      <c r="F363" t="s">
        <v>1117</v>
      </c>
      <c r="H363">
        <v>1</v>
      </c>
      <c r="I363">
        <v>40</v>
      </c>
      <c r="J363" s="1">
        <v>42578</v>
      </c>
      <c r="K363">
        <v>2016</v>
      </c>
      <c r="L363" s="1" t="s">
        <v>1118</v>
      </c>
      <c r="M363" s="1">
        <v>42629</v>
      </c>
      <c r="N363" s="37">
        <v>12</v>
      </c>
      <c r="O363" t="str">
        <f t="shared" si="36"/>
        <v>Profundo</v>
      </c>
      <c r="P363" t="s">
        <v>961</v>
      </c>
      <c r="Q363" t="str">
        <f>VLOOKUP(P363,spp!A:B,2,FALSE)</f>
        <v>Johnrandallia nigrirostris</v>
      </c>
      <c r="R363">
        <f t="shared" si="42"/>
        <v>2</v>
      </c>
      <c r="T363" s="85">
        <v>2</v>
      </c>
      <c r="AK363" s="85"/>
      <c r="AM363">
        <f>VLOOKUP(P363,spp!A:C,3,FALSE)</f>
        <v>2.5600000000000001E-2</v>
      </c>
      <c r="AN363">
        <f>VLOOKUP(P363,spp!A:D,4,FALSE)</f>
        <v>3.0005999999999999</v>
      </c>
      <c r="AO363">
        <f t="shared" si="43"/>
        <v>21.626128934144351</v>
      </c>
      <c r="AP363">
        <f t="shared" si="44"/>
        <v>0.54065322335360877</v>
      </c>
      <c r="AQ363">
        <f t="shared" si="45"/>
        <v>5.4065322335360877</v>
      </c>
      <c r="AR363">
        <f t="shared" si="46"/>
        <v>5.4065322335360875E-3</v>
      </c>
      <c r="AS363">
        <f t="shared" si="41"/>
        <v>0.05</v>
      </c>
      <c r="AT363">
        <f>VLOOKUP(P363,spp!A:H,8,FALSE)</f>
        <v>3</v>
      </c>
      <c r="AU363" s="79" t="str">
        <f>VLOOKUP(Q363,gfQuimbayo!B:C,2,FALSE)</f>
        <v>IN</v>
      </c>
      <c r="AV363" s="79" t="str">
        <f>VLOOKUP(AU363,gfQuimbayo!E:F,2,FALSE)</f>
        <v>Invertebrivores</v>
      </c>
      <c r="AW363" s="79" t="str">
        <f>VLOOKUP(Q363,taxo!A:D,4,FALSE)</f>
        <v>Perciformes</v>
      </c>
      <c r="AX363" s="79" t="str">
        <f>VLOOKUP(Q363,taxo!A:C,3,FALSE)</f>
        <v>Chaetodontidae</v>
      </c>
      <c r="AY363" t="str">
        <f>VLOOKUP(P363,spp!A:L,12,FALSE)</f>
        <v>LC</v>
      </c>
    </row>
    <row r="364" spans="1:51" hidden="1" x14ac:dyDescent="0.25">
      <c r="A364" t="s">
        <v>1094</v>
      </c>
      <c r="B364" s="2" t="s">
        <v>1095</v>
      </c>
      <c r="C364" s="2" t="s">
        <v>1104</v>
      </c>
      <c r="D364" s="45" t="s">
        <v>1143</v>
      </c>
      <c r="E364" s="45" t="s">
        <v>1144</v>
      </c>
      <c r="F364" t="s">
        <v>1117</v>
      </c>
      <c r="H364">
        <v>1</v>
      </c>
      <c r="I364">
        <v>40</v>
      </c>
      <c r="J364" s="1">
        <v>42578</v>
      </c>
      <c r="K364">
        <v>2016</v>
      </c>
      <c r="L364" s="1" t="s">
        <v>1118</v>
      </c>
      <c r="M364" s="1">
        <v>42629</v>
      </c>
      <c r="N364" s="37">
        <v>12</v>
      </c>
      <c r="O364" t="str">
        <f t="shared" si="36"/>
        <v>Profundo</v>
      </c>
      <c r="P364" t="s">
        <v>1121</v>
      </c>
      <c r="Q364" t="str">
        <f>VLOOKUP(P364,spp!A:B,2,FALSE)</f>
        <v>Scarus compressus</v>
      </c>
      <c r="R364">
        <f t="shared" si="42"/>
        <v>2</v>
      </c>
      <c r="T364" s="85">
        <v>1</v>
      </c>
      <c r="U364" s="85">
        <v>1</v>
      </c>
      <c r="AK364" s="85"/>
      <c r="AM364">
        <f>VLOOKUP(P364,spp!A:C,3,FALSE)</f>
        <v>1.8599999999999998E-2</v>
      </c>
      <c r="AN364">
        <f>VLOOKUP(P364,spp!A:D,4,FALSE)</f>
        <v>3.0455000000000001</v>
      </c>
      <c r="AO364">
        <f t="shared" si="43"/>
        <v>49.352593517201832</v>
      </c>
      <c r="AP364">
        <f t="shared" si="44"/>
        <v>1.2338148379300458</v>
      </c>
      <c r="AQ364">
        <f t="shared" si="45"/>
        <v>12.338148379300458</v>
      </c>
      <c r="AR364">
        <f t="shared" si="46"/>
        <v>1.2338148379300458E-2</v>
      </c>
      <c r="AS364">
        <f t="shared" si="41"/>
        <v>0.05</v>
      </c>
      <c r="AT364">
        <f>VLOOKUP(P364,spp!A:H,8,FALSE)</f>
        <v>2</v>
      </c>
      <c r="AU364" s="79" t="str">
        <f>VLOOKUP(Q364,gfQuimbayo!B:C,2,FALSE)</f>
        <v>HM</v>
      </c>
      <c r="AV364" s="79" t="str">
        <f>VLOOKUP(AU364,gfQuimbayo!E:F,2,FALSE)</f>
        <v>Macroalgae feeders</v>
      </c>
      <c r="AW364" s="79" t="str">
        <f>VLOOKUP(Q364,taxo!A:D,4,FALSE)</f>
        <v>Perciformes</v>
      </c>
      <c r="AX364" s="79" t="str">
        <f>VLOOKUP(Q364,taxo!A:C,3,FALSE)</f>
        <v>Scaridae</v>
      </c>
      <c r="AY364" t="str">
        <f>VLOOKUP(P364,spp!A:L,12,FALSE)</f>
        <v>LC</v>
      </c>
    </row>
    <row r="365" spans="1:51" hidden="1" x14ac:dyDescent="0.25">
      <c r="A365" t="s">
        <v>1094</v>
      </c>
      <c r="B365" s="2" t="s">
        <v>1095</v>
      </c>
      <c r="C365" s="2" t="s">
        <v>1104</v>
      </c>
      <c r="D365" s="45" t="s">
        <v>1143</v>
      </c>
      <c r="E365" s="45" t="s">
        <v>1144</v>
      </c>
      <c r="F365" t="s">
        <v>1117</v>
      </c>
      <c r="H365">
        <v>1</v>
      </c>
      <c r="I365">
        <v>40</v>
      </c>
      <c r="J365" s="1">
        <v>42578</v>
      </c>
      <c r="K365">
        <v>2016</v>
      </c>
      <c r="L365" s="1" t="s">
        <v>1118</v>
      </c>
      <c r="M365" s="1">
        <v>42629</v>
      </c>
      <c r="N365" s="37">
        <v>12</v>
      </c>
      <c r="O365" t="str">
        <f t="shared" si="36"/>
        <v>Profundo</v>
      </c>
      <c r="P365" t="s">
        <v>959</v>
      </c>
      <c r="Q365" t="str">
        <f>VLOOKUP(P365,spp!A:B,2,FALSE)</f>
        <v>Stegastes acapulcoensis</v>
      </c>
      <c r="R365">
        <f t="shared" si="42"/>
        <v>12</v>
      </c>
      <c r="T365" s="85">
        <v>10</v>
      </c>
      <c r="V365" s="85">
        <v>2</v>
      </c>
      <c r="AK365" s="85"/>
      <c r="AM365">
        <f>VLOOKUP(P365,spp!A:C,3,FALSE)</f>
        <v>3.49E-2</v>
      </c>
      <c r="AN365">
        <f>VLOOKUP(P365,spp!A:D,4,FALSE)</f>
        <v>2.9108999999999998</v>
      </c>
      <c r="AO365">
        <f t="shared" si="43"/>
        <v>412.91631324240268</v>
      </c>
      <c r="AP365">
        <f t="shared" si="44"/>
        <v>10.322907831060068</v>
      </c>
      <c r="AQ365">
        <f t="shared" si="45"/>
        <v>103.22907831060067</v>
      </c>
      <c r="AR365">
        <f t="shared" si="46"/>
        <v>0.10322907831060067</v>
      </c>
      <c r="AS365">
        <f t="shared" si="41"/>
        <v>0.3</v>
      </c>
      <c r="AT365">
        <f>VLOOKUP(P365,spp!A:H,8,FALSE)</f>
        <v>2</v>
      </c>
      <c r="AU365" s="79" t="str">
        <f>VLOOKUP(Q365,gfQuimbayo!B:C,2,FALSE)</f>
        <v>HD</v>
      </c>
      <c r="AV365" s="79" t="str">
        <f>VLOOKUP(AU365,gfQuimbayo!E:F,2,FALSE)</f>
        <v>Detritivores</v>
      </c>
      <c r="AW365" s="79" t="str">
        <f>VLOOKUP(Q365,taxo!A:D,4,FALSE)</f>
        <v>Perciformes</v>
      </c>
      <c r="AX365" s="79" t="str">
        <f>VLOOKUP(Q365,taxo!A:C,3,FALSE)</f>
        <v>Pomacentridae</v>
      </c>
      <c r="AY365" t="str">
        <f>VLOOKUP(P365,spp!A:L,12,FALSE)</f>
        <v>LC</v>
      </c>
    </row>
    <row r="366" spans="1:51" hidden="1" x14ac:dyDescent="0.25">
      <c r="A366" t="s">
        <v>1094</v>
      </c>
      <c r="B366" s="2" t="s">
        <v>1095</v>
      </c>
      <c r="C366" s="2" t="s">
        <v>1104</v>
      </c>
      <c r="D366" s="45" t="s">
        <v>1143</v>
      </c>
      <c r="E366" s="45" t="s">
        <v>1144</v>
      </c>
      <c r="F366" t="s">
        <v>1117</v>
      </c>
      <c r="H366">
        <v>1</v>
      </c>
      <c r="I366">
        <v>40</v>
      </c>
      <c r="J366" s="1">
        <v>42578</v>
      </c>
      <c r="K366">
        <v>2016</v>
      </c>
      <c r="L366" s="1" t="s">
        <v>1118</v>
      </c>
      <c r="M366" s="1">
        <v>42629</v>
      </c>
      <c r="N366" s="37">
        <v>12</v>
      </c>
      <c r="O366" t="str">
        <f t="shared" si="36"/>
        <v>Profundo</v>
      </c>
      <c r="P366" t="s">
        <v>1122</v>
      </c>
      <c r="Q366" t="str">
        <f>VLOOKUP(P366,spp!A:B,2,FALSE)</f>
        <v>Rypticus bicolor</v>
      </c>
      <c r="R366">
        <f t="shared" si="42"/>
        <v>1</v>
      </c>
      <c r="T366" s="85">
        <v>1</v>
      </c>
      <c r="AK366" s="85"/>
      <c r="AM366">
        <f>VLOOKUP(P366,spp!A:C,3,FALSE)</f>
        <v>1.52E-2</v>
      </c>
      <c r="AN366">
        <f>VLOOKUP(P366,spp!A:D,4,FALSE)</f>
        <v>3.0063</v>
      </c>
      <c r="AO366">
        <f t="shared" si="43"/>
        <v>6.4944183949192285</v>
      </c>
      <c r="AP366">
        <f t="shared" si="44"/>
        <v>0.1623604598729807</v>
      </c>
      <c r="AQ366">
        <f t="shared" si="45"/>
        <v>1.6236045987298069</v>
      </c>
      <c r="AR366">
        <f t="shared" si="46"/>
        <v>1.6236045987298069E-3</v>
      </c>
      <c r="AS366">
        <f t="shared" si="41"/>
        <v>2.5000000000000001E-2</v>
      </c>
      <c r="AT366">
        <f>VLOOKUP(P366,spp!A:H,8,FALSE)</f>
        <v>4</v>
      </c>
      <c r="AU366" s="79" t="str">
        <f>VLOOKUP(Q366,gfQuimbayo!B:C,2,FALSE)</f>
        <v>PS</v>
      </c>
      <c r="AV366" s="79" t="str">
        <f>VLOOKUP(AU366,gfQuimbayo!E:F,2,FALSE)</f>
        <v>Piscivores</v>
      </c>
      <c r="AW366" s="79" t="str">
        <f>VLOOKUP(Q366,taxo!A:D,4,FALSE)</f>
        <v>Perciformes</v>
      </c>
      <c r="AX366" s="79" t="str">
        <f>VLOOKUP(Q366,taxo!A:C,3,FALSE)</f>
        <v>Serranidae</v>
      </c>
      <c r="AY366" t="str">
        <f>VLOOKUP(P366,spp!A:L,12,FALSE)</f>
        <v>LC</v>
      </c>
    </row>
    <row r="367" spans="1:51" hidden="1" x14ac:dyDescent="0.25">
      <c r="A367" t="s">
        <v>1094</v>
      </c>
      <c r="B367" s="2" t="s">
        <v>1095</v>
      </c>
      <c r="C367" s="2" t="s">
        <v>1104</v>
      </c>
      <c r="D367" s="45" t="s">
        <v>1143</v>
      </c>
      <c r="E367" s="45" t="s">
        <v>1144</v>
      </c>
      <c r="F367" t="s">
        <v>1117</v>
      </c>
      <c r="H367" s="38">
        <v>2</v>
      </c>
      <c r="I367">
        <v>40</v>
      </c>
      <c r="J367" s="1">
        <v>42578</v>
      </c>
      <c r="K367">
        <v>2016</v>
      </c>
      <c r="L367" s="1" t="s">
        <v>1118</v>
      </c>
      <c r="M367" s="1">
        <v>42629</v>
      </c>
      <c r="N367" s="37">
        <v>12</v>
      </c>
      <c r="O367" t="str">
        <f t="shared" si="36"/>
        <v>Profundo</v>
      </c>
      <c r="P367" t="s">
        <v>957</v>
      </c>
      <c r="Q367" t="str">
        <f>VLOOKUP(P367,spp!A:B,2,FALSE)</f>
        <v>Halichoeres dispilus</v>
      </c>
      <c r="R367">
        <f t="shared" si="42"/>
        <v>27</v>
      </c>
      <c r="S367" s="85">
        <v>27</v>
      </c>
      <c r="AK367" s="85"/>
      <c r="AM367">
        <f>VLOOKUP(P367,spp!A:C,3,FALSE)</f>
        <v>1.26E-2</v>
      </c>
      <c r="AN367">
        <f>VLOOKUP(P367,spp!A:D,4,FALSE)</f>
        <v>3.0672999999999999</v>
      </c>
      <c r="AO367">
        <f t="shared" si="43"/>
        <v>5.6537382461334138</v>
      </c>
      <c r="AP367">
        <f t="shared" si="44"/>
        <v>0.14134345615333535</v>
      </c>
      <c r="AQ367">
        <f t="shared" si="45"/>
        <v>1.4134345615333535</v>
      </c>
      <c r="AR367">
        <f t="shared" si="46"/>
        <v>1.4134345615333535E-3</v>
      </c>
      <c r="AS367">
        <f t="shared" si="41"/>
        <v>0.67500000000000004</v>
      </c>
      <c r="AT367">
        <f>VLOOKUP(P367,spp!A:H,8,FALSE)</f>
        <v>3.9</v>
      </c>
      <c r="AU367" s="79" t="str">
        <f>VLOOKUP(Q367,gfQuimbayo!B:C,2,FALSE)</f>
        <v>IN</v>
      </c>
      <c r="AV367" s="79" t="str">
        <f>VLOOKUP(AU367,gfQuimbayo!E:F,2,FALSE)</f>
        <v>Invertebrivores</v>
      </c>
      <c r="AW367" s="79" t="str">
        <f>VLOOKUP(Q367,taxo!A:D,4,FALSE)</f>
        <v>Perciformes</v>
      </c>
      <c r="AX367" s="79" t="str">
        <f>VLOOKUP(Q367,taxo!A:C,3,FALSE)</f>
        <v>Labridae</v>
      </c>
      <c r="AY367" t="str">
        <f>VLOOKUP(P367,spp!A:L,12,FALSE)</f>
        <v>LC</v>
      </c>
    </row>
    <row r="368" spans="1:51" hidden="1" x14ac:dyDescent="0.25">
      <c r="A368" t="s">
        <v>1094</v>
      </c>
      <c r="B368" s="2" t="s">
        <v>1095</v>
      </c>
      <c r="C368" s="2" t="s">
        <v>1104</v>
      </c>
      <c r="D368" s="45" t="s">
        <v>1143</v>
      </c>
      <c r="E368" s="45" t="s">
        <v>1144</v>
      </c>
      <c r="F368" t="s">
        <v>1117</v>
      </c>
      <c r="H368">
        <v>2</v>
      </c>
      <c r="I368">
        <v>40</v>
      </c>
      <c r="J368" s="1">
        <v>42578</v>
      </c>
      <c r="K368">
        <v>2016</v>
      </c>
      <c r="L368" s="1" t="s">
        <v>1118</v>
      </c>
      <c r="M368" s="1">
        <v>42629</v>
      </c>
      <c r="N368" s="37">
        <v>12</v>
      </c>
      <c r="O368" t="str">
        <f t="shared" si="36"/>
        <v>Profundo</v>
      </c>
      <c r="P368" t="s">
        <v>967</v>
      </c>
      <c r="Q368" t="str">
        <f>VLOOKUP(P368,spp!A:B,2,FALSE)</f>
        <v>Thalassoma lucasanum</v>
      </c>
      <c r="R368">
        <f t="shared" si="42"/>
        <v>12</v>
      </c>
      <c r="S368" s="85">
        <v>10</v>
      </c>
      <c r="T368" s="85">
        <v>2</v>
      </c>
      <c r="AK368" s="85"/>
      <c r="AM368">
        <f>VLOOKUP(P368,spp!A:C,3,FALSE)</f>
        <v>1.261E-2</v>
      </c>
      <c r="AN368">
        <f>VLOOKUP(P368,spp!A:D,4,FALSE)</f>
        <v>2.8782999999999999</v>
      </c>
      <c r="AO368">
        <f t="shared" si="43"/>
        <v>10.088357660363995</v>
      </c>
      <c r="AP368">
        <f t="shared" si="44"/>
        <v>0.25220894150909989</v>
      </c>
      <c r="AQ368">
        <f t="shared" si="45"/>
        <v>2.5220894150909992</v>
      </c>
      <c r="AR368">
        <f t="shared" si="46"/>
        <v>2.5220894150909993E-3</v>
      </c>
      <c r="AS368">
        <f t="shared" si="41"/>
        <v>0.3</v>
      </c>
      <c r="AT368">
        <f>VLOOKUP(P368,spp!A:H,8,FALSE)</f>
        <v>3.5</v>
      </c>
      <c r="AU368" s="79" t="str">
        <f>VLOOKUP(Q368,gfQuimbayo!B:C,2,FALSE)</f>
        <v>IN</v>
      </c>
      <c r="AV368" s="79" t="str">
        <f>VLOOKUP(AU368,gfQuimbayo!E:F,2,FALSE)</f>
        <v>Invertebrivores</v>
      </c>
      <c r="AW368" s="79" t="str">
        <f>VLOOKUP(Q368,taxo!A:D,4,FALSE)</f>
        <v>Perciformes</v>
      </c>
      <c r="AX368" s="79" t="str">
        <f>VLOOKUP(Q368,taxo!A:C,3,FALSE)</f>
        <v>Labridae</v>
      </c>
      <c r="AY368" t="str">
        <f>VLOOKUP(P368,spp!A:L,12,FALSE)</f>
        <v>LC</v>
      </c>
    </row>
    <row r="369" spans="1:51" hidden="1" x14ac:dyDescent="0.25">
      <c r="A369" t="s">
        <v>1094</v>
      </c>
      <c r="B369" s="2" t="s">
        <v>1095</v>
      </c>
      <c r="C369" s="2" t="s">
        <v>1104</v>
      </c>
      <c r="D369" s="45" t="s">
        <v>1143</v>
      </c>
      <c r="E369" s="45" t="s">
        <v>1144</v>
      </c>
      <c r="F369" t="s">
        <v>1117</v>
      </c>
      <c r="H369">
        <v>2</v>
      </c>
      <c r="I369">
        <v>40</v>
      </c>
      <c r="J369" s="1">
        <v>42578</v>
      </c>
      <c r="K369">
        <v>2016</v>
      </c>
      <c r="L369" s="1" t="s">
        <v>1118</v>
      </c>
      <c r="M369" s="1">
        <v>42629</v>
      </c>
      <c r="N369" s="37">
        <v>12</v>
      </c>
      <c r="O369" t="str">
        <f t="shared" si="36"/>
        <v>Profundo</v>
      </c>
      <c r="P369" t="s">
        <v>997</v>
      </c>
      <c r="Q369" t="str">
        <f>VLOOKUP(P369,spp!A:B,2,FALSE)</f>
        <v>Acanthurus xanthopterus</v>
      </c>
      <c r="R369">
        <f t="shared" si="42"/>
        <v>2</v>
      </c>
      <c r="U369" s="85">
        <v>2</v>
      </c>
      <c r="AK369" s="85"/>
      <c r="AM369">
        <f>VLOOKUP(P369,spp!A:C,3,FALSE)</f>
        <v>2.673E-2</v>
      </c>
      <c r="AN369">
        <f>VLOOKUP(P369,spp!A:D,4,FALSE)</f>
        <v>2.9844900000000001</v>
      </c>
      <c r="AO369">
        <f t="shared" si="43"/>
        <v>100.40282189436036</v>
      </c>
      <c r="AP369">
        <f t="shared" si="44"/>
        <v>2.510070547359009</v>
      </c>
      <c r="AQ369">
        <f t="shared" si="45"/>
        <v>25.100705473590089</v>
      </c>
      <c r="AR369">
        <f t="shared" si="46"/>
        <v>2.5100705473590088E-2</v>
      </c>
      <c r="AS369">
        <f t="shared" si="41"/>
        <v>0.05</v>
      </c>
      <c r="AT369">
        <f>VLOOKUP(P369,spp!A:H,8,FALSE)</f>
        <v>2.9</v>
      </c>
      <c r="AU369" s="79" t="str">
        <f>VLOOKUP(Q369,gfQuimbayo!B:C,2,FALSE)</f>
        <v>HD</v>
      </c>
      <c r="AV369" s="79" t="str">
        <f>VLOOKUP(AU369,gfQuimbayo!E:F,2,FALSE)</f>
        <v>Detritivores</v>
      </c>
      <c r="AW369" s="79" t="str">
        <f>VLOOKUP(Q369,taxo!A:D,4,FALSE)</f>
        <v>Perciformes</v>
      </c>
      <c r="AX369" s="79" t="str">
        <f>VLOOKUP(Q369,taxo!A:C,3,FALSE)</f>
        <v>Acanthuridae</v>
      </c>
      <c r="AY369" t="str">
        <f>VLOOKUP(P369,spp!A:L,12,FALSE)</f>
        <v>LC</v>
      </c>
    </row>
    <row r="370" spans="1:51" hidden="1" x14ac:dyDescent="0.25">
      <c r="A370" t="s">
        <v>1094</v>
      </c>
      <c r="B370" s="2" t="s">
        <v>1095</v>
      </c>
      <c r="C370" s="2" t="s">
        <v>1104</v>
      </c>
      <c r="D370" s="45" t="s">
        <v>1143</v>
      </c>
      <c r="E370" s="45" t="s">
        <v>1144</v>
      </c>
      <c r="F370" t="s">
        <v>1117</v>
      </c>
      <c r="H370">
        <v>2</v>
      </c>
      <c r="I370">
        <v>40</v>
      </c>
      <c r="J370" s="1">
        <v>42578</v>
      </c>
      <c r="K370">
        <v>2016</v>
      </c>
      <c r="L370" s="1" t="s">
        <v>1118</v>
      </c>
      <c r="M370" s="1">
        <v>42629</v>
      </c>
      <c r="N370" s="37">
        <v>12</v>
      </c>
      <c r="O370" t="str">
        <f t="shared" si="36"/>
        <v>Profundo</v>
      </c>
      <c r="P370" t="s">
        <v>959</v>
      </c>
      <c r="Q370" t="str">
        <f>VLOOKUP(P370,spp!A:B,2,FALSE)</f>
        <v>Stegastes acapulcoensis</v>
      </c>
      <c r="R370">
        <f t="shared" si="42"/>
        <v>1</v>
      </c>
      <c r="S370" s="85">
        <v>1</v>
      </c>
      <c r="AK370" s="85"/>
      <c r="AM370">
        <f>VLOOKUP(P370,spp!A:C,3,FALSE)</f>
        <v>3.49E-2</v>
      </c>
      <c r="AN370">
        <f>VLOOKUP(P370,spp!A:D,4,FALSE)</f>
        <v>2.9108999999999998</v>
      </c>
      <c r="AO370">
        <f t="shared" si="43"/>
        <v>0.50256124877797914</v>
      </c>
      <c r="AP370">
        <f t="shared" si="44"/>
        <v>1.2564031219449479E-2</v>
      </c>
      <c r="AQ370">
        <f t="shared" si="45"/>
        <v>0.12564031219449479</v>
      </c>
      <c r="AR370">
        <f t="shared" si="46"/>
        <v>1.2564031219449478E-4</v>
      </c>
      <c r="AS370">
        <f t="shared" si="41"/>
        <v>2.5000000000000001E-2</v>
      </c>
      <c r="AT370">
        <f>VLOOKUP(P370,spp!A:H,8,FALSE)</f>
        <v>2</v>
      </c>
      <c r="AU370" s="79" t="str">
        <f>VLOOKUP(Q370,gfQuimbayo!B:C,2,FALSE)</f>
        <v>HD</v>
      </c>
      <c r="AV370" s="79" t="str">
        <f>VLOOKUP(AU370,gfQuimbayo!E:F,2,FALSE)</f>
        <v>Detritivores</v>
      </c>
      <c r="AW370" s="79" t="str">
        <f>VLOOKUP(Q370,taxo!A:D,4,FALSE)</f>
        <v>Perciformes</v>
      </c>
      <c r="AX370" s="79" t="str">
        <f>VLOOKUP(Q370,taxo!A:C,3,FALSE)</f>
        <v>Pomacentridae</v>
      </c>
      <c r="AY370" t="str">
        <f>VLOOKUP(P370,spp!A:L,12,FALSE)</f>
        <v>LC</v>
      </c>
    </row>
    <row r="371" spans="1:51" hidden="1" x14ac:dyDescent="0.25">
      <c r="A371" t="s">
        <v>1094</v>
      </c>
      <c r="B371" s="2" t="s">
        <v>1095</v>
      </c>
      <c r="C371" s="2" t="s">
        <v>1104</v>
      </c>
      <c r="D371" s="45" t="s">
        <v>1143</v>
      </c>
      <c r="E371" s="45" t="s">
        <v>1144</v>
      </c>
      <c r="F371" t="s">
        <v>1117</v>
      </c>
      <c r="H371">
        <v>2</v>
      </c>
      <c r="I371">
        <v>40</v>
      </c>
      <c r="J371" s="1">
        <v>42578</v>
      </c>
      <c r="K371">
        <v>2016</v>
      </c>
      <c r="L371" s="1" t="s">
        <v>1118</v>
      </c>
      <c r="M371" s="1">
        <v>42629</v>
      </c>
      <c r="N371" s="37">
        <v>12</v>
      </c>
      <c r="O371" t="str">
        <f t="shared" si="36"/>
        <v>Profundo</v>
      </c>
      <c r="P371" t="s">
        <v>964</v>
      </c>
      <c r="Q371" t="str">
        <f>VLOOKUP(P371,spp!A:B,2,FALSE)</f>
        <v>Abudefduf troschelii</v>
      </c>
      <c r="R371">
        <f t="shared" si="42"/>
        <v>16</v>
      </c>
      <c r="S371" s="85">
        <v>6</v>
      </c>
      <c r="T371" s="85">
        <v>10</v>
      </c>
      <c r="AK371" s="85"/>
      <c r="AM371">
        <f>VLOOKUP(P371,spp!A:C,3,FALSE)</f>
        <v>1.6E-2</v>
      </c>
      <c r="AN371">
        <f>VLOOKUP(P371,spp!A:D,4,FALSE)</f>
        <v>3.0516000000000001</v>
      </c>
      <c r="AO371">
        <f t="shared" si="43"/>
        <v>76.468332826616447</v>
      </c>
      <c r="AP371">
        <f t="shared" si="44"/>
        <v>1.9117083206654111</v>
      </c>
      <c r="AQ371">
        <f t="shared" si="45"/>
        <v>19.117083206654112</v>
      </c>
      <c r="AR371">
        <f t="shared" si="46"/>
        <v>1.911708320665411E-2</v>
      </c>
      <c r="AS371">
        <f t="shared" si="41"/>
        <v>0.4</v>
      </c>
      <c r="AT371">
        <f>VLOOKUP(P371,spp!A:H,8,FALSE)</f>
        <v>3</v>
      </c>
      <c r="AU371" s="79" t="str">
        <f>VLOOKUP(Q371,gfQuimbayo!B:C,2,FALSE)</f>
        <v>PK</v>
      </c>
      <c r="AV371" s="79" t="str">
        <f>VLOOKUP(AU371,gfQuimbayo!E:F,2,FALSE)</f>
        <v>Planktivores</v>
      </c>
      <c r="AW371" s="79" t="str">
        <f>VLOOKUP(Q371,taxo!A:D,4,FALSE)</f>
        <v>Perciformes</v>
      </c>
      <c r="AX371" s="79" t="str">
        <f>VLOOKUP(Q371,taxo!A:C,3,FALSE)</f>
        <v>Pomacentridae</v>
      </c>
      <c r="AY371" t="str">
        <f>VLOOKUP(P371,spp!A:L,12,FALSE)</f>
        <v>LC</v>
      </c>
    </row>
    <row r="372" spans="1:51" hidden="1" x14ac:dyDescent="0.25">
      <c r="A372" t="s">
        <v>1094</v>
      </c>
      <c r="B372" s="2" t="s">
        <v>1095</v>
      </c>
      <c r="C372" s="2" t="s">
        <v>1104</v>
      </c>
      <c r="D372" s="45" t="s">
        <v>1143</v>
      </c>
      <c r="E372" s="45" t="s">
        <v>1144</v>
      </c>
      <c r="F372" t="s">
        <v>1117</v>
      </c>
      <c r="H372">
        <v>2</v>
      </c>
      <c r="I372">
        <v>40</v>
      </c>
      <c r="J372" s="1">
        <v>42578</v>
      </c>
      <c r="K372">
        <v>2016</v>
      </c>
      <c r="L372" s="1" t="s">
        <v>1118</v>
      </c>
      <c r="M372" s="1">
        <v>42629</v>
      </c>
      <c r="N372" s="37">
        <v>12</v>
      </c>
      <c r="O372" t="str">
        <f t="shared" si="36"/>
        <v>Profundo</v>
      </c>
      <c r="P372" t="s">
        <v>978</v>
      </c>
      <c r="Q372" t="str">
        <f>VLOOKUP(P372,spp!A:B,2,FALSE)</f>
        <v>Bodianus diplotaenia</v>
      </c>
      <c r="R372">
        <f t="shared" si="42"/>
        <v>1</v>
      </c>
      <c r="T372" s="85">
        <v>1</v>
      </c>
      <c r="AK372" s="85"/>
      <c r="AM372">
        <f>VLOOKUP(P372,spp!A:C,3,FALSE)</f>
        <v>2.01E-2</v>
      </c>
      <c r="AN372">
        <f>VLOOKUP(P372,spp!A:D,4,FALSE)</f>
        <v>2.9992000000000001</v>
      </c>
      <c r="AO372">
        <f t="shared" si="43"/>
        <v>8.4660299120776585</v>
      </c>
      <c r="AP372">
        <f t="shared" si="44"/>
        <v>0.21165074780194146</v>
      </c>
      <c r="AQ372">
        <f t="shared" si="45"/>
        <v>2.1165074780194146</v>
      </c>
      <c r="AR372">
        <f t="shared" si="46"/>
        <v>2.1165074780194145E-3</v>
      </c>
      <c r="AS372">
        <f t="shared" si="41"/>
        <v>2.5000000000000001E-2</v>
      </c>
      <c r="AT372">
        <f>VLOOKUP(P372,spp!A:H,8,FALSE)</f>
        <v>3.4</v>
      </c>
      <c r="AU372" s="79" t="str">
        <f>VLOOKUP(Q372,gfQuimbayo!B:C,2,FALSE)</f>
        <v>IN</v>
      </c>
      <c r="AV372" s="79" t="str">
        <f>VLOOKUP(AU372,gfQuimbayo!E:F,2,FALSE)</f>
        <v>Invertebrivores</v>
      </c>
      <c r="AW372" s="79" t="str">
        <f>VLOOKUP(Q372,taxo!A:D,4,FALSE)</f>
        <v>Perciformes</v>
      </c>
      <c r="AX372" s="79" t="str">
        <f>VLOOKUP(Q372,taxo!A:C,3,FALSE)</f>
        <v>Labridae</v>
      </c>
      <c r="AY372" t="str">
        <f>VLOOKUP(P372,spp!A:L,12,FALSE)</f>
        <v>LC</v>
      </c>
    </row>
    <row r="373" spans="1:51" hidden="1" x14ac:dyDescent="0.25">
      <c r="A373" t="s">
        <v>1094</v>
      </c>
      <c r="B373" s="2" t="s">
        <v>1095</v>
      </c>
      <c r="C373" s="2" t="s">
        <v>1104</v>
      </c>
      <c r="D373" s="45" t="s">
        <v>1143</v>
      </c>
      <c r="E373" s="45" t="s">
        <v>1144</v>
      </c>
      <c r="F373" t="s">
        <v>1117</v>
      </c>
      <c r="H373">
        <v>2</v>
      </c>
      <c r="I373">
        <v>40</v>
      </c>
      <c r="J373" s="1">
        <v>42578</v>
      </c>
      <c r="K373">
        <v>2016</v>
      </c>
      <c r="L373" s="1" t="s">
        <v>1118</v>
      </c>
      <c r="M373" s="1">
        <v>42629</v>
      </c>
      <c r="N373" s="37">
        <v>12</v>
      </c>
      <c r="O373" t="str">
        <f t="shared" si="36"/>
        <v>Profundo</v>
      </c>
      <c r="P373" t="s">
        <v>1030</v>
      </c>
      <c r="Q373" t="str">
        <f>VLOOKUP(P373,spp!A:B,2,FALSE)</f>
        <v>Diodon holocanthus</v>
      </c>
      <c r="R373">
        <f t="shared" si="42"/>
        <v>1</v>
      </c>
      <c r="T373" s="85">
        <v>1</v>
      </c>
      <c r="AK373" s="85"/>
      <c r="AM373">
        <f>VLOOKUP(P373,spp!A:C,3,FALSE)</f>
        <v>2.1899999999999999E-2</v>
      </c>
      <c r="AN373">
        <f>VLOOKUP(P373,spp!A:D,4,FALSE)</f>
        <v>3</v>
      </c>
      <c r="AO373">
        <f t="shared" si="43"/>
        <v>9.2390624999999993</v>
      </c>
      <c r="AP373">
        <f t="shared" si="44"/>
        <v>0.23097656249999998</v>
      </c>
      <c r="AQ373">
        <f t="shared" si="45"/>
        <v>2.3097656249999998</v>
      </c>
      <c r="AR373">
        <f t="shared" si="46"/>
        <v>2.3097656249999998E-3</v>
      </c>
      <c r="AS373">
        <f t="shared" si="41"/>
        <v>2.5000000000000001E-2</v>
      </c>
      <c r="AT373">
        <f>VLOOKUP(P373,spp!A:H,8,FALSE)</f>
        <v>3.3</v>
      </c>
      <c r="AU373" s="79" t="str">
        <f>VLOOKUP(Q373,gfQuimbayo!B:C,2,FALSE)</f>
        <v>IN</v>
      </c>
      <c r="AV373" s="79" t="str">
        <f>VLOOKUP(AU373,gfQuimbayo!E:F,2,FALSE)</f>
        <v>Invertebrivores</v>
      </c>
      <c r="AW373" s="79" t="str">
        <f>VLOOKUP(Q373,taxo!A:D,4,FALSE)</f>
        <v>Tetraodontiformes</v>
      </c>
      <c r="AX373" s="79" t="str">
        <f>VLOOKUP(Q373,taxo!A:C,3,FALSE)</f>
        <v>Diodontidae</v>
      </c>
      <c r="AY373" t="str">
        <f>VLOOKUP(P373,spp!A:L,12,FALSE)</f>
        <v>NE</v>
      </c>
    </row>
    <row r="374" spans="1:51" hidden="1" x14ac:dyDescent="0.25">
      <c r="A374" t="s">
        <v>1094</v>
      </c>
      <c r="B374" s="2" t="s">
        <v>1095</v>
      </c>
      <c r="C374" s="2" t="s">
        <v>1104</v>
      </c>
      <c r="D374" s="45" t="s">
        <v>1143</v>
      </c>
      <c r="E374" s="45" t="s">
        <v>1144</v>
      </c>
      <c r="F374" t="s">
        <v>1117</v>
      </c>
      <c r="H374">
        <v>2</v>
      </c>
      <c r="I374">
        <v>40</v>
      </c>
      <c r="J374" s="1">
        <v>42578</v>
      </c>
      <c r="K374">
        <v>2016</v>
      </c>
      <c r="L374" s="1" t="s">
        <v>1118</v>
      </c>
      <c r="M374" s="1">
        <v>42629</v>
      </c>
      <c r="N374" s="37">
        <v>12</v>
      </c>
      <c r="O374" t="str">
        <f t="shared" si="36"/>
        <v>Profundo</v>
      </c>
      <c r="P374" t="s">
        <v>979</v>
      </c>
      <c r="Q374" t="str">
        <f>VLOOKUP(P374,spp!A:B,2,FALSE)</f>
        <v>Haemulon maculicauda</v>
      </c>
      <c r="R374">
        <f t="shared" si="42"/>
        <v>22</v>
      </c>
      <c r="U374" s="85">
        <v>22</v>
      </c>
      <c r="AK374" s="85"/>
      <c r="AM374">
        <f>VLOOKUP(P374,spp!A:C,3,FALSE)</f>
        <v>8.8999999999999999E-3</v>
      </c>
      <c r="AN374">
        <f>VLOOKUP(P374,spp!A:D,4,FALSE)</f>
        <v>3.16</v>
      </c>
      <c r="AO374">
        <f t="shared" si="43"/>
        <v>572.85977564763107</v>
      </c>
      <c r="AP374">
        <f t="shared" si="44"/>
        <v>14.321494391190777</v>
      </c>
      <c r="AQ374">
        <f t="shared" si="45"/>
        <v>143.21494391190777</v>
      </c>
      <c r="AR374">
        <f t="shared" si="46"/>
        <v>0.14321494391190775</v>
      </c>
      <c r="AS374">
        <f t="shared" si="41"/>
        <v>0.55000000000000004</v>
      </c>
      <c r="AT374">
        <f>VLOOKUP(P374,spp!A:H,8,FALSE)</f>
        <v>4.2</v>
      </c>
      <c r="AU374" s="79" t="str">
        <f>VLOOKUP(Q374,gfQuimbayo!B:C,2,FALSE)</f>
        <v>PS</v>
      </c>
      <c r="AV374" s="79" t="str">
        <f>VLOOKUP(AU374,gfQuimbayo!E:F,2,FALSE)</f>
        <v>Piscivores</v>
      </c>
      <c r="AW374" s="79" t="str">
        <f>VLOOKUP(Q374,taxo!A:D,4,FALSE)</f>
        <v>Perciformes</v>
      </c>
      <c r="AX374" s="79" t="str">
        <f>VLOOKUP(Q374,taxo!A:C,3,FALSE)</f>
        <v>Haemulidae</v>
      </c>
      <c r="AY374" t="str">
        <f>VLOOKUP(P374,spp!A:L,12,FALSE)</f>
        <v>LC</v>
      </c>
    </row>
    <row r="375" spans="1:51" hidden="1" x14ac:dyDescent="0.25">
      <c r="A375" t="s">
        <v>1094</v>
      </c>
      <c r="B375" s="2" t="s">
        <v>1095</v>
      </c>
      <c r="C375" s="2" t="s">
        <v>1104</v>
      </c>
      <c r="D375" s="45" t="s">
        <v>1143</v>
      </c>
      <c r="E375" s="45" t="s">
        <v>1144</v>
      </c>
      <c r="F375" t="s">
        <v>1117</v>
      </c>
      <c r="H375">
        <v>2</v>
      </c>
      <c r="I375">
        <v>40</v>
      </c>
      <c r="J375" s="1">
        <v>42578</v>
      </c>
      <c r="K375">
        <v>2016</v>
      </c>
      <c r="L375" s="1" t="s">
        <v>1118</v>
      </c>
      <c r="M375" s="1">
        <v>42629</v>
      </c>
      <c r="N375" s="37">
        <v>12</v>
      </c>
      <c r="O375" t="str">
        <f t="shared" si="36"/>
        <v>Profundo</v>
      </c>
      <c r="P375" t="s">
        <v>961</v>
      </c>
      <c r="Q375" t="str">
        <f>VLOOKUP(P375,spp!A:B,2,FALSE)</f>
        <v>Johnrandallia nigrirostris</v>
      </c>
      <c r="R375">
        <f t="shared" si="42"/>
        <v>2</v>
      </c>
      <c r="T375" s="85">
        <v>2</v>
      </c>
      <c r="AK375" s="85"/>
      <c r="AM375">
        <f>VLOOKUP(P375,spp!A:C,3,FALSE)</f>
        <v>2.5600000000000001E-2</v>
      </c>
      <c r="AN375">
        <f>VLOOKUP(P375,spp!A:D,4,FALSE)</f>
        <v>3.0005999999999999</v>
      </c>
      <c r="AO375">
        <f t="shared" si="43"/>
        <v>21.626128934144351</v>
      </c>
      <c r="AP375">
        <f t="shared" si="44"/>
        <v>0.54065322335360877</v>
      </c>
      <c r="AQ375">
        <f t="shared" si="45"/>
        <v>5.4065322335360877</v>
      </c>
      <c r="AR375">
        <f t="shared" si="46"/>
        <v>5.4065322335360875E-3</v>
      </c>
      <c r="AS375">
        <f t="shared" si="41"/>
        <v>0.05</v>
      </c>
      <c r="AT375">
        <f>VLOOKUP(P375,spp!A:H,8,FALSE)</f>
        <v>3</v>
      </c>
      <c r="AU375" s="79" t="str">
        <f>VLOOKUP(Q375,gfQuimbayo!B:C,2,FALSE)</f>
        <v>IN</v>
      </c>
      <c r="AV375" s="79" t="str">
        <f>VLOOKUP(AU375,gfQuimbayo!E:F,2,FALSE)</f>
        <v>Invertebrivores</v>
      </c>
      <c r="AW375" s="79" t="str">
        <f>VLOOKUP(Q375,taxo!A:D,4,FALSE)</f>
        <v>Perciformes</v>
      </c>
      <c r="AX375" s="79" t="str">
        <f>VLOOKUP(Q375,taxo!A:C,3,FALSE)</f>
        <v>Chaetodontidae</v>
      </c>
      <c r="AY375" t="str">
        <f>VLOOKUP(P375,spp!A:L,12,FALSE)</f>
        <v>LC</v>
      </c>
    </row>
    <row r="376" spans="1:51" hidden="1" x14ac:dyDescent="0.25">
      <c r="A376" t="s">
        <v>1094</v>
      </c>
      <c r="B376" s="2" t="s">
        <v>1095</v>
      </c>
      <c r="C376" s="2" t="s">
        <v>1104</v>
      </c>
      <c r="D376" s="45" t="s">
        <v>1143</v>
      </c>
      <c r="E376" s="45" t="s">
        <v>1144</v>
      </c>
      <c r="F376" t="s">
        <v>1117</v>
      </c>
      <c r="H376">
        <v>2</v>
      </c>
      <c r="I376">
        <v>40</v>
      </c>
      <c r="J376" s="1">
        <v>42578</v>
      </c>
      <c r="K376">
        <v>2016</v>
      </c>
      <c r="L376" s="1" t="s">
        <v>1118</v>
      </c>
      <c r="M376" s="1">
        <v>42629</v>
      </c>
      <c r="N376" s="37">
        <v>12</v>
      </c>
      <c r="O376" t="str">
        <f t="shared" si="36"/>
        <v>Profundo</v>
      </c>
      <c r="P376" t="s">
        <v>976</v>
      </c>
      <c r="Q376" t="str">
        <f>VLOOKUP(P376,spp!A:B,2,FALSE)</f>
        <v>Sufflamen verres</v>
      </c>
      <c r="R376">
        <f t="shared" si="42"/>
        <v>1</v>
      </c>
      <c r="U376" s="85">
        <v>1</v>
      </c>
      <c r="AK376" s="85"/>
      <c r="AM376">
        <f>VLOOKUP(P376,spp!A:C,3,FALSE)</f>
        <v>2.4899999999999999E-2</v>
      </c>
      <c r="AN376">
        <f>VLOOKUP(P376,spp!A:D,4,FALSE)</f>
        <v>3.0129999999999999</v>
      </c>
      <c r="AO376">
        <f t="shared" si="43"/>
        <v>50.256150114544802</v>
      </c>
      <c r="AP376">
        <f t="shared" si="44"/>
        <v>1.25640375286362</v>
      </c>
      <c r="AQ376">
        <f t="shared" si="45"/>
        <v>12.5640375286362</v>
      </c>
      <c r="AR376">
        <f t="shared" si="46"/>
        <v>1.2564037528636201E-2</v>
      </c>
      <c r="AS376">
        <f t="shared" si="41"/>
        <v>2.5000000000000001E-2</v>
      </c>
      <c r="AT376">
        <f>VLOOKUP(P376,spp!A:H,8,FALSE)</f>
        <v>3.3</v>
      </c>
      <c r="AU376" s="79" t="str">
        <f>VLOOKUP(Q376,gfQuimbayo!B:C,2,FALSE)</f>
        <v>IN</v>
      </c>
      <c r="AV376" s="79" t="str">
        <f>VLOOKUP(AU376,gfQuimbayo!E:F,2,FALSE)</f>
        <v>Invertebrivores</v>
      </c>
      <c r="AW376" s="79" t="str">
        <f>VLOOKUP(Q376,taxo!A:D,4,FALSE)</f>
        <v>Tetraodontiformes</v>
      </c>
      <c r="AX376" s="79" t="str">
        <f>VLOOKUP(Q376,taxo!A:C,3,FALSE)</f>
        <v>Balistidae</v>
      </c>
      <c r="AY376" t="str">
        <f>VLOOKUP(P376,spp!A:L,12,FALSE)</f>
        <v>LC</v>
      </c>
    </row>
    <row r="377" spans="1:51" hidden="1" x14ac:dyDescent="0.25">
      <c r="A377" t="s">
        <v>1094</v>
      </c>
      <c r="B377" s="2" t="s">
        <v>1095</v>
      </c>
      <c r="C377" s="2" t="s">
        <v>1104</v>
      </c>
      <c r="D377" s="45" t="s">
        <v>1143</v>
      </c>
      <c r="E377" s="45" t="s">
        <v>1144</v>
      </c>
      <c r="F377" t="s">
        <v>1117</v>
      </c>
      <c r="H377" s="38">
        <v>3</v>
      </c>
      <c r="I377">
        <v>40</v>
      </c>
      <c r="J377" s="1">
        <v>42578</v>
      </c>
      <c r="K377">
        <v>2016</v>
      </c>
      <c r="L377" s="1" t="s">
        <v>1118</v>
      </c>
      <c r="M377" s="1">
        <v>42629</v>
      </c>
      <c r="N377" s="37">
        <v>12</v>
      </c>
      <c r="O377" t="str">
        <f t="shared" si="36"/>
        <v>Profundo</v>
      </c>
      <c r="P377" t="s">
        <v>979</v>
      </c>
      <c r="Q377" t="str">
        <f>VLOOKUP(P377,spp!A:B,2,FALSE)</f>
        <v>Haemulon maculicauda</v>
      </c>
      <c r="R377">
        <f t="shared" si="42"/>
        <v>2</v>
      </c>
      <c r="V377" s="85">
        <v>2</v>
      </c>
      <c r="AK377" s="85"/>
      <c r="AM377">
        <f>VLOOKUP(P377,spp!A:C,3,FALSE)</f>
        <v>8.8999999999999999E-3</v>
      </c>
      <c r="AN377">
        <f>VLOOKUP(P377,spp!A:D,4,FALSE)</f>
        <v>3.16</v>
      </c>
      <c r="AO377">
        <f t="shared" si="43"/>
        <v>150.80656091977875</v>
      </c>
      <c r="AP377">
        <f t="shared" si="44"/>
        <v>3.7701640229944688</v>
      </c>
      <c r="AQ377">
        <f t="shared" si="45"/>
        <v>37.701640229944687</v>
      </c>
      <c r="AR377">
        <f t="shared" si="46"/>
        <v>3.770164022994469E-2</v>
      </c>
      <c r="AS377">
        <f t="shared" si="41"/>
        <v>0.05</v>
      </c>
      <c r="AT377">
        <f>VLOOKUP(P377,spp!A:H,8,FALSE)</f>
        <v>4.2</v>
      </c>
      <c r="AU377" s="79" t="str">
        <f>VLOOKUP(Q377,gfQuimbayo!B:C,2,FALSE)</f>
        <v>PS</v>
      </c>
      <c r="AV377" s="79" t="str">
        <f>VLOOKUP(AU377,gfQuimbayo!E:F,2,FALSE)</f>
        <v>Piscivores</v>
      </c>
      <c r="AW377" s="79" t="str">
        <f>VLOOKUP(Q377,taxo!A:D,4,FALSE)</f>
        <v>Perciformes</v>
      </c>
      <c r="AX377" s="79" t="str">
        <f>VLOOKUP(Q377,taxo!A:C,3,FALSE)</f>
        <v>Haemulidae</v>
      </c>
      <c r="AY377" t="str">
        <f>VLOOKUP(P377,spp!A:L,12,FALSE)</f>
        <v>LC</v>
      </c>
    </row>
    <row r="378" spans="1:51" hidden="1" x14ac:dyDescent="0.25">
      <c r="A378" t="s">
        <v>1094</v>
      </c>
      <c r="B378" s="2" t="s">
        <v>1095</v>
      </c>
      <c r="C378" s="2" t="s">
        <v>1104</v>
      </c>
      <c r="D378" s="45" t="s">
        <v>1143</v>
      </c>
      <c r="E378" s="45" t="s">
        <v>1144</v>
      </c>
      <c r="F378" t="s">
        <v>1117</v>
      </c>
      <c r="H378">
        <v>3</v>
      </c>
      <c r="I378">
        <v>40</v>
      </c>
      <c r="J378" s="1">
        <v>42578</v>
      </c>
      <c r="K378">
        <v>2016</v>
      </c>
      <c r="L378" s="1" t="s">
        <v>1118</v>
      </c>
      <c r="M378" s="1">
        <v>42629</v>
      </c>
      <c r="N378" s="37">
        <v>12</v>
      </c>
      <c r="O378" t="str">
        <f t="shared" si="36"/>
        <v>Profundo</v>
      </c>
      <c r="P378" t="s">
        <v>988</v>
      </c>
      <c r="Q378" t="str">
        <f>VLOOKUP(P378,spp!A:B,2,FALSE)</f>
        <v>Halichoeres chierchiae</v>
      </c>
      <c r="R378">
        <f t="shared" si="42"/>
        <v>1</v>
      </c>
      <c r="T378" s="85">
        <v>1</v>
      </c>
      <c r="AK378" s="85"/>
      <c r="AM378">
        <f>VLOOKUP(P378,spp!A:C,3,FALSE)</f>
        <v>1.26E-2</v>
      </c>
      <c r="AN378">
        <f>VLOOKUP(P378,spp!A:D,4,FALSE)</f>
        <v>3.0672999999999999</v>
      </c>
      <c r="AO378">
        <f t="shared" si="43"/>
        <v>6.0875978967715536</v>
      </c>
      <c r="AP378">
        <f t="shared" si="44"/>
        <v>0.15218994741928885</v>
      </c>
      <c r="AQ378">
        <f t="shared" si="45"/>
        <v>1.5218994741928884</v>
      </c>
      <c r="AR378">
        <f t="shared" si="46"/>
        <v>1.5218994741928885E-3</v>
      </c>
      <c r="AS378">
        <f t="shared" si="41"/>
        <v>2.5000000000000001E-2</v>
      </c>
      <c r="AT378">
        <f>VLOOKUP(P378,spp!A:H,8,FALSE)</f>
        <v>3.5</v>
      </c>
      <c r="AU378" s="79" t="str">
        <f>VLOOKUP(Q378,gfQuimbayo!B:C,2,FALSE)</f>
        <v>IN</v>
      </c>
      <c r="AV378" s="79" t="str">
        <f>VLOOKUP(AU378,gfQuimbayo!E:F,2,FALSE)</f>
        <v>Invertebrivores</v>
      </c>
      <c r="AW378" s="79" t="str">
        <f>VLOOKUP(Q378,taxo!A:D,4,FALSE)</f>
        <v>Perciformes</v>
      </c>
      <c r="AX378" s="79" t="str">
        <f>VLOOKUP(Q378,taxo!A:C,3,FALSE)</f>
        <v>Labridae</v>
      </c>
      <c r="AY378" t="str">
        <f>VLOOKUP(P378,spp!A:L,12,FALSE)</f>
        <v>LC</v>
      </c>
    </row>
    <row r="379" spans="1:51" hidden="1" x14ac:dyDescent="0.25">
      <c r="A379" t="s">
        <v>1094</v>
      </c>
      <c r="B379" s="2" t="s">
        <v>1095</v>
      </c>
      <c r="C379" s="2" t="s">
        <v>1104</v>
      </c>
      <c r="D379" s="45" t="s">
        <v>1143</v>
      </c>
      <c r="E379" s="45" t="s">
        <v>1144</v>
      </c>
      <c r="F379" t="s">
        <v>1117</v>
      </c>
      <c r="H379">
        <v>3</v>
      </c>
      <c r="I379">
        <v>40</v>
      </c>
      <c r="J379" s="1">
        <v>42578</v>
      </c>
      <c r="K379">
        <v>2016</v>
      </c>
      <c r="L379" s="1" t="s">
        <v>1118</v>
      </c>
      <c r="M379" s="1">
        <v>42629</v>
      </c>
      <c r="N379" s="37">
        <v>12</v>
      </c>
      <c r="O379" t="str">
        <f t="shared" si="36"/>
        <v>Profundo</v>
      </c>
      <c r="P379" t="s">
        <v>961</v>
      </c>
      <c r="Q379" t="str">
        <f>VLOOKUP(P379,spp!A:B,2,FALSE)</f>
        <v>Johnrandallia nigrirostris</v>
      </c>
      <c r="R379">
        <f t="shared" si="42"/>
        <v>2</v>
      </c>
      <c r="T379" s="85">
        <v>2</v>
      </c>
      <c r="AK379" s="85"/>
      <c r="AM379">
        <f>VLOOKUP(P379,spp!A:C,3,FALSE)</f>
        <v>2.5600000000000001E-2</v>
      </c>
      <c r="AN379">
        <f>VLOOKUP(P379,spp!A:D,4,FALSE)</f>
        <v>3.0005999999999999</v>
      </c>
      <c r="AO379">
        <f t="shared" si="43"/>
        <v>21.626128934144351</v>
      </c>
      <c r="AP379">
        <f t="shared" si="44"/>
        <v>0.54065322335360877</v>
      </c>
      <c r="AQ379">
        <f t="shared" si="45"/>
        <v>5.4065322335360877</v>
      </c>
      <c r="AR379">
        <f t="shared" si="46"/>
        <v>5.4065322335360875E-3</v>
      </c>
      <c r="AS379">
        <f t="shared" si="41"/>
        <v>0.05</v>
      </c>
      <c r="AT379">
        <f>VLOOKUP(P379,spp!A:H,8,FALSE)</f>
        <v>3</v>
      </c>
      <c r="AU379" s="79" t="str">
        <f>VLOOKUP(Q379,gfQuimbayo!B:C,2,FALSE)</f>
        <v>IN</v>
      </c>
      <c r="AV379" s="79" t="str">
        <f>VLOOKUP(AU379,gfQuimbayo!E:F,2,FALSE)</f>
        <v>Invertebrivores</v>
      </c>
      <c r="AW379" s="79" t="str">
        <f>VLOOKUP(Q379,taxo!A:D,4,FALSE)</f>
        <v>Perciformes</v>
      </c>
      <c r="AX379" s="79" t="str">
        <f>VLOOKUP(Q379,taxo!A:C,3,FALSE)</f>
        <v>Chaetodontidae</v>
      </c>
      <c r="AY379" t="str">
        <f>VLOOKUP(P379,spp!A:L,12,FALSE)</f>
        <v>LC</v>
      </c>
    </row>
    <row r="380" spans="1:51" hidden="1" x14ac:dyDescent="0.25">
      <c r="A380" t="s">
        <v>1094</v>
      </c>
      <c r="B380" s="2" t="s">
        <v>1095</v>
      </c>
      <c r="C380" s="2" t="s">
        <v>1104</v>
      </c>
      <c r="D380" s="45" t="s">
        <v>1143</v>
      </c>
      <c r="E380" s="45" t="s">
        <v>1144</v>
      </c>
      <c r="F380" t="s">
        <v>1117</v>
      </c>
      <c r="H380">
        <v>3</v>
      </c>
      <c r="I380">
        <v>40</v>
      </c>
      <c r="J380" s="1">
        <v>42578</v>
      </c>
      <c r="K380">
        <v>2016</v>
      </c>
      <c r="L380" s="1" t="s">
        <v>1118</v>
      </c>
      <c r="M380" s="1">
        <v>42629</v>
      </c>
      <c r="N380" s="37">
        <v>12</v>
      </c>
      <c r="O380" t="str">
        <f t="shared" si="36"/>
        <v>Profundo</v>
      </c>
      <c r="P380" t="s">
        <v>964</v>
      </c>
      <c r="Q380" t="str">
        <f>VLOOKUP(P380,spp!A:B,2,FALSE)</f>
        <v>Abudefduf troschelii</v>
      </c>
      <c r="R380">
        <f t="shared" si="42"/>
        <v>15</v>
      </c>
      <c r="T380" s="85">
        <v>15</v>
      </c>
      <c r="AK380" s="85"/>
      <c r="AM380">
        <f>VLOOKUP(P380,spp!A:C,3,FALSE)</f>
        <v>1.6E-2</v>
      </c>
      <c r="AN380">
        <f>VLOOKUP(P380,spp!A:D,4,FALSE)</f>
        <v>3.0516000000000001</v>
      </c>
      <c r="AO380">
        <f t="shared" si="43"/>
        <v>112.34356289065252</v>
      </c>
      <c r="AP380">
        <f t="shared" si="44"/>
        <v>2.8085890722663129</v>
      </c>
      <c r="AQ380">
        <f t="shared" si="45"/>
        <v>28.08589072266313</v>
      </c>
      <c r="AR380">
        <f t="shared" si="46"/>
        <v>2.8085890722663129E-2</v>
      </c>
      <c r="AS380">
        <f t="shared" si="41"/>
        <v>0.375</v>
      </c>
      <c r="AT380">
        <f>VLOOKUP(P380,spp!A:H,8,FALSE)</f>
        <v>3</v>
      </c>
      <c r="AU380" s="79" t="str">
        <f>VLOOKUP(Q380,gfQuimbayo!B:C,2,FALSE)</f>
        <v>PK</v>
      </c>
      <c r="AV380" s="79" t="str">
        <f>VLOOKUP(AU380,gfQuimbayo!E:F,2,FALSE)</f>
        <v>Planktivores</v>
      </c>
      <c r="AW380" s="79" t="str">
        <f>VLOOKUP(Q380,taxo!A:D,4,FALSE)</f>
        <v>Perciformes</v>
      </c>
      <c r="AX380" s="79" t="str">
        <f>VLOOKUP(Q380,taxo!A:C,3,FALSE)</f>
        <v>Pomacentridae</v>
      </c>
      <c r="AY380" t="str">
        <f>VLOOKUP(P380,spp!A:L,12,FALSE)</f>
        <v>LC</v>
      </c>
    </row>
    <row r="381" spans="1:51" hidden="1" x14ac:dyDescent="0.25">
      <c r="A381" t="s">
        <v>1094</v>
      </c>
      <c r="B381" s="2" t="s">
        <v>1095</v>
      </c>
      <c r="C381" s="2" t="s">
        <v>1104</v>
      </c>
      <c r="D381" s="45" t="s">
        <v>1143</v>
      </c>
      <c r="E381" s="45" t="s">
        <v>1144</v>
      </c>
      <c r="F381" t="s">
        <v>1117</v>
      </c>
      <c r="H381">
        <v>3</v>
      </c>
      <c r="I381">
        <v>40</v>
      </c>
      <c r="J381" s="1">
        <v>42578</v>
      </c>
      <c r="K381">
        <v>2016</v>
      </c>
      <c r="L381" s="1" t="s">
        <v>1118</v>
      </c>
      <c r="M381" s="1">
        <v>42629</v>
      </c>
      <c r="N381" s="37">
        <v>12</v>
      </c>
      <c r="O381" t="str">
        <f t="shared" si="36"/>
        <v>Profundo</v>
      </c>
      <c r="P381" t="s">
        <v>989</v>
      </c>
      <c r="Q381" t="str">
        <f>VLOOKUP(P381,spp!A:B,2,FALSE)</f>
        <v>Halichoeres nicholsi</v>
      </c>
      <c r="R381">
        <f t="shared" si="42"/>
        <v>1</v>
      </c>
      <c r="T381" s="85">
        <v>1</v>
      </c>
      <c r="AK381" s="85"/>
      <c r="AM381">
        <f>VLOOKUP(P381,spp!A:C,3,FALSE)</f>
        <v>1.26E-2</v>
      </c>
      <c r="AN381">
        <f>VLOOKUP(P381,spp!A:D,4,FALSE)</f>
        <v>3.0672999999999999</v>
      </c>
      <c r="AO381">
        <f t="shared" si="43"/>
        <v>6.0875978967715536</v>
      </c>
      <c r="AP381">
        <f t="shared" si="44"/>
        <v>0.15218994741928885</v>
      </c>
      <c r="AQ381">
        <f t="shared" si="45"/>
        <v>1.5218994741928884</v>
      </c>
      <c r="AR381">
        <f t="shared" si="46"/>
        <v>1.5218994741928885E-3</v>
      </c>
      <c r="AS381">
        <f t="shared" si="41"/>
        <v>2.5000000000000001E-2</v>
      </c>
      <c r="AT381">
        <f>VLOOKUP(P381,spp!A:H,8,FALSE)</f>
        <v>4</v>
      </c>
      <c r="AU381" s="79" t="str">
        <f>VLOOKUP(Q381,gfQuimbayo!B:C,2,FALSE)</f>
        <v>IN</v>
      </c>
      <c r="AV381" s="79" t="str">
        <f>VLOOKUP(AU381,gfQuimbayo!E:F,2,FALSE)</f>
        <v>Invertebrivores</v>
      </c>
      <c r="AW381" s="79" t="str">
        <f>VLOOKUP(Q381,taxo!A:D,4,FALSE)</f>
        <v>Perciformes</v>
      </c>
      <c r="AX381" s="79" t="str">
        <f>VLOOKUP(Q381,taxo!A:C,3,FALSE)</f>
        <v>Labridae</v>
      </c>
      <c r="AY381" t="str">
        <f>VLOOKUP(P381,spp!A:L,12,FALSE)</f>
        <v>LC</v>
      </c>
    </row>
    <row r="382" spans="1:51" hidden="1" x14ac:dyDescent="0.25">
      <c r="A382" t="s">
        <v>1094</v>
      </c>
      <c r="B382" s="2" t="s">
        <v>1095</v>
      </c>
      <c r="C382" s="2" t="s">
        <v>1104</v>
      </c>
      <c r="D382" s="45" t="s">
        <v>1143</v>
      </c>
      <c r="E382" s="45" t="s">
        <v>1144</v>
      </c>
      <c r="F382" t="s">
        <v>1117</v>
      </c>
      <c r="H382">
        <v>3</v>
      </c>
      <c r="I382">
        <v>40</v>
      </c>
      <c r="J382" s="1">
        <v>42578</v>
      </c>
      <c r="K382">
        <v>2016</v>
      </c>
      <c r="L382" s="1" t="s">
        <v>1118</v>
      </c>
      <c r="M382" s="1">
        <v>42629</v>
      </c>
      <c r="N382" s="37">
        <v>12</v>
      </c>
      <c r="O382" t="str">
        <f t="shared" si="36"/>
        <v>Profundo</v>
      </c>
      <c r="P382" t="s">
        <v>999</v>
      </c>
      <c r="Q382" t="str">
        <f>VLOOKUP(P382,spp!A:B,2,FALSE)</f>
        <v>Fistularia commersonii</v>
      </c>
      <c r="R382">
        <f t="shared" si="42"/>
        <v>1</v>
      </c>
      <c r="AH382" s="85">
        <v>1</v>
      </c>
      <c r="AK382" s="85"/>
      <c r="AM382">
        <f>VLOOKUP(P382,spp!A:C,3,FALSE)</f>
        <v>5.9999999999999995E-4</v>
      </c>
      <c r="AN382">
        <f>VLOOKUP(P382,spp!A:D,4,FALSE)</f>
        <v>3</v>
      </c>
      <c r="AO382">
        <f t="shared" si="43"/>
        <v>3955.0781249999995</v>
      </c>
      <c r="AP382">
        <f t="shared" si="44"/>
        <v>98.876953124999986</v>
      </c>
      <c r="AQ382">
        <f t="shared" si="45"/>
        <v>988.76953124999989</v>
      </c>
      <c r="AR382">
        <f t="shared" si="46"/>
        <v>0.98876953124999989</v>
      </c>
      <c r="AS382">
        <f t="shared" si="41"/>
        <v>2.5000000000000001E-2</v>
      </c>
      <c r="AT382">
        <f>VLOOKUP(P382,spp!A:H,8,FALSE)</f>
        <v>4.3</v>
      </c>
      <c r="AU382" s="79" t="str">
        <f>VLOOKUP(Q382,gfQuimbayo!B:C,2,FALSE)</f>
        <v>PS</v>
      </c>
      <c r="AV382" s="79" t="str">
        <f>VLOOKUP(AU382,gfQuimbayo!E:F,2,FALSE)</f>
        <v>Piscivores</v>
      </c>
      <c r="AW382" s="79" t="str">
        <f>VLOOKUP(Q382,taxo!A:D,4,FALSE)</f>
        <v>Syngnathiformes</v>
      </c>
      <c r="AX382" s="79" t="str">
        <f>VLOOKUP(Q382,taxo!A:C,3,FALSE)</f>
        <v>Fistulariidae</v>
      </c>
      <c r="AY382" t="str">
        <f>VLOOKUP(P382,spp!A:L,12,FALSE)</f>
        <v>NE</v>
      </c>
    </row>
    <row r="383" spans="1:51" hidden="1" x14ac:dyDescent="0.25">
      <c r="A383" t="s">
        <v>1094</v>
      </c>
      <c r="B383" s="2" t="s">
        <v>1095</v>
      </c>
      <c r="C383" s="2" t="s">
        <v>1104</v>
      </c>
      <c r="D383" s="45" t="s">
        <v>1143</v>
      </c>
      <c r="E383" s="45" t="s">
        <v>1144</v>
      </c>
      <c r="F383" t="s">
        <v>1117</v>
      </c>
      <c r="H383">
        <v>3</v>
      </c>
      <c r="I383">
        <v>40</v>
      </c>
      <c r="J383" s="1">
        <v>42578</v>
      </c>
      <c r="K383">
        <v>2016</v>
      </c>
      <c r="L383" s="1" t="s">
        <v>1118</v>
      </c>
      <c r="M383" s="1">
        <v>42629</v>
      </c>
      <c r="N383" s="37">
        <v>12</v>
      </c>
      <c r="O383" t="str">
        <f t="shared" ref="O383:O446" si="47">IF(N383&gt;6,"Profundo","Somero")</f>
        <v>Profundo</v>
      </c>
      <c r="P383" t="s">
        <v>976</v>
      </c>
      <c r="Q383" t="str">
        <f>VLOOKUP(P383,spp!A:B,2,FALSE)</f>
        <v>Sufflamen verres</v>
      </c>
      <c r="R383">
        <f t="shared" si="42"/>
        <v>1</v>
      </c>
      <c r="V383" s="85">
        <v>1</v>
      </c>
      <c r="AK383" s="85"/>
      <c r="AM383">
        <f>VLOOKUP(P383,spp!A:C,3,FALSE)</f>
        <v>2.4899999999999999E-2</v>
      </c>
      <c r="AN383">
        <f>VLOOKUP(P383,spp!A:D,4,FALSE)</f>
        <v>3.0129999999999999</v>
      </c>
      <c r="AO383">
        <f t="shared" si="43"/>
        <v>138.50740345244131</v>
      </c>
      <c r="AP383">
        <f t="shared" si="44"/>
        <v>3.4626850863110326</v>
      </c>
      <c r="AQ383">
        <f t="shared" si="45"/>
        <v>34.626850863110327</v>
      </c>
      <c r="AR383">
        <f t="shared" si="46"/>
        <v>3.4626850863110327E-2</v>
      </c>
      <c r="AS383">
        <f t="shared" si="41"/>
        <v>2.5000000000000001E-2</v>
      </c>
      <c r="AT383">
        <f>VLOOKUP(P383,spp!A:H,8,FALSE)</f>
        <v>3.3</v>
      </c>
      <c r="AU383" s="79" t="str">
        <f>VLOOKUP(Q383,gfQuimbayo!B:C,2,FALSE)</f>
        <v>IN</v>
      </c>
      <c r="AV383" s="79" t="str">
        <f>VLOOKUP(AU383,gfQuimbayo!E:F,2,FALSE)</f>
        <v>Invertebrivores</v>
      </c>
      <c r="AW383" s="79" t="str">
        <f>VLOOKUP(Q383,taxo!A:D,4,FALSE)</f>
        <v>Tetraodontiformes</v>
      </c>
      <c r="AX383" s="79" t="str">
        <f>VLOOKUP(Q383,taxo!A:C,3,FALSE)</f>
        <v>Balistidae</v>
      </c>
      <c r="AY383" t="str">
        <f>VLOOKUP(P383,spp!A:L,12,FALSE)</f>
        <v>LC</v>
      </c>
    </row>
    <row r="384" spans="1:51" hidden="1" x14ac:dyDescent="0.25">
      <c r="A384" t="s">
        <v>1094</v>
      </c>
      <c r="B384" s="2" t="s">
        <v>1095</v>
      </c>
      <c r="C384" s="2" t="s">
        <v>1104</v>
      </c>
      <c r="D384" s="45" t="s">
        <v>1143</v>
      </c>
      <c r="E384" s="45" t="s">
        <v>1144</v>
      </c>
      <c r="F384" t="s">
        <v>1117</v>
      </c>
      <c r="H384">
        <v>3</v>
      </c>
      <c r="I384">
        <v>40</v>
      </c>
      <c r="J384" s="1">
        <v>42578</v>
      </c>
      <c r="K384">
        <v>2016</v>
      </c>
      <c r="L384" s="1" t="s">
        <v>1118</v>
      </c>
      <c r="M384" s="1">
        <v>42629</v>
      </c>
      <c r="N384" s="37">
        <v>12</v>
      </c>
      <c r="O384" t="str">
        <f t="shared" si="47"/>
        <v>Profundo</v>
      </c>
      <c r="P384" t="s">
        <v>1076</v>
      </c>
      <c r="Q384" t="str">
        <f>VLOOKUP(P384,spp!A:B,2,FALSE)</f>
        <v>Chilomycterus reticulatus</v>
      </c>
      <c r="R384">
        <f t="shared" si="42"/>
        <v>1</v>
      </c>
      <c r="U384" s="85">
        <v>1</v>
      </c>
      <c r="AK384" s="85"/>
      <c r="AM384">
        <f>VLOOKUP(P384,spp!A:C,3,FALSE)</f>
        <v>0.28499999999999998</v>
      </c>
      <c r="AN384">
        <f>VLOOKUP(P384,spp!A:D,4,FALSE)</f>
        <v>2.3450000000000002</v>
      </c>
      <c r="AO384">
        <f t="shared" si="43"/>
        <v>106.43852327018702</v>
      </c>
      <c r="AP384">
        <f t="shared" si="44"/>
        <v>2.6609630817546757</v>
      </c>
      <c r="AQ384">
        <f t="shared" si="45"/>
        <v>26.609630817546758</v>
      </c>
      <c r="AR384">
        <f t="shared" si="46"/>
        <v>2.6609630817546758E-2</v>
      </c>
      <c r="AS384">
        <f t="shared" si="41"/>
        <v>2.5000000000000001E-2</v>
      </c>
      <c r="AT384">
        <f>VLOOKUP(P384,spp!A:H,8,FALSE)</f>
        <v>3.5</v>
      </c>
      <c r="AU384" s="79" t="str">
        <f>VLOOKUP(Q384,gfQuimbayo!B:C,2,FALSE)</f>
        <v>IN</v>
      </c>
      <c r="AV384" s="79" t="str">
        <f>VLOOKUP(AU384,gfQuimbayo!E:F,2,FALSE)</f>
        <v>Invertebrivores</v>
      </c>
      <c r="AW384" s="79" t="str">
        <f>VLOOKUP(Q384,taxo!A:D,4,FALSE)</f>
        <v>Tetraodontiformes</v>
      </c>
      <c r="AX384" s="79" t="str">
        <f>VLOOKUP(Q384,taxo!A:C,3,FALSE)</f>
        <v>Diodontidae</v>
      </c>
      <c r="AY384" t="str">
        <f>VLOOKUP(P384,spp!A:L,12,FALSE)</f>
        <v>NE</v>
      </c>
    </row>
    <row r="385" spans="1:51" hidden="1" x14ac:dyDescent="0.25">
      <c r="A385" t="s">
        <v>1094</v>
      </c>
      <c r="B385" s="2" t="s">
        <v>1095</v>
      </c>
      <c r="C385" s="2" t="s">
        <v>1096</v>
      </c>
      <c r="D385" t="s">
        <v>1143</v>
      </c>
      <c r="E385" t="s">
        <v>1144</v>
      </c>
      <c r="F385" t="s">
        <v>1117</v>
      </c>
      <c r="H385">
        <v>1</v>
      </c>
      <c r="I385">
        <v>40</v>
      </c>
      <c r="J385" s="1">
        <v>42578</v>
      </c>
      <c r="K385">
        <v>2016</v>
      </c>
      <c r="L385" s="1" t="s">
        <v>1118</v>
      </c>
      <c r="M385" s="1">
        <v>42629</v>
      </c>
      <c r="N385" s="39">
        <v>5</v>
      </c>
      <c r="O385" t="str">
        <f t="shared" si="47"/>
        <v>Somero</v>
      </c>
      <c r="P385" t="s">
        <v>967</v>
      </c>
      <c r="Q385" t="str">
        <f>VLOOKUP(P385,spp!A:B,2,FALSE)</f>
        <v>Thalassoma lucasanum</v>
      </c>
      <c r="R385">
        <f t="shared" si="42"/>
        <v>62</v>
      </c>
      <c r="S385" s="85">
        <v>59</v>
      </c>
      <c r="T385" s="85">
        <v>3</v>
      </c>
      <c r="AK385" s="85"/>
      <c r="AM385">
        <f>VLOOKUP(P385,spp!A:C,3,FALSE)</f>
        <v>1.261E-2</v>
      </c>
      <c r="AN385">
        <f>VLOOKUP(P385,spp!A:D,4,FALSE)</f>
        <v>2.8782999999999999</v>
      </c>
      <c r="AO385">
        <f t="shared" si="43"/>
        <v>22.887120227570588</v>
      </c>
      <c r="AP385">
        <f t="shared" si="44"/>
        <v>0.57217800568926469</v>
      </c>
      <c r="AQ385">
        <f t="shared" si="45"/>
        <v>5.7217800568926469</v>
      </c>
      <c r="AR385">
        <f t="shared" si="46"/>
        <v>5.7217800568926469E-3</v>
      </c>
      <c r="AS385">
        <f t="shared" si="41"/>
        <v>1.55</v>
      </c>
      <c r="AT385">
        <f>VLOOKUP(P385,spp!A:H,8,FALSE)</f>
        <v>3.5</v>
      </c>
      <c r="AU385" s="79" t="str">
        <f>VLOOKUP(Q385,gfQuimbayo!B:C,2,FALSE)</f>
        <v>IN</v>
      </c>
      <c r="AV385" s="79" t="str">
        <f>VLOOKUP(AU385,gfQuimbayo!E:F,2,FALSE)</f>
        <v>Invertebrivores</v>
      </c>
      <c r="AW385" s="79" t="str">
        <f>VLOOKUP(Q385,taxo!A:D,4,FALSE)</f>
        <v>Perciformes</v>
      </c>
      <c r="AX385" s="79" t="str">
        <f>VLOOKUP(Q385,taxo!A:C,3,FALSE)</f>
        <v>Labridae</v>
      </c>
      <c r="AY385" t="str">
        <f>VLOOKUP(P385,spp!A:L,12,FALSE)</f>
        <v>LC</v>
      </c>
    </row>
    <row r="386" spans="1:51" hidden="1" x14ac:dyDescent="0.25">
      <c r="A386" t="s">
        <v>1094</v>
      </c>
      <c r="B386" s="2" t="s">
        <v>1095</v>
      </c>
      <c r="C386" s="2" t="s">
        <v>1096</v>
      </c>
      <c r="D386" t="s">
        <v>1143</v>
      </c>
      <c r="E386" t="s">
        <v>1144</v>
      </c>
      <c r="F386" t="s">
        <v>1117</v>
      </c>
      <c r="H386">
        <v>1</v>
      </c>
      <c r="I386">
        <v>40</v>
      </c>
      <c r="J386" s="1">
        <v>42578</v>
      </c>
      <c r="K386">
        <v>2016</v>
      </c>
      <c r="L386" s="1" t="s">
        <v>1118</v>
      </c>
      <c r="M386" s="1">
        <v>42629</v>
      </c>
      <c r="N386" s="39">
        <v>5</v>
      </c>
      <c r="O386" t="str">
        <f t="shared" si="47"/>
        <v>Somero</v>
      </c>
      <c r="P386" t="s">
        <v>975</v>
      </c>
      <c r="Q386" t="str">
        <f>VLOOKUP(P386,spp!A:B,2,FALSE)</f>
        <v>Holacanthus passer</v>
      </c>
      <c r="R386">
        <f t="shared" si="42"/>
        <v>4</v>
      </c>
      <c r="S386" s="85">
        <v>3</v>
      </c>
      <c r="T386" s="85">
        <v>1</v>
      </c>
      <c r="AK386" s="85"/>
      <c r="AM386">
        <f>VLOOKUP(P386,spp!A:C,3,FALSE)</f>
        <v>2.7130000000000001E-2</v>
      </c>
      <c r="AN386">
        <f>VLOOKUP(P386,spp!A:D,4,FALSE)</f>
        <v>3.0842299999999998</v>
      </c>
      <c r="AO386">
        <f t="shared" si="43"/>
        <v>14.936263458196482</v>
      </c>
      <c r="AP386">
        <f t="shared" si="44"/>
        <v>0.37340658645491204</v>
      </c>
      <c r="AQ386">
        <f t="shared" si="45"/>
        <v>3.7340658645491205</v>
      </c>
      <c r="AR386">
        <f t="shared" si="46"/>
        <v>3.7340658645491206E-3</v>
      </c>
      <c r="AS386">
        <f t="shared" ref="AS386:AS449" si="48">R386/I386</f>
        <v>0.1</v>
      </c>
      <c r="AT386">
        <f>VLOOKUP(P386,spp!A:H,8,FALSE)</f>
        <v>2.6</v>
      </c>
      <c r="AU386" s="79" t="str">
        <f>VLOOKUP(Q386,gfQuimbayo!B:C,2,FALSE)</f>
        <v>IN</v>
      </c>
      <c r="AV386" s="79" t="str">
        <f>VLOOKUP(AU386,gfQuimbayo!E:F,2,FALSE)</f>
        <v>Invertebrivores</v>
      </c>
      <c r="AW386" s="79" t="str">
        <f>VLOOKUP(Q386,taxo!A:D,4,FALSE)</f>
        <v>Perciformes</v>
      </c>
      <c r="AX386" s="79" t="str">
        <f>VLOOKUP(Q386,taxo!A:C,3,FALSE)</f>
        <v>Pomacanthidae</v>
      </c>
      <c r="AY386" t="str">
        <f>VLOOKUP(P386,spp!A:L,12,FALSE)</f>
        <v>LC</v>
      </c>
    </row>
    <row r="387" spans="1:51" hidden="1" x14ac:dyDescent="0.25">
      <c r="A387" t="s">
        <v>1094</v>
      </c>
      <c r="B387" s="2" t="s">
        <v>1095</v>
      </c>
      <c r="C387" s="2" t="s">
        <v>1096</v>
      </c>
      <c r="D387" t="s">
        <v>1143</v>
      </c>
      <c r="E387" t="s">
        <v>1144</v>
      </c>
      <c r="F387" t="s">
        <v>1117</v>
      </c>
      <c r="H387">
        <v>1</v>
      </c>
      <c r="I387">
        <v>40</v>
      </c>
      <c r="J387" s="1">
        <v>42578</v>
      </c>
      <c r="K387">
        <v>2016</v>
      </c>
      <c r="L387" s="1" t="s">
        <v>1118</v>
      </c>
      <c r="M387" s="1">
        <v>42629</v>
      </c>
      <c r="N387" s="39">
        <v>5</v>
      </c>
      <c r="O387" t="str">
        <f t="shared" si="47"/>
        <v>Somero</v>
      </c>
      <c r="P387" t="s">
        <v>976</v>
      </c>
      <c r="Q387" t="str">
        <f>VLOOKUP(P387,spp!A:B,2,FALSE)</f>
        <v>Sufflamen verres</v>
      </c>
      <c r="R387">
        <f t="shared" si="42"/>
        <v>3</v>
      </c>
      <c r="T387" s="85">
        <v>1</v>
      </c>
      <c r="U387" s="85">
        <v>2</v>
      </c>
      <c r="AK387" s="85"/>
      <c r="AM387">
        <f>VLOOKUP(P387,spp!A:C,3,FALSE)</f>
        <v>2.4899999999999999E-2</v>
      </c>
      <c r="AN387">
        <f>VLOOKUP(P387,spp!A:D,4,FALSE)</f>
        <v>3.0129999999999999</v>
      </c>
      <c r="AO387">
        <f t="shared" si="43"/>
        <v>111.29578014238598</v>
      </c>
      <c r="AP387">
        <f t="shared" si="44"/>
        <v>2.7823945035596496</v>
      </c>
      <c r="AQ387">
        <f t="shared" si="45"/>
        <v>27.823945035596495</v>
      </c>
      <c r="AR387">
        <f t="shared" si="46"/>
        <v>2.7823945035596494E-2</v>
      </c>
      <c r="AS387">
        <f t="shared" si="48"/>
        <v>7.4999999999999997E-2</v>
      </c>
      <c r="AT387">
        <f>VLOOKUP(P387,spp!A:H,8,FALSE)</f>
        <v>3.3</v>
      </c>
      <c r="AU387" s="79" t="str">
        <f>VLOOKUP(Q387,gfQuimbayo!B:C,2,FALSE)</f>
        <v>IN</v>
      </c>
      <c r="AV387" s="79" t="str">
        <f>VLOOKUP(AU387,gfQuimbayo!E:F,2,FALSE)</f>
        <v>Invertebrivores</v>
      </c>
      <c r="AW387" s="79" t="str">
        <f>VLOOKUP(Q387,taxo!A:D,4,FALSE)</f>
        <v>Tetraodontiformes</v>
      </c>
      <c r="AX387" s="79" t="str">
        <f>VLOOKUP(Q387,taxo!A:C,3,FALSE)</f>
        <v>Balistidae</v>
      </c>
      <c r="AY387" t="str">
        <f>VLOOKUP(P387,spp!A:L,12,FALSE)</f>
        <v>LC</v>
      </c>
    </row>
    <row r="388" spans="1:51" hidden="1" x14ac:dyDescent="0.25">
      <c r="A388" t="s">
        <v>1094</v>
      </c>
      <c r="B388" s="2" t="s">
        <v>1095</v>
      </c>
      <c r="C388" s="2" t="s">
        <v>1096</v>
      </c>
      <c r="D388" t="s">
        <v>1143</v>
      </c>
      <c r="E388" t="s">
        <v>1144</v>
      </c>
      <c r="F388" t="s">
        <v>1117</v>
      </c>
      <c r="H388">
        <v>1</v>
      </c>
      <c r="I388">
        <v>40</v>
      </c>
      <c r="J388" s="1">
        <v>42578</v>
      </c>
      <c r="K388">
        <v>2016</v>
      </c>
      <c r="L388" s="1" t="s">
        <v>1118</v>
      </c>
      <c r="M388" s="1">
        <v>42629</v>
      </c>
      <c r="N388" s="39">
        <v>5</v>
      </c>
      <c r="O388" t="str">
        <f t="shared" si="47"/>
        <v>Somero</v>
      </c>
      <c r="P388" t="s">
        <v>989</v>
      </c>
      <c r="Q388" t="str">
        <f>VLOOKUP(P388,spp!A:B,2,FALSE)</f>
        <v>Halichoeres nicholsi</v>
      </c>
      <c r="R388">
        <f t="shared" si="42"/>
        <v>1</v>
      </c>
      <c r="T388" s="85">
        <v>1</v>
      </c>
      <c r="AK388" s="85"/>
      <c r="AM388">
        <f>VLOOKUP(P388,spp!A:C,3,FALSE)</f>
        <v>1.26E-2</v>
      </c>
      <c r="AN388">
        <f>VLOOKUP(P388,spp!A:D,4,FALSE)</f>
        <v>3.0672999999999999</v>
      </c>
      <c r="AO388">
        <f t="shared" si="43"/>
        <v>6.0875978967715536</v>
      </c>
      <c r="AP388">
        <f t="shared" si="44"/>
        <v>0.15218994741928885</v>
      </c>
      <c r="AQ388">
        <f t="shared" si="45"/>
        <v>1.5218994741928884</v>
      </c>
      <c r="AR388">
        <f t="shared" si="46"/>
        <v>1.5218994741928885E-3</v>
      </c>
      <c r="AS388">
        <f t="shared" si="48"/>
        <v>2.5000000000000001E-2</v>
      </c>
      <c r="AT388">
        <f>VLOOKUP(P388,spp!A:H,8,FALSE)</f>
        <v>4</v>
      </c>
      <c r="AU388" s="79" t="str">
        <f>VLOOKUP(Q388,gfQuimbayo!B:C,2,FALSE)</f>
        <v>IN</v>
      </c>
      <c r="AV388" s="79" t="str">
        <f>VLOOKUP(AU388,gfQuimbayo!E:F,2,FALSE)</f>
        <v>Invertebrivores</v>
      </c>
      <c r="AW388" s="79" t="str">
        <f>VLOOKUP(Q388,taxo!A:D,4,FALSE)</f>
        <v>Perciformes</v>
      </c>
      <c r="AX388" s="79" t="str">
        <f>VLOOKUP(Q388,taxo!A:C,3,FALSE)</f>
        <v>Labridae</v>
      </c>
      <c r="AY388" t="str">
        <f>VLOOKUP(P388,spp!A:L,12,FALSE)</f>
        <v>LC</v>
      </c>
    </row>
    <row r="389" spans="1:51" hidden="1" x14ac:dyDescent="0.25">
      <c r="A389" t="s">
        <v>1094</v>
      </c>
      <c r="B389" s="2" t="s">
        <v>1095</v>
      </c>
      <c r="C389" s="2" t="s">
        <v>1096</v>
      </c>
      <c r="D389" t="s">
        <v>1143</v>
      </c>
      <c r="E389" t="s">
        <v>1144</v>
      </c>
      <c r="F389" t="s">
        <v>1117</v>
      </c>
      <c r="H389" s="38">
        <v>2</v>
      </c>
      <c r="I389">
        <v>40</v>
      </c>
      <c r="J389" s="1">
        <v>42578</v>
      </c>
      <c r="K389">
        <v>2016</v>
      </c>
      <c r="L389" s="1" t="s">
        <v>1118</v>
      </c>
      <c r="M389" s="1">
        <v>42629</v>
      </c>
      <c r="N389" s="39">
        <v>5</v>
      </c>
      <c r="O389" t="str">
        <f t="shared" si="47"/>
        <v>Somero</v>
      </c>
      <c r="P389" t="s">
        <v>975</v>
      </c>
      <c r="Q389" t="str">
        <f>VLOOKUP(P389,spp!A:B,2,FALSE)</f>
        <v>Holacanthus passer</v>
      </c>
      <c r="R389">
        <f t="shared" si="42"/>
        <v>1</v>
      </c>
      <c r="T389" s="85">
        <v>1</v>
      </c>
      <c r="AK389" s="85"/>
      <c r="AM389">
        <f>VLOOKUP(P389,spp!A:C,3,FALSE)</f>
        <v>2.7130000000000001E-2</v>
      </c>
      <c r="AN389">
        <f>VLOOKUP(P389,spp!A:D,4,FALSE)</f>
        <v>3.0842299999999998</v>
      </c>
      <c r="AO389">
        <f t="shared" si="43"/>
        <v>13.562507587340574</v>
      </c>
      <c r="AP389">
        <f t="shared" si="44"/>
        <v>0.33906268968351438</v>
      </c>
      <c r="AQ389">
        <f t="shared" si="45"/>
        <v>3.3906268968351441</v>
      </c>
      <c r="AR389">
        <f t="shared" si="46"/>
        <v>3.3906268968351442E-3</v>
      </c>
      <c r="AS389">
        <f t="shared" si="48"/>
        <v>2.5000000000000001E-2</v>
      </c>
      <c r="AT389">
        <f>VLOOKUP(P389,spp!A:H,8,FALSE)</f>
        <v>2.6</v>
      </c>
      <c r="AU389" s="79" t="str">
        <f>VLOOKUP(Q389,gfQuimbayo!B:C,2,FALSE)</f>
        <v>IN</v>
      </c>
      <c r="AV389" s="79" t="str">
        <f>VLOOKUP(AU389,gfQuimbayo!E:F,2,FALSE)</f>
        <v>Invertebrivores</v>
      </c>
      <c r="AW389" s="79" t="str">
        <f>VLOOKUP(Q389,taxo!A:D,4,FALSE)</f>
        <v>Perciformes</v>
      </c>
      <c r="AX389" s="79" t="str">
        <f>VLOOKUP(Q389,taxo!A:C,3,FALSE)</f>
        <v>Pomacanthidae</v>
      </c>
      <c r="AY389" t="str">
        <f>VLOOKUP(P389,spp!A:L,12,FALSE)</f>
        <v>LC</v>
      </c>
    </row>
    <row r="390" spans="1:51" hidden="1" x14ac:dyDescent="0.25">
      <c r="A390" t="s">
        <v>1094</v>
      </c>
      <c r="B390" s="2" t="s">
        <v>1095</v>
      </c>
      <c r="C390" s="2" t="s">
        <v>1096</v>
      </c>
      <c r="D390" t="s">
        <v>1143</v>
      </c>
      <c r="E390" t="s">
        <v>1144</v>
      </c>
      <c r="F390" t="s">
        <v>1117</v>
      </c>
      <c r="H390">
        <v>2</v>
      </c>
      <c r="I390">
        <v>40</v>
      </c>
      <c r="J390" s="1">
        <v>42578</v>
      </c>
      <c r="K390">
        <v>2016</v>
      </c>
      <c r="L390" s="1" t="s">
        <v>1118</v>
      </c>
      <c r="M390" s="1">
        <v>42629</v>
      </c>
      <c r="N390" s="39">
        <v>5</v>
      </c>
      <c r="O390" t="str">
        <f t="shared" si="47"/>
        <v>Somero</v>
      </c>
      <c r="P390" t="s">
        <v>967</v>
      </c>
      <c r="Q390" t="str">
        <f>VLOOKUP(P390,spp!A:B,2,FALSE)</f>
        <v>Thalassoma lucasanum</v>
      </c>
      <c r="R390">
        <f t="shared" si="42"/>
        <v>32</v>
      </c>
      <c r="S390" s="85">
        <v>31</v>
      </c>
      <c r="T390" s="85">
        <v>1</v>
      </c>
      <c r="AK390" s="85"/>
      <c r="AM390">
        <f>VLOOKUP(P390,spp!A:C,3,FALSE)</f>
        <v>1.261E-2</v>
      </c>
      <c r="AN390">
        <f>VLOOKUP(P390,spp!A:D,4,FALSE)</f>
        <v>2.8782999999999999</v>
      </c>
      <c r="AO390">
        <f t="shared" si="43"/>
        <v>9.6264328566056214</v>
      </c>
      <c r="AP390">
        <f t="shared" si="44"/>
        <v>0.24066082141514053</v>
      </c>
      <c r="AQ390">
        <f t="shared" si="45"/>
        <v>2.4066082141514054</v>
      </c>
      <c r="AR390">
        <f t="shared" si="46"/>
        <v>2.4066082141514056E-3</v>
      </c>
      <c r="AS390">
        <f t="shared" si="48"/>
        <v>0.8</v>
      </c>
      <c r="AT390">
        <f>VLOOKUP(P390,spp!A:H,8,FALSE)</f>
        <v>3.5</v>
      </c>
      <c r="AU390" s="79" t="str">
        <f>VLOOKUP(Q390,gfQuimbayo!B:C,2,FALSE)</f>
        <v>IN</v>
      </c>
      <c r="AV390" s="79" t="str">
        <f>VLOOKUP(AU390,gfQuimbayo!E:F,2,FALSE)</f>
        <v>Invertebrivores</v>
      </c>
      <c r="AW390" s="79" t="str">
        <f>VLOOKUP(Q390,taxo!A:D,4,FALSE)</f>
        <v>Perciformes</v>
      </c>
      <c r="AX390" s="79" t="str">
        <f>VLOOKUP(Q390,taxo!A:C,3,FALSE)</f>
        <v>Labridae</v>
      </c>
      <c r="AY390" t="str">
        <f>VLOOKUP(P390,spp!A:L,12,FALSE)</f>
        <v>LC</v>
      </c>
    </row>
    <row r="391" spans="1:51" hidden="1" x14ac:dyDescent="0.25">
      <c r="A391" t="s">
        <v>1094</v>
      </c>
      <c r="B391" s="2" t="s">
        <v>1095</v>
      </c>
      <c r="C391" s="2" t="s">
        <v>1096</v>
      </c>
      <c r="D391" t="s">
        <v>1143</v>
      </c>
      <c r="E391" t="s">
        <v>1144</v>
      </c>
      <c r="F391" t="s">
        <v>1117</v>
      </c>
      <c r="H391">
        <v>2</v>
      </c>
      <c r="I391">
        <v>40</v>
      </c>
      <c r="J391" s="1">
        <v>42578</v>
      </c>
      <c r="K391">
        <v>2016</v>
      </c>
      <c r="L391" s="1" t="s">
        <v>1118</v>
      </c>
      <c r="M391" s="1">
        <v>42629</v>
      </c>
      <c r="N391" s="39">
        <v>5</v>
      </c>
      <c r="O391" t="str">
        <f t="shared" si="47"/>
        <v>Somero</v>
      </c>
      <c r="P391" t="s">
        <v>997</v>
      </c>
      <c r="Q391" t="str">
        <f>VLOOKUP(P391,spp!A:B,2,FALSE)</f>
        <v>Acanthurus xanthopterus</v>
      </c>
      <c r="R391">
        <f t="shared" si="42"/>
        <v>1</v>
      </c>
      <c r="T391" s="85">
        <v>1</v>
      </c>
      <c r="AK391" s="85"/>
      <c r="AM391">
        <f>VLOOKUP(P391,spp!A:C,3,FALSE)</f>
        <v>2.673E-2</v>
      </c>
      <c r="AN391">
        <f>VLOOKUP(P391,spp!A:D,4,FALSE)</f>
        <v>2.9844900000000001</v>
      </c>
      <c r="AO391">
        <f t="shared" si="43"/>
        <v>10.92975806448727</v>
      </c>
      <c r="AP391">
        <f t="shared" si="44"/>
        <v>0.27324395161218173</v>
      </c>
      <c r="AQ391">
        <f t="shared" si="45"/>
        <v>2.7324395161218176</v>
      </c>
      <c r="AR391">
        <f t="shared" si="46"/>
        <v>2.7324395161218177E-3</v>
      </c>
      <c r="AS391">
        <f t="shared" si="48"/>
        <v>2.5000000000000001E-2</v>
      </c>
      <c r="AT391">
        <f>VLOOKUP(P391,spp!A:H,8,FALSE)</f>
        <v>2.9</v>
      </c>
      <c r="AU391" s="79" t="str">
        <f>VLOOKUP(Q391,gfQuimbayo!B:C,2,FALSE)</f>
        <v>HD</v>
      </c>
      <c r="AV391" s="79" t="str">
        <f>VLOOKUP(AU391,gfQuimbayo!E:F,2,FALSE)</f>
        <v>Detritivores</v>
      </c>
      <c r="AW391" s="79" t="str">
        <f>VLOOKUP(Q391,taxo!A:D,4,FALSE)</f>
        <v>Perciformes</v>
      </c>
      <c r="AX391" s="79" t="str">
        <f>VLOOKUP(Q391,taxo!A:C,3,FALSE)</f>
        <v>Acanthuridae</v>
      </c>
      <c r="AY391" t="str">
        <f>VLOOKUP(P391,spp!A:L,12,FALSE)</f>
        <v>LC</v>
      </c>
    </row>
    <row r="392" spans="1:51" hidden="1" x14ac:dyDescent="0.25">
      <c r="A392" t="s">
        <v>1094</v>
      </c>
      <c r="B392" s="2" t="s">
        <v>1095</v>
      </c>
      <c r="C392" s="2" t="s">
        <v>1096</v>
      </c>
      <c r="D392" t="s">
        <v>1143</v>
      </c>
      <c r="E392" t="s">
        <v>1144</v>
      </c>
      <c r="F392" t="s">
        <v>1117</v>
      </c>
      <c r="H392">
        <v>2</v>
      </c>
      <c r="I392">
        <v>40</v>
      </c>
      <c r="J392" s="1">
        <v>42578</v>
      </c>
      <c r="K392">
        <v>2016</v>
      </c>
      <c r="L392" s="1" t="s">
        <v>1118</v>
      </c>
      <c r="M392" s="1">
        <v>42629</v>
      </c>
      <c r="N392" s="39">
        <v>5</v>
      </c>
      <c r="O392" t="str">
        <f t="shared" si="47"/>
        <v>Somero</v>
      </c>
      <c r="P392" t="s">
        <v>1123</v>
      </c>
      <c r="Q392" t="str">
        <f>VLOOKUP(P392,spp!A:B,2,FALSE)</f>
        <v>Acanthurus triostegus</v>
      </c>
      <c r="R392">
        <f t="shared" si="42"/>
        <v>22</v>
      </c>
      <c r="T392" s="85">
        <v>22</v>
      </c>
      <c r="AK392" s="85"/>
      <c r="AM392">
        <f>VLOOKUP(P392,spp!A:C,3,FALSE)</f>
        <v>8.3099999999999993E-2</v>
      </c>
      <c r="AN392">
        <f>VLOOKUP(P392,spp!A:D,4,FALSE)</f>
        <v>2.57</v>
      </c>
      <c r="AO392">
        <f t="shared" si="43"/>
        <v>324.28820403486037</v>
      </c>
      <c r="AP392">
        <f t="shared" si="44"/>
        <v>8.1072051008715089</v>
      </c>
      <c r="AQ392">
        <f t="shared" si="45"/>
        <v>81.072051008715093</v>
      </c>
      <c r="AR392">
        <f t="shared" si="46"/>
        <v>8.107205100871509E-2</v>
      </c>
      <c r="AS392">
        <f t="shared" si="48"/>
        <v>0.55000000000000004</v>
      </c>
      <c r="AT392">
        <f>VLOOKUP(P392,spp!A:H,8,FALSE)</f>
        <v>2.8</v>
      </c>
      <c r="AU392" s="79" t="str">
        <f>VLOOKUP(Q392,gfQuimbayo!B:C,2,FALSE)</f>
        <v>HM</v>
      </c>
      <c r="AV392" s="79" t="str">
        <f>VLOOKUP(AU392,gfQuimbayo!E:F,2,FALSE)</f>
        <v>Macroalgae feeders</v>
      </c>
      <c r="AW392" s="79" t="str">
        <f>VLOOKUP(Q392,taxo!A:D,4,FALSE)</f>
        <v>Perciformes</v>
      </c>
      <c r="AX392" s="79" t="str">
        <f>VLOOKUP(Q392,taxo!A:C,3,FALSE)</f>
        <v>Acanthuridae</v>
      </c>
      <c r="AY392" t="str">
        <f>VLOOKUP(P392,spp!A:L,12,FALSE)</f>
        <v>LC</v>
      </c>
    </row>
    <row r="393" spans="1:51" hidden="1" x14ac:dyDescent="0.25">
      <c r="A393" t="s">
        <v>1094</v>
      </c>
      <c r="B393" s="2" t="s">
        <v>1095</v>
      </c>
      <c r="C393" s="2" t="s">
        <v>1096</v>
      </c>
      <c r="D393" t="s">
        <v>1143</v>
      </c>
      <c r="E393" t="s">
        <v>1144</v>
      </c>
      <c r="F393" t="s">
        <v>1117</v>
      </c>
      <c r="H393" s="38">
        <v>3</v>
      </c>
      <c r="I393">
        <v>40</v>
      </c>
      <c r="J393" s="1">
        <v>42578</v>
      </c>
      <c r="K393">
        <v>2016</v>
      </c>
      <c r="L393" s="1" t="s">
        <v>1118</v>
      </c>
      <c r="M393" s="1">
        <v>42629</v>
      </c>
      <c r="N393" s="39">
        <v>5</v>
      </c>
      <c r="O393" t="str">
        <f t="shared" si="47"/>
        <v>Somero</v>
      </c>
      <c r="P393" t="s">
        <v>984</v>
      </c>
      <c r="Q393" t="str">
        <f>VLOOKUP(P393,spp!A:B,2,FALSE)</f>
        <v>Scarus ghobban</v>
      </c>
      <c r="R393">
        <f t="shared" si="42"/>
        <v>23</v>
      </c>
      <c r="U393" s="85">
        <v>23</v>
      </c>
      <c r="AK393" s="85"/>
      <c r="AM393">
        <f>VLOOKUP(P393,spp!A:C,3,FALSE)</f>
        <v>2.3300000000000001E-2</v>
      </c>
      <c r="AN393">
        <f>VLOOKUP(P393,spp!A:D,4,FALSE)</f>
        <v>2.919</v>
      </c>
      <c r="AO393">
        <f t="shared" si="43"/>
        <v>853.029567849106</v>
      </c>
      <c r="AP393">
        <f t="shared" si="44"/>
        <v>21.325739196227651</v>
      </c>
      <c r="AQ393">
        <f t="shared" si="45"/>
        <v>213.25739196227653</v>
      </c>
      <c r="AR393">
        <f t="shared" si="46"/>
        <v>0.21325739196227653</v>
      </c>
      <c r="AS393">
        <f t="shared" si="48"/>
        <v>0.57499999999999996</v>
      </c>
      <c r="AT393">
        <f>VLOOKUP(P393,spp!A:H,8,FALSE)</f>
        <v>2</v>
      </c>
      <c r="AU393" s="79" t="str">
        <f>VLOOKUP(Q393,gfQuimbayo!B:C,2,FALSE)</f>
        <v>HM</v>
      </c>
      <c r="AV393" s="79" t="str">
        <f>VLOOKUP(AU393,gfQuimbayo!E:F,2,FALSE)</f>
        <v>Macroalgae feeders</v>
      </c>
      <c r="AW393" s="79" t="str">
        <f>VLOOKUP(Q393,taxo!A:D,4,FALSE)</f>
        <v>Perciformes</v>
      </c>
      <c r="AX393" s="79" t="str">
        <f>VLOOKUP(Q393,taxo!A:C,3,FALSE)</f>
        <v>Scaridae</v>
      </c>
      <c r="AY393" t="str">
        <f>VLOOKUP(P393,spp!A:L,12,FALSE)</f>
        <v>LC</v>
      </c>
    </row>
    <row r="394" spans="1:51" hidden="1" x14ac:dyDescent="0.25">
      <c r="A394" t="s">
        <v>1094</v>
      </c>
      <c r="B394" s="2" t="s">
        <v>1095</v>
      </c>
      <c r="C394" s="2" t="s">
        <v>1096</v>
      </c>
      <c r="D394" t="s">
        <v>1143</v>
      </c>
      <c r="E394" t="s">
        <v>1144</v>
      </c>
      <c r="F394" t="s">
        <v>1117</v>
      </c>
      <c r="H394">
        <v>3</v>
      </c>
      <c r="I394">
        <v>40</v>
      </c>
      <c r="J394" s="1">
        <v>42578</v>
      </c>
      <c r="K394">
        <v>2016</v>
      </c>
      <c r="L394" s="1" t="s">
        <v>1118</v>
      </c>
      <c r="M394" s="1">
        <v>42629</v>
      </c>
      <c r="N394" s="39">
        <v>5</v>
      </c>
      <c r="O394" t="str">
        <f t="shared" si="47"/>
        <v>Somero</v>
      </c>
      <c r="P394" t="s">
        <v>976</v>
      </c>
      <c r="Q394" t="str">
        <f>VLOOKUP(P394,spp!A:B,2,FALSE)</f>
        <v>Sufflamen verres</v>
      </c>
      <c r="R394">
        <f t="shared" si="42"/>
        <v>2</v>
      </c>
      <c r="T394" s="85">
        <v>1</v>
      </c>
      <c r="W394" s="85">
        <v>1</v>
      </c>
      <c r="AK394" s="85"/>
      <c r="AM394">
        <f>VLOOKUP(P394,spp!A:C,3,FALSE)</f>
        <v>2.4899999999999999E-2</v>
      </c>
      <c r="AN394">
        <f>VLOOKUP(P394,spp!A:D,4,FALSE)</f>
        <v>3.0129999999999999</v>
      </c>
      <c r="AO394">
        <f t="shared" si="43"/>
        <v>416.47188298389591</v>
      </c>
      <c r="AP394">
        <f t="shared" si="44"/>
        <v>10.411797074597398</v>
      </c>
      <c r="AQ394">
        <f t="shared" si="45"/>
        <v>104.11797074597399</v>
      </c>
      <c r="AR394">
        <f t="shared" si="46"/>
        <v>0.104117970745974</v>
      </c>
      <c r="AS394">
        <f t="shared" si="48"/>
        <v>0.05</v>
      </c>
      <c r="AT394">
        <f>VLOOKUP(P394,spp!A:H,8,FALSE)</f>
        <v>3.3</v>
      </c>
      <c r="AU394" s="79" t="str">
        <f>VLOOKUP(Q394,gfQuimbayo!B:C,2,FALSE)</f>
        <v>IN</v>
      </c>
      <c r="AV394" s="79" t="str">
        <f>VLOOKUP(AU394,gfQuimbayo!E:F,2,FALSE)</f>
        <v>Invertebrivores</v>
      </c>
      <c r="AW394" s="79" t="str">
        <f>VLOOKUP(Q394,taxo!A:D,4,FALSE)</f>
        <v>Tetraodontiformes</v>
      </c>
      <c r="AX394" s="79" t="str">
        <f>VLOOKUP(Q394,taxo!A:C,3,FALSE)</f>
        <v>Balistidae</v>
      </c>
      <c r="AY394" t="str">
        <f>VLOOKUP(P394,spp!A:L,12,FALSE)</f>
        <v>LC</v>
      </c>
    </row>
    <row r="395" spans="1:51" hidden="1" x14ac:dyDescent="0.25">
      <c r="A395" t="s">
        <v>1094</v>
      </c>
      <c r="B395" s="2" t="s">
        <v>1095</v>
      </c>
      <c r="C395" s="2" t="s">
        <v>1096</v>
      </c>
      <c r="D395" t="s">
        <v>1143</v>
      </c>
      <c r="E395" t="s">
        <v>1144</v>
      </c>
      <c r="F395" t="s">
        <v>1117</v>
      </c>
      <c r="H395">
        <v>3</v>
      </c>
      <c r="I395">
        <v>40</v>
      </c>
      <c r="J395" s="1">
        <v>42578</v>
      </c>
      <c r="K395">
        <v>2016</v>
      </c>
      <c r="L395" s="1" t="s">
        <v>1118</v>
      </c>
      <c r="M395" s="1">
        <v>42629</v>
      </c>
      <c r="N395" s="39">
        <v>5</v>
      </c>
      <c r="O395" t="str">
        <f t="shared" si="47"/>
        <v>Somero</v>
      </c>
      <c r="P395" t="s">
        <v>1077</v>
      </c>
      <c r="Q395" t="str">
        <f>VLOOKUP(P395,spp!A:B,2,FALSE)</f>
        <v>Novaculichthys taeniourus</v>
      </c>
      <c r="R395">
        <f t="shared" si="42"/>
        <v>1</v>
      </c>
      <c r="U395" s="85">
        <v>1</v>
      </c>
      <c r="AK395" s="85"/>
      <c r="AM395">
        <f>VLOOKUP(P395,spp!A:C,3,FALSE)</f>
        <v>1.2999999999999999E-2</v>
      </c>
      <c r="AN395">
        <f>VLOOKUP(P395,spp!A:D,4,FALSE)</f>
        <v>2.91</v>
      </c>
      <c r="AO395">
        <f t="shared" si="43"/>
        <v>20.227932240332532</v>
      </c>
      <c r="AP395">
        <f t="shared" si="44"/>
        <v>0.50569830600831334</v>
      </c>
      <c r="AQ395">
        <f t="shared" si="45"/>
        <v>5.0569830600831338</v>
      </c>
      <c r="AR395">
        <f t="shared" si="46"/>
        <v>5.0569830600831339E-3</v>
      </c>
      <c r="AS395">
        <f t="shared" si="48"/>
        <v>2.5000000000000001E-2</v>
      </c>
      <c r="AT395">
        <f>VLOOKUP(P395,spp!A:H,8,FALSE)</f>
        <v>3.3</v>
      </c>
      <c r="AU395" s="79" t="str">
        <f>VLOOKUP(Q395,gfQuimbayo!B:C,2,FALSE)</f>
        <v>IN</v>
      </c>
      <c r="AV395" s="79" t="str">
        <f>VLOOKUP(AU395,gfQuimbayo!E:F,2,FALSE)</f>
        <v>Invertebrivores</v>
      </c>
      <c r="AW395" s="79" t="str">
        <f>VLOOKUP(Q395,taxo!A:D,4,FALSE)</f>
        <v>Perciformes</v>
      </c>
      <c r="AX395" s="79" t="str">
        <f>VLOOKUP(Q395,taxo!A:C,3,FALSE)</f>
        <v>Labridae</v>
      </c>
      <c r="AY395" t="str">
        <f>VLOOKUP(P395,spp!A:L,12,FALSE)</f>
        <v>LC</v>
      </c>
    </row>
    <row r="396" spans="1:51" hidden="1" x14ac:dyDescent="0.25">
      <c r="A396" t="s">
        <v>1094</v>
      </c>
      <c r="B396" s="2" t="s">
        <v>1095</v>
      </c>
      <c r="C396" s="2" t="s">
        <v>1096</v>
      </c>
      <c r="D396" t="s">
        <v>1143</v>
      </c>
      <c r="E396" t="s">
        <v>1144</v>
      </c>
      <c r="F396" t="s">
        <v>1117</v>
      </c>
      <c r="H396">
        <v>3</v>
      </c>
      <c r="I396">
        <v>40</v>
      </c>
      <c r="J396" s="1">
        <v>42578</v>
      </c>
      <c r="K396">
        <v>2016</v>
      </c>
      <c r="L396" s="1" t="s">
        <v>1118</v>
      </c>
      <c r="M396" s="1">
        <v>42629</v>
      </c>
      <c r="N396" s="39">
        <v>5</v>
      </c>
      <c r="O396" t="str">
        <f t="shared" si="47"/>
        <v>Somero</v>
      </c>
      <c r="P396" t="s">
        <v>967</v>
      </c>
      <c r="Q396" t="str">
        <f>VLOOKUP(P396,spp!A:B,2,FALSE)</f>
        <v>Thalassoma lucasanum</v>
      </c>
      <c r="R396">
        <f t="shared" si="42"/>
        <v>33</v>
      </c>
      <c r="S396" s="85">
        <v>30</v>
      </c>
      <c r="T396" s="85">
        <v>3</v>
      </c>
      <c r="AK396" s="85"/>
      <c r="AM396">
        <f>VLOOKUP(P396,spp!A:C,3,FALSE)</f>
        <v>1.261E-2</v>
      </c>
      <c r="AN396">
        <f>VLOOKUP(P396,spp!A:D,4,FALSE)</f>
        <v>2.8782999999999999</v>
      </c>
      <c r="AO396">
        <f t="shared" si="43"/>
        <v>17.776144582713471</v>
      </c>
      <c r="AP396">
        <f t="shared" si="44"/>
        <v>0.44440361456783678</v>
      </c>
      <c r="AQ396">
        <f t="shared" si="45"/>
        <v>4.4440361456783677</v>
      </c>
      <c r="AR396">
        <f t="shared" si="46"/>
        <v>4.444036145678368E-3</v>
      </c>
      <c r="AS396">
        <f t="shared" si="48"/>
        <v>0.82499999999999996</v>
      </c>
      <c r="AT396">
        <f>VLOOKUP(P396,spp!A:H,8,FALSE)</f>
        <v>3.5</v>
      </c>
      <c r="AU396" s="79" t="str">
        <f>VLOOKUP(Q396,gfQuimbayo!B:C,2,FALSE)</f>
        <v>IN</v>
      </c>
      <c r="AV396" s="79" t="str">
        <f>VLOOKUP(AU396,gfQuimbayo!E:F,2,FALSE)</f>
        <v>Invertebrivores</v>
      </c>
      <c r="AW396" s="79" t="str">
        <f>VLOOKUP(Q396,taxo!A:D,4,FALSE)</f>
        <v>Perciformes</v>
      </c>
      <c r="AX396" s="79" t="str">
        <f>VLOOKUP(Q396,taxo!A:C,3,FALSE)</f>
        <v>Labridae</v>
      </c>
      <c r="AY396" t="str">
        <f>VLOOKUP(P396,spp!A:L,12,FALSE)</f>
        <v>LC</v>
      </c>
    </row>
    <row r="397" spans="1:51" hidden="1" x14ac:dyDescent="0.25">
      <c r="A397" t="s">
        <v>1094</v>
      </c>
      <c r="B397" s="2" t="s">
        <v>1095</v>
      </c>
      <c r="C397" s="2" t="s">
        <v>1096</v>
      </c>
      <c r="D397" t="s">
        <v>1143</v>
      </c>
      <c r="E397" t="s">
        <v>1144</v>
      </c>
      <c r="F397" t="s">
        <v>1117</v>
      </c>
      <c r="H397">
        <v>3</v>
      </c>
      <c r="I397">
        <v>40</v>
      </c>
      <c r="J397" s="1">
        <v>42578</v>
      </c>
      <c r="K397">
        <v>2016</v>
      </c>
      <c r="L397" s="1" t="s">
        <v>1118</v>
      </c>
      <c r="M397" s="1">
        <v>42629</v>
      </c>
      <c r="N397" s="39">
        <v>5</v>
      </c>
      <c r="O397" t="str">
        <f t="shared" si="47"/>
        <v>Somero</v>
      </c>
      <c r="P397" t="s">
        <v>959</v>
      </c>
      <c r="Q397" t="str">
        <f>VLOOKUP(P397,spp!A:B,2,FALSE)</f>
        <v>Stegastes acapulcoensis</v>
      </c>
      <c r="R397">
        <f t="shared" si="42"/>
        <v>1</v>
      </c>
      <c r="S397" s="85">
        <v>1</v>
      </c>
      <c r="AK397" s="85"/>
      <c r="AM397">
        <f>VLOOKUP(P397,spp!A:C,3,FALSE)</f>
        <v>3.49E-2</v>
      </c>
      <c r="AN397">
        <f>VLOOKUP(P397,spp!A:D,4,FALSE)</f>
        <v>2.9108999999999998</v>
      </c>
      <c r="AO397">
        <f t="shared" si="43"/>
        <v>0.50256124877797914</v>
      </c>
      <c r="AP397">
        <f t="shared" si="44"/>
        <v>1.2564031219449479E-2</v>
      </c>
      <c r="AQ397">
        <f t="shared" si="45"/>
        <v>0.12564031219449479</v>
      </c>
      <c r="AR397">
        <f t="shared" si="46"/>
        <v>1.2564031219449478E-4</v>
      </c>
      <c r="AS397">
        <f t="shared" si="48"/>
        <v>2.5000000000000001E-2</v>
      </c>
      <c r="AT397">
        <f>VLOOKUP(P397,spp!A:H,8,FALSE)</f>
        <v>2</v>
      </c>
      <c r="AU397" s="79" t="str">
        <f>VLOOKUP(Q397,gfQuimbayo!B:C,2,FALSE)</f>
        <v>HD</v>
      </c>
      <c r="AV397" s="79" t="str">
        <f>VLOOKUP(AU397,gfQuimbayo!E:F,2,FALSE)</f>
        <v>Detritivores</v>
      </c>
      <c r="AW397" s="79" t="str">
        <f>VLOOKUP(Q397,taxo!A:D,4,FALSE)</f>
        <v>Perciformes</v>
      </c>
      <c r="AX397" s="79" t="str">
        <f>VLOOKUP(Q397,taxo!A:C,3,FALSE)</f>
        <v>Pomacentridae</v>
      </c>
      <c r="AY397" t="str">
        <f>VLOOKUP(P397,spp!A:L,12,FALSE)</f>
        <v>LC</v>
      </c>
    </row>
    <row r="398" spans="1:51" hidden="1" x14ac:dyDescent="0.25">
      <c r="A398" t="s">
        <v>1094</v>
      </c>
      <c r="B398" s="2" t="s">
        <v>1095</v>
      </c>
      <c r="C398" s="2" t="s">
        <v>1099</v>
      </c>
      <c r="D398" s="22" t="s">
        <v>1145</v>
      </c>
      <c r="E398" s="45" t="s">
        <v>1144</v>
      </c>
      <c r="F398" t="s">
        <v>1117</v>
      </c>
      <c r="H398" s="38">
        <v>1</v>
      </c>
      <c r="I398">
        <v>40</v>
      </c>
      <c r="J398" s="1">
        <v>42578</v>
      </c>
      <c r="K398">
        <v>2016</v>
      </c>
      <c r="L398" s="1" t="s">
        <v>1118</v>
      </c>
      <c r="M398" s="1">
        <v>42629</v>
      </c>
      <c r="N398" s="39">
        <v>5</v>
      </c>
      <c r="O398" t="str">
        <f t="shared" si="47"/>
        <v>Somero</v>
      </c>
      <c r="P398" t="s">
        <v>991</v>
      </c>
      <c r="Q398" t="str">
        <f>VLOOKUP(P398,spp!A:B,2,FALSE)</f>
        <v>Canthigaster punctatissima</v>
      </c>
      <c r="R398">
        <f t="shared" si="42"/>
        <v>1</v>
      </c>
      <c r="S398" s="85">
        <v>1</v>
      </c>
      <c r="AK398" s="85"/>
      <c r="AM398">
        <f>VLOOKUP(P398,spp!A:C,3,FALSE)</f>
        <v>1.9699999999999999E-2</v>
      </c>
      <c r="AN398">
        <f>VLOOKUP(P398,spp!A:D,4,FALSE)</f>
        <v>2.9174000000000002</v>
      </c>
      <c r="AO398">
        <f t="shared" si="43"/>
        <v>0.28537531735533872</v>
      </c>
      <c r="AP398">
        <f t="shared" si="44"/>
        <v>7.1343829338834678E-3</v>
      </c>
      <c r="AQ398">
        <f t="shared" si="45"/>
        <v>7.134382933883468E-2</v>
      </c>
      <c r="AR398">
        <f t="shared" si="46"/>
        <v>7.1343829338834679E-5</v>
      </c>
      <c r="AS398">
        <f t="shared" si="48"/>
        <v>2.5000000000000001E-2</v>
      </c>
      <c r="AT398">
        <f>VLOOKUP(P398,spp!A:H,8,FALSE)</f>
        <v>3</v>
      </c>
      <c r="AU398" s="79" t="str">
        <f>VLOOKUP(Q398,gfQuimbayo!B:C,2,FALSE)</f>
        <v>IN</v>
      </c>
      <c r="AV398" s="79" t="str">
        <f>VLOOKUP(AU398,gfQuimbayo!E:F,2,FALSE)</f>
        <v>Invertebrivores</v>
      </c>
      <c r="AW398" s="79" t="str">
        <f>VLOOKUP(Q398,taxo!A:D,4,FALSE)</f>
        <v>Tetraodontiformes</v>
      </c>
      <c r="AX398" s="79" t="str">
        <f>VLOOKUP(Q398,taxo!A:C,3,FALSE)</f>
        <v>Tetraodontidae</v>
      </c>
      <c r="AY398" t="str">
        <f>VLOOKUP(P398,spp!A:L,12,FALSE)</f>
        <v>LC</v>
      </c>
    </row>
    <row r="399" spans="1:51" hidden="1" x14ac:dyDescent="0.25">
      <c r="A399" t="s">
        <v>1094</v>
      </c>
      <c r="B399" s="2" t="s">
        <v>1095</v>
      </c>
      <c r="C399" s="2" t="s">
        <v>1099</v>
      </c>
      <c r="D399" s="22" t="s">
        <v>1145</v>
      </c>
      <c r="E399" s="45" t="s">
        <v>1144</v>
      </c>
      <c r="F399" t="s">
        <v>1117</v>
      </c>
      <c r="H399">
        <v>1</v>
      </c>
      <c r="I399">
        <v>40</v>
      </c>
      <c r="J399" s="1">
        <v>42578</v>
      </c>
      <c r="K399">
        <v>2016</v>
      </c>
      <c r="L399" s="1" t="s">
        <v>1118</v>
      </c>
      <c r="M399" s="1">
        <v>42629</v>
      </c>
      <c r="N399" s="39">
        <v>5</v>
      </c>
      <c r="O399" t="str">
        <f t="shared" si="47"/>
        <v>Somero</v>
      </c>
      <c r="P399" t="s">
        <v>1030</v>
      </c>
      <c r="Q399" t="str">
        <f>VLOOKUP(P399,spp!A:B,2,FALSE)</f>
        <v>Diodon holocanthus</v>
      </c>
      <c r="R399">
        <f t="shared" si="42"/>
        <v>1</v>
      </c>
      <c r="V399" s="85">
        <v>1</v>
      </c>
      <c r="AK399" s="85"/>
      <c r="AM399">
        <f>VLOOKUP(P399,spp!A:C,3,FALSE)</f>
        <v>2.1899999999999999E-2</v>
      </c>
      <c r="AN399">
        <f>VLOOKUP(P399,spp!A:D,4,FALSE)</f>
        <v>3</v>
      </c>
      <c r="AO399">
        <f t="shared" si="43"/>
        <v>117.3703125</v>
      </c>
      <c r="AP399">
        <f t="shared" si="44"/>
        <v>2.9342578124999998</v>
      </c>
      <c r="AQ399">
        <f t="shared" si="45"/>
        <v>29.342578124999999</v>
      </c>
      <c r="AR399">
        <f t="shared" si="46"/>
        <v>2.9342578124999998E-2</v>
      </c>
      <c r="AS399">
        <f t="shared" si="48"/>
        <v>2.5000000000000001E-2</v>
      </c>
      <c r="AT399">
        <f>VLOOKUP(P399,spp!A:H,8,FALSE)</f>
        <v>3.3</v>
      </c>
      <c r="AU399" s="79" t="str">
        <f>VLOOKUP(Q399,gfQuimbayo!B:C,2,FALSE)</f>
        <v>IN</v>
      </c>
      <c r="AV399" s="79" t="str">
        <f>VLOOKUP(AU399,gfQuimbayo!E:F,2,FALSE)</f>
        <v>Invertebrivores</v>
      </c>
      <c r="AW399" s="79" t="str">
        <f>VLOOKUP(Q399,taxo!A:D,4,FALSE)</f>
        <v>Tetraodontiformes</v>
      </c>
      <c r="AX399" s="79" t="str">
        <f>VLOOKUP(Q399,taxo!A:C,3,FALSE)</f>
        <v>Diodontidae</v>
      </c>
      <c r="AY399" t="str">
        <f>VLOOKUP(P399,spp!A:L,12,FALSE)</f>
        <v>NE</v>
      </c>
    </row>
    <row r="400" spans="1:51" hidden="1" x14ac:dyDescent="0.25">
      <c r="A400" t="s">
        <v>1094</v>
      </c>
      <c r="B400" s="2" t="s">
        <v>1095</v>
      </c>
      <c r="C400" s="2" t="s">
        <v>1099</v>
      </c>
      <c r="D400" s="22" t="s">
        <v>1145</v>
      </c>
      <c r="E400" s="45" t="s">
        <v>1144</v>
      </c>
      <c r="F400" t="s">
        <v>1117</v>
      </c>
      <c r="H400">
        <v>1</v>
      </c>
      <c r="I400">
        <v>40</v>
      </c>
      <c r="J400" s="1">
        <v>42578</v>
      </c>
      <c r="K400">
        <v>2016</v>
      </c>
      <c r="L400" s="1" t="s">
        <v>1118</v>
      </c>
      <c r="M400" s="1">
        <v>42629</v>
      </c>
      <c r="N400" s="39">
        <v>5</v>
      </c>
      <c r="O400" t="str">
        <f t="shared" si="47"/>
        <v>Somero</v>
      </c>
      <c r="P400" t="s">
        <v>976</v>
      </c>
      <c r="Q400" t="str">
        <f>VLOOKUP(P400,spp!A:B,2,FALSE)</f>
        <v>Sufflamen verres</v>
      </c>
      <c r="R400">
        <f t="shared" si="42"/>
        <v>1</v>
      </c>
      <c r="U400" s="85">
        <v>1</v>
      </c>
      <c r="AK400" s="85"/>
      <c r="AM400">
        <f>VLOOKUP(P400,spp!A:C,3,FALSE)</f>
        <v>2.4899999999999999E-2</v>
      </c>
      <c r="AN400">
        <f>VLOOKUP(P400,spp!A:D,4,FALSE)</f>
        <v>3.0129999999999999</v>
      </c>
      <c r="AO400">
        <f t="shared" si="43"/>
        <v>50.256150114544802</v>
      </c>
      <c r="AP400">
        <f t="shared" si="44"/>
        <v>1.25640375286362</v>
      </c>
      <c r="AQ400">
        <f t="shared" si="45"/>
        <v>12.5640375286362</v>
      </c>
      <c r="AR400">
        <f t="shared" si="46"/>
        <v>1.2564037528636201E-2</v>
      </c>
      <c r="AS400">
        <f t="shared" si="48"/>
        <v>2.5000000000000001E-2</v>
      </c>
      <c r="AT400">
        <f>VLOOKUP(P400,spp!A:H,8,FALSE)</f>
        <v>3.3</v>
      </c>
      <c r="AU400" s="79" t="str">
        <f>VLOOKUP(Q400,gfQuimbayo!B:C,2,FALSE)</f>
        <v>IN</v>
      </c>
      <c r="AV400" s="79" t="str">
        <f>VLOOKUP(AU400,gfQuimbayo!E:F,2,FALSE)</f>
        <v>Invertebrivores</v>
      </c>
      <c r="AW400" s="79" t="str">
        <f>VLOOKUP(Q400,taxo!A:D,4,FALSE)</f>
        <v>Tetraodontiformes</v>
      </c>
      <c r="AX400" s="79" t="str">
        <f>VLOOKUP(Q400,taxo!A:C,3,FALSE)</f>
        <v>Balistidae</v>
      </c>
      <c r="AY400" t="str">
        <f>VLOOKUP(P400,spp!A:L,12,FALSE)</f>
        <v>LC</v>
      </c>
    </row>
    <row r="401" spans="1:51" hidden="1" x14ac:dyDescent="0.25">
      <c r="A401" t="s">
        <v>1094</v>
      </c>
      <c r="B401" s="2" t="s">
        <v>1095</v>
      </c>
      <c r="C401" s="2" t="s">
        <v>1099</v>
      </c>
      <c r="D401" s="22" t="s">
        <v>1145</v>
      </c>
      <c r="E401" s="45" t="s">
        <v>1144</v>
      </c>
      <c r="F401" t="s">
        <v>1117</v>
      </c>
      <c r="H401">
        <v>1</v>
      </c>
      <c r="I401">
        <v>40</v>
      </c>
      <c r="J401" s="1">
        <v>42578</v>
      </c>
      <c r="K401">
        <v>2016</v>
      </c>
      <c r="L401" s="1" t="s">
        <v>1118</v>
      </c>
      <c r="M401" s="1">
        <v>42629</v>
      </c>
      <c r="N401" s="39">
        <v>5</v>
      </c>
      <c r="O401" t="str">
        <f t="shared" si="47"/>
        <v>Somero</v>
      </c>
      <c r="P401" t="s">
        <v>967</v>
      </c>
      <c r="Q401" t="str">
        <f>VLOOKUP(P401,spp!A:B,2,FALSE)</f>
        <v>Thalassoma lucasanum</v>
      </c>
      <c r="R401">
        <f t="shared" si="42"/>
        <v>3</v>
      </c>
      <c r="S401" s="85">
        <v>3</v>
      </c>
      <c r="AK401" s="85"/>
      <c r="AM401">
        <f>VLOOKUP(P401,spp!A:C,3,FALSE)</f>
        <v>1.261E-2</v>
      </c>
      <c r="AN401">
        <f>VLOOKUP(P401,spp!A:D,4,FALSE)</f>
        <v>2.8782999999999999</v>
      </c>
      <c r="AO401">
        <f t="shared" si="43"/>
        <v>0.52872161843349497</v>
      </c>
      <c r="AP401">
        <f t="shared" si="44"/>
        <v>1.3218040460837374E-2</v>
      </c>
      <c r="AQ401">
        <f t="shared" si="45"/>
        <v>0.13218040460837374</v>
      </c>
      <c r="AR401">
        <f t="shared" si="46"/>
        <v>1.3218040460837374E-4</v>
      </c>
      <c r="AS401">
        <f t="shared" si="48"/>
        <v>7.4999999999999997E-2</v>
      </c>
      <c r="AT401">
        <f>VLOOKUP(P401,spp!A:H,8,FALSE)</f>
        <v>3.5</v>
      </c>
      <c r="AU401" s="79" t="str">
        <f>VLOOKUP(Q401,gfQuimbayo!B:C,2,FALSE)</f>
        <v>IN</v>
      </c>
      <c r="AV401" s="79" t="str">
        <f>VLOOKUP(AU401,gfQuimbayo!E:F,2,FALSE)</f>
        <v>Invertebrivores</v>
      </c>
      <c r="AW401" s="79" t="str">
        <f>VLOOKUP(Q401,taxo!A:D,4,FALSE)</f>
        <v>Perciformes</v>
      </c>
      <c r="AX401" s="79" t="str">
        <f>VLOOKUP(Q401,taxo!A:C,3,FALSE)</f>
        <v>Labridae</v>
      </c>
      <c r="AY401" t="str">
        <f>VLOOKUP(P401,spp!A:L,12,FALSE)</f>
        <v>LC</v>
      </c>
    </row>
    <row r="402" spans="1:51" hidden="1" x14ac:dyDescent="0.25">
      <c r="A402" t="s">
        <v>1094</v>
      </c>
      <c r="B402" s="2" t="s">
        <v>1095</v>
      </c>
      <c r="C402" s="2" t="s">
        <v>1099</v>
      </c>
      <c r="D402" s="22" t="s">
        <v>1145</v>
      </c>
      <c r="E402" s="45" t="s">
        <v>1144</v>
      </c>
      <c r="F402" t="s">
        <v>1117</v>
      </c>
      <c r="H402" s="38">
        <v>2</v>
      </c>
      <c r="I402">
        <v>40</v>
      </c>
      <c r="J402" s="1">
        <v>42578</v>
      </c>
      <c r="K402">
        <v>2016</v>
      </c>
      <c r="L402" s="1" t="s">
        <v>1118</v>
      </c>
      <c r="M402" s="1">
        <v>42629</v>
      </c>
      <c r="N402" s="39">
        <v>5</v>
      </c>
      <c r="O402" t="str">
        <f t="shared" si="47"/>
        <v>Somero</v>
      </c>
      <c r="P402" t="s">
        <v>976</v>
      </c>
      <c r="Q402" t="str">
        <f>VLOOKUP(P402,spp!A:B,2,FALSE)</f>
        <v>Sufflamen verres</v>
      </c>
      <c r="R402">
        <f t="shared" si="42"/>
        <v>2</v>
      </c>
      <c r="U402" s="85">
        <v>2</v>
      </c>
      <c r="AK402" s="85"/>
      <c r="AM402">
        <f>VLOOKUP(P402,spp!A:C,3,FALSE)</f>
        <v>2.4899999999999999E-2</v>
      </c>
      <c r="AN402">
        <f>VLOOKUP(P402,spp!A:D,4,FALSE)</f>
        <v>3.0129999999999999</v>
      </c>
      <c r="AO402">
        <f t="shared" si="43"/>
        <v>100.5123002290896</v>
      </c>
      <c r="AP402">
        <f t="shared" si="44"/>
        <v>2.5128075057272401</v>
      </c>
      <c r="AQ402">
        <f t="shared" si="45"/>
        <v>25.128075057272401</v>
      </c>
      <c r="AR402">
        <f t="shared" si="46"/>
        <v>2.5128075057272402E-2</v>
      </c>
      <c r="AS402">
        <f t="shared" si="48"/>
        <v>0.05</v>
      </c>
      <c r="AT402">
        <f>VLOOKUP(P402,spp!A:H,8,FALSE)</f>
        <v>3.3</v>
      </c>
      <c r="AU402" s="79" t="str">
        <f>VLOOKUP(Q402,gfQuimbayo!B:C,2,FALSE)</f>
        <v>IN</v>
      </c>
      <c r="AV402" s="79" t="str">
        <f>VLOOKUP(AU402,gfQuimbayo!E:F,2,FALSE)</f>
        <v>Invertebrivores</v>
      </c>
      <c r="AW402" s="79" t="str">
        <f>VLOOKUP(Q402,taxo!A:D,4,FALSE)</f>
        <v>Tetraodontiformes</v>
      </c>
      <c r="AX402" s="79" t="str">
        <f>VLOOKUP(Q402,taxo!A:C,3,FALSE)</f>
        <v>Balistidae</v>
      </c>
      <c r="AY402" t="str">
        <f>VLOOKUP(P402,spp!A:L,12,FALSE)</f>
        <v>LC</v>
      </c>
    </row>
    <row r="403" spans="1:51" hidden="1" x14ac:dyDescent="0.25">
      <c r="A403" t="s">
        <v>1094</v>
      </c>
      <c r="B403" s="2" t="s">
        <v>1095</v>
      </c>
      <c r="C403" s="2" t="s">
        <v>1099</v>
      </c>
      <c r="D403" s="22" t="s">
        <v>1145</v>
      </c>
      <c r="E403" s="45" t="s">
        <v>1144</v>
      </c>
      <c r="F403" t="s">
        <v>1117</v>
      </c>
      <c r="H403" s="38">
        <v>3</v>
      </c>
      <c r="I403">
        <v>40</v>
      </c>
      <c r="J403" s="1">
        <v>42578</v>
      </c>
      <c r="K403">
        <v>2016</v>
      </c>
      <c r="L403" s="1" t="s">
        <v>1118</v>
      </c>
      <c r="M403" s="1">
        <v>42629</v>
      </c>
      <c r="N403" s="39">
        <v>5</v>
      </c>
      <c r="O403" t="str">
        <f t="shared" si="47"/>
        <v>Somero</v>
      </c>
      <c r="P403" t="s">
        <v>976</v>
      </c>
      <c r="Q403" t="str">
        <f>VLOOKUP(P403,spp!A:B,2,FALSE)</f>
        <v>Sufflamen verres</v>
      </c>
      <c r="R403">
        <f t="shared" si="42"/>
        <v>5</v>
      </c>
      <c r="U403" s="85">
        <v>5</v>
      </c>
      <c r="AK403" s="85"/>
      <c r="AM403">
        <f>VLOOKUP(P403,spp!A:C,3,FALSE)</f>
        <v>2.4899999999999999E-2</v>
      </c>
      <c r="AN403">
        <f>VLOOKUP(P403,spp!A:D,4,FALSE)</f>
        <v>3.0129999999999999</v>
      </c>
      <c r="AO403">
        <f t="shared" si="43"/>
        <v>251.280750572724</v>
      </c>
      <c r="AP403">
        <f t="shared" si="44"/>
        <v>6.2820187643181002</v>
      </c>
      <c r="AQ403">
        <f t="shared" si="45"/>
        <v>62.820187643181001</v>
      </c>
      <c r="AR403">
        <f t="shared" si="46"/>
        <v>6.2820187643180994E-2</v>
      </c>
      <c r="AS403">
        <f t="shared" si="48"/>
        <v>0.125</v>
      </c>
      <c r="AT403">
        <f>VLOOKUP(P403,spp!A:H,8,FALSE)</f>
        <v>3.3</v>
      </c>
      <c r="AU403" s="79" t="str">
        <f>VLOOKUP(Q403,gfQuimbayo!B:C,2,FALSE)</f>
        <v>IN</v>
      </c>
      <c r="AV403" s="79" t="str">
        <f>VLOOKUP(AU403,gfQuimbayo!E:F,2,FALSE)</f>
        <v>Invertebrivores</v>
      </c>
      <c r="AW403" s="79" t="str">
        <f>VLOOKUP(Q403,taxo!A:D,4,FALSE)</f>
        <v>Tetraodontiformes</v>
      </c>
      <c r="AX403" s="79" t="str">
        <f>VLOOKUP(Q403,taxo!A:C,3,FALSE)</f>
        <v>Balistidae</v>
      </c>
      <c r="AY403" t="str">
        <f>VLOOKUP(P403,spp!A:L,12,FALSE)</f>
        <v>LC</v>
      </c>
    </row>
    <row r="404" spans="1:51" hidden="1" x14ac:dyDescent="0.25">
      <c r="A404" t="s">
        <v>1094</v>
      </c>
      <c r="B404" s="2" t="s">
        <v>1095</v>
      </c>
      <c r="C404" s="2" t="s">
        <v>1099</v>
      </c>
      <c r="D404" s="22" t="s">
        <v>1145</v>
      </c>
      <c r="E404" s="45" t="s">
        <v>1144</v>
      </c>
      <c r="F404" t="s">
        <v>1117</v>
      </c>
      <c r="H404">
        <v>3</v>
      </c>
      <c r="I404">
        <v>40</v>
      </c>
      <c r="J404" s="1">
        <v>42578</v>
      </c>
      <c r="K404">
        <v>2016</v>
      </c>
      <c r="L404" s="1" t="s">
        <v>1118</v>
      </c>
      <c r="M404" s="1">
        <v>42629</v>
      </c>
      <c r="N404" s="39">
        <v>5</v>
      </c>
      <c r="O404" t="str">
        <f t="shared" si="47"/>
        <v>Somero</v>
      </c>
      <c r="P404" t="s">
        <v>982</v>
      </c>
      <c r="Q404" t="str">
        <f>VLOOKUP(P404,spp!A:B,2,FALSE)</f>
        <v>Arothron meleagris</v>
      </c>
      <c r="R404">
        <f t="shared" si="42"/>
        <v>1</v>
      </c>
      <c r="U404" s="85">
        <v>1</v>
      </c>
      <c r="AK404" s="85"/>
      <c r="AM404">
        <f>VLOOKUP(P404,spp!A:C,3,FALSE)</f>
        <v>3.0700000000000002E-2</v>
      </c>
      <c r="AN404">
        <f>VLOOKUP(P404,spp!A:D,4,FALSE)</f>
        <v>2.8498999999999999</v>
      </c>
      <c r="AO404">
        <f t="shared" si="43"/>
        <v>41.041405158247883</v>
      </c>
      <c r="AP404">
        <f t="shared" si="44"/>
        <v>1.0260351289561971</v>
      </c>
      <c r="AQ404">
        <f t="shared" si="45"/>
        <v>10.260351289561971</v>
      </c>
      <c r="AR404">
        <f t="shared" si="46"/>
        <v>1.0260351289561971E-2</v>
      </c>
      <c r="AS404">
        <f t="shared" si="48"/>
        <v>2.5000000000000001E-2</v>
      </c>
      <c r="AT404">
        <f>VLOOKUP(P404,spp!A:H,8,FALSE)</f>
        <v>3.4</v>
      </c>
      <c r="AU404" s="79" t="str">
        <f>VLOOKUP(Q404,gfQuimbayo!B:C,2,FALSE)</f>
        <v>IN</v>
      </c>
      <c r="AV404" s="79" t="str">
        <f>VLOOKUP(AU404,gfQuimbayo!E:F,2,FALSE)</f>
        <v>Invertebrivores</v>
      </c>
      <c r="AW404" s="79" t="str">
        <f>VLOOKUP(Q404,taxo!A:D,4,FALSE)</f>
        <v>Tetraodontiformes</v>
      </c>
      <c r="AX404" s="79" t="str">
        <f>VLOOKUP(Q404,taxo!A:C,3,FALSE)</f>
        <v>Tetraodontidae</v>
      </c>
      <c r="AY404" t="str">
        <f>VLOOKUP(P404,spp!A:L,12,FALSE)</f>
        <v>NE</v>
      </c>
    </row>
    <row r="405" spans="1:51" hidden="1" x14ac:dyDescent="0.25">
      <c r="A405" t="s">
        <v>1094</v>
      </c>
      <c r="B405" s="2" t="s">
        <v>1095</v>
      </c>
      <c r="C405" s="2" t="s">
        <v>1099</v>
      </c>
      <c r="D405" s="22" t="s">
        <v>1145</v>
      </c>
      <c r="E405" s="45" t="s">
        <v>1144</v>
      </c>
      <c r="F405" t="s">
        <v>1117</v>
      </c>
      <c r="H405">
        <v>3</v>
      </c>
      <c r="I405">
        <v>40</v>
      </c>
      <c r="J405" s="1">
        <v>42578</v>
      </c>
      <c r="K405">
        <v>2016</v>
      </c>
      <c r="L405" s="1" t="s">
        <v>1118</v>
      </c>
      <c r="M405" s="1">
        <v>42629</v>
      </c>
      <c r="N405" s="39">
        <v>5</v>
      </c>
      <c r="O405" t="str">
        <f t="shared" si="47"/>
        <v>Somero</v>
      </c>
      <c r="P405" t="s">
        <v>983</v>
      </c>
      <c r="Q405" t="str">
        <f>VLOOKUP(P405,spp!A:B,2,FALSE)</f>
        <v>Scarus rubroviolaceus</v>
      </c>
      <c r="R405">
        <f t="shared" si="42"/>
        <v>1</v>
      </c>
      <c r="W405" s="85">
        <v>1</v>
      </c>
      <c r="AK405" s="85"/>
      <c r="AM405">
        <f>VLOOKUP(P405,spp!A:C,3,FALSE)</f>
        <v>1.3599999999999999E-2</v>
      </c>
      <c r="AN405">
        <f>VLOOKUP(P405,spp!A:D,4,FALSE)</f>
        <v>3.109</v>
      </c>
      <c r="AO405">
        <f t="shared" si="43"/>
        <v>301.81053509877415</v>
      </c>
      <c r="AP405">
        <f t="shared" si="44"/>
        <v>7.5452633774693538</v>
      </c>
      <c r="AQ405">
        <f t="shared" si="45"/>
        <v>75.452633774693538</v>
      </c>
      <c r="AR405">
        <f t="shared" si="46"/>
        <v>7.5452633774693537E-2</v>
      </c>
      <c r="AS405">
        <f t="shared" si="48"/>
        <v>2.5000000000000001E-2</v>
      </c>
      <c r="AT405">
        <f>VLOOKUP(P405,spp!A:H,8,FALSE)</f>
        <v>2</v>
      </c>
      <c r="AU405" s="79" t="str">
        <f>VLOOKUP(Q405,gfQuimbayo!B:C,2,FALSE)</f>
        <v>HM</v>
      </c>
      <c r="AV405" s="79" t="str">
        <f>VLOOKUP(AU405,gfQuimbayo!E:F,2,FALSE)</f>
        <v>Macroalgae feeders</v>
      </c>
      <c r="AW405" s="79" t="str">
        <f>VLOOKUP(Q405,taxo!A:D,4,FALSE)</f>
        <v>Perciformes</v>
      </c>
      <c r="AX405" s="79" t="str">
        <f>VLOOKUP(Q405,taxo!A:C,3,FALSE)</f>
        <v>Scaridae</v>
      </c>
      <c r="AY405" t="str">
        <f>VLOOKUP(P405,spp!A:L,12,FALSE)</f>
        <v>LC</v>
      </c>
    </row>
    <row r="406" spans="1:51" hidden="1" x14ac:dyDescent="0.25">
      <c r="A406" t="s">
        <v>1094</v>
      </c>
      <c r="B406" s="2" t="s">
        <v>1095</v>
      </c>
      <c r="C406" s="2" t="s">
        <v>1099</v>
      </c>
      <c r="D406" s="22" t="s">
        <v>1145</v>
      </c>
      <c r="E406" s="45" t="s">
        <v>1144</v>
      </c>
      <c r="F406" t="s">
        <v>1117</v>
      </c>
      <c r="H406">
        <v>3</v>
      </c>
      <c r="I406">
        <v>40</v>
      </c>
      <c r="J406" s="1">
        <v>42578</v>
      </c>
      <c r="K406">
        <v>2016</v>
      </c>
      <c r="L406" s="1" t="s">
        <v>1118</v>
      </c>
      <c r="M406" s="1">
        <v>42629</v>
      </c>
      <c r="N406" s="39">
        <v>5</v>
      </c>
      <c r="O406" t="str">
        <f t="shared" si="47"/>
        <v>Somero</v>
      </c>
      <c r="P406" t="s">
        <v>984</v>
      </c>
      <c r="Q406" t="str">
        <f>VLOOKUP(P406,spp!A:B,2,FALSE)</f>
        <v>Scarus ghobban</v>
      </c>
      <c r="R406">
        <f t="shared" si="42"/>
        <v>1</v>
      </c>
      <c r="W406" s="85">
        <v>1</v>
      </c>
      <c r="AK406" s="85"/>
      <c r="AM406">
        <f>VLOOKUP(P406,spp!A:C,3,FALSE)</f>
        <v>2.3300000000000001E-2</v>
      </c>
      <c r="AN406">
        <f>VLOOKUP(P406,spp!A:D,4,FALSE)</f>
        <v>2.919</v>
      </c>
      <c r="AO406">
        <f t="shared" si="43"/>
        <v>280.50642055496235</v>
      </c>
      <c r="AP406">
        <f t="shared" si="44"/>
        <v>7.0126605138740583</v>
      </c>
      <c r="AQ406">
        <f t="shared" si="45"/>
        <v>70.126605138740587</v>
      </c>
      <c r="AR406">
        <f t="shared" si="46"/>
        <v>7.0126605138740583E-2</v>
      </c>
      <c r="AS406">
        <f t="shared" si="48"/>
        <v>2.5000000000000001E-2</v>
      </c>
      <c r="AT406">
        <f>VLOOKUP(P406,spp!A:H,8,FALSE)</f>
        <v>2</v>
      </c>
      <c r="AU406" s="79" t="str">
        <f>VLOOKUP(Q406,gfQuimbayo!B:C,2,FALSE)</f>
        <v>HM</v>
      </c>
      <c r="AV406" s="79" t="str">
        <f>VLOOKUP(AU406,gfQuimbayo!E:F,2,FALSE)</f>
        <v>Macroalgae feeders</v>
      </c>
      <c r="AW406" s="79" t="str">
        <f>VLOOKUP(Q406,taxo!A:D,4,FALSE)</f>
        <v>Perciformes</v>
      </c>
      <c r="AX406" s="79" t="str">
        <f>VLOOKUP(Q406,taxo!A:C,3,FALSE)</f>
        <v>Scaridae</v>
      </c>
      <c r="AY406" t="str">
        <f>VLOOKUP(P406,spp!A:L,12,FALSE)</f>
        <v>LC</v>
      </c>
    </row>
    <row r="407" spans="1:51" hidden="1" x14ac:dyDescent="0.25">
      <c r="A407" t="s">
        <v>1094</v>
      </c>
      <c r="B407" s="2" t="s">
        <v>1095</v>
      </c>
      <c r="C407" s="2" t="s">
        <v>1099</v>
      </c>
      <c r="D407" s="22" t="s">
        <v>1145</v>
      </c>
      <c r="E407" s="45" t="s">
        <v>1144</v>
      </c>
      <c r="F407" t="s">
        <v>1117</v>
      </c>
      <c r="H407">
        <v>3</v>
      </c>
      <c r="I407">
        <v>40</v>
      </c>
      <c r="J407" s="1">
        <v>42578</v>
      </c>
      <c r="K407">
        <v>2016</v>
      </c>
      <c r="L407" s="1" t="s">
        <v>1118</v>
      </c>
      <c r="M407" s="1">
        <v>42629</v>
      </c>
      <c r="N407" s="39">
        <v>5</v>
      </c>
      <c r="O407" t="str">
        <f t="shared" si="47"/>
        <v>Somero</v>
      </c>
      <c r="P407" t="s">
        <v>997</v>
      </c>
      <c r="Q407" t="str">
        <f>VLOOKUP(P407,spp!A:B,2,FALSE)</f>
        <v>Acanthurus xanthopterus</v>
      </c>
      <c r="R407">
        <f t="shared" si="42"/>
        <v>4</v>
      </c>
      <c r="W407" s="85">
        <v>4</v>
      </c>
      <c r="AK407" s="85"/>
      <c r="AM407">
        <f>VLOOKUP(P407,spp!A:C,3,FALSE)</f>
        <v>2.673E-2</v>
      </c>
      <c r="AN407">
        <f>VLOOKUP(P407,spp!A:D,4,FALSE)</f>
        <v>2.9844900000000001</v>
      </c>
      <c r="AO407">
        <f t="shared" si="43"/>
        <v>1589.2672228479519</v>
      </c>
      <c r="AP407">
        <f t="shared" si="44"/>
        <v>39.731680571198794</v>
      </c>
      <c r="AQ407">
        <f t="shared" si="45"/>
        <v>397.31680571198797</v>
      </c>
      <c r="AR407">
        <f t="shared" si="46"/>
        <v>0.39731680571198796</v>
      </c>
      <c r="AS407">
        <f t="shared" si="48"/>
        <v>0.1</v>
      </c>
      <c r="AT407">
        <f>VLOOKUP(P407,spp!A:H,8,FALSE)</f>
        <v>2.9</v>
      </c>
      <c r="AU407" s="79" t="str">
        <f>VLOOKUP(Q407,gfQuimbayo!B:C,2,FALSE)</f>
        <v>HD</v>
      </c>
      <c r="AV407" s="79" t="str">
        <f>VLOOKUP(AU407,gfQuimbayo!E:F,2,FALSE)</f>
        <v>Detritivores</v>
      </c>
      <c r="AW407" s="79" t="str">
        <f>VLOOKUP(Q407,taxo!A:D,4,FALSE)</f>
        <v>Perciformes</v>
      </c>
      <c r="AX407" s="79" t="str">
        <f>VLOOKUP(Q407,taxo!A:C,3,FALSE)</f>
        <v>Acanthuridae</v>
      </c>
      <c r="AY407" t="str">
        <f>VLOOKUP(P407,spp!A:L,12,FALSE)</f>
        <v>LC</v>
      </c>
    </row>
    <row r="408" spans="1:51" hidden="1" x14ac:dyDescent="0.25">
      <c r="A408" t="s">
        <v>1094</v>
      </c>
      <c r="B408" s="2" t="s">
        <v>1095</v>
      </c>
      <c r="C408" t="s">
        <v>1119</v>
      </c>
      <c r="E408" s="45" t="s">
        <v>1144</v>
      </c>
      <c r="F408" t="s">
        <v>1117</v>
      </c>
      <c r="H408" s="38">
        <v>1</v>
      </c>
      <c r="I408">
        <v>40</v>
      </c>
      <c r="J408" s="1">
        <v>42579</v>
      </c>
      <c r="K408">
        <v>2016</v>
      </c>
      <c r="L408" s="1" t="s">
        <v>1118</v>
      </c>
      <c r="M408" s="1">
        <v>42629</v>
      </c>
      <c r="N408" s="40">
        <v>6</v>
      </c>
      <c r="O408" t="str">
        <f t="shared" si="47"/>
        <v>Somero</v>
      </c>
      <c r="P408" t="s">
        <v>1000</v>
      </c>
      <c r="Q408" t="str">
        <f>VLOOKUP(P408,spp!A:B,2,FALSE)</f>
        <v>Cirrhitichthys oxycephalus</v>
      </c>
      <c r="R408">
        <f t="shared" si="42"/>
        <v>2</v>
      </c>
      <c r="T408" s="85">
        <v>2</v>
      </c>
      <c r="AK408" s="85"/>
      <c r="AM408">
        <f>VLOOKUP(P408,spp!A:C,3,FALSE)</f>
        <v>3.32E-2</v>
      </c>
      <c r="AN408">
        <f>VLOOKUP(P408,spp!A:D,4,FALSE)</f>
        <v>3</v>
      </c>
      <c r="AO408">
        <f t="shared" si="43"/>
        <v>28.012499999999999</v>
      </c>
      <c r="AP408">
        <f t="shared" si="44"/>
        <v>0.7003125</v>
      </c>
      <c r="AQ408">
        <f t="shared" si="45"/>
        <v>7.0031249999999998</v>
      </c>
      <c r="AR408">
        <f t="shared" si="46"/>
        <v>7.0031249999999998E-3</v>
      </c>
      <c r="AS408">
        <f t="shared" si="48"/>
        <v>0.05</v>
      </c>
      <c r="AT408">
        <f>VLOOKUP(P408,spp!A:H,8,FALSE)</f>
        <v>3.9</v>
      </c>
      <c r="AU408" s="79" t="str">
        <f>VLOOKUP(Q408,gfQuimbayo!B:C,2,FALSE)</f>
        <v>IN</v>
      </c>
      <c r="AV408" s="79" t="str">
        <f>VLOOKUP(AU408,gfQuimbayo!E:F,2,FALSE)</f>
        <v>Invertebrivores</v>
      </c>
      <c r="AW408" s="79" t="str">
        <f>VLOOKUP(Q408,taxo!A:D,4,FALSE)</f>
        <v>Perciformes</v>
      </c>
      <c r="AX408" s="79" t="str">
        <f>VLOOKUP(Q408,taxo!A:C,3,FALSE)</f>
        <v>Cirrhitidae</v>
      </c>
      <c r="AY408" t="str">
        <f>VLOOKUP(P408,spp!A:L,12,FALSE)</f>
        <v>NE</v>
      </c>
    </row>
    <row r="409" spans="1:51" hidden="1" x14ac:dyDescent="0.25">
      <c r="A409" t="s">
        <v>1094</v>
      </c>
      <c r="B409" s="2" t="s">
        <v>1095</v>
      </c>
      <c r="C409" t="s">
        <v>1119</v>
      </c>
      <c r="E409" s="45" t="s">
        <v>1144</v>
      </c>
      <c r="F409" t="s">
        <v>1117</v>
      </c>
      <c r="H409">
        <v>1</v>
      </c>
      <c r="I409">
        <v>40</v>
      </c>
      <c r="J409" s="1">
        <v>42579</v>
      </c>
      <c r="K409">
        <v>2016</v>
      </c>
      <c r="L409" s="1" t="s">
        <v>1118</v>
      </c>
      <c r="M409" s="1">
        <v>42629</v>
      </c>
      <c r="N409" s="40">
        <v>6</v>
      </c>
      <c r="O409" t="str">
        <f t="shared" si="47"/>
        <v>Somero</v>
      </c>
      <c r="P409" t="s">
        <v>959</v>
      </c>
      <c r="Q409" t="str">
        <f>VLOOKUP(P409,spp!A:B,2,FALSE)</f>
        <v>Stegastes acapulcoensis</v>
      </c>
      <c r="R409">
        <f t="shared" si="42"/>
        <v>42</v>
      </c>
      <c r="U409" s="85">
        <v>42</v>
      </c>
      <c r="AK409" s="85"/>
      <c r="AM409">
        <f>VLOOKUP(P409,spp!A:C,3,FALSE)</f>
        <v>3.49E-2</v>
      </c>
      <c r="AN409">
        <f>VLOOKUP(P409,spp!A:D,4,FALSE)</f>
        <v>2.9108999999999998</v>
      </c>
      <c r="AO409">
        <f t="shared" si="43"/>
        <v>2285.9676187461805</v>
      </c>
      <c r="AP409">
        <f t="shared" si="44"/>
        <v>57.14919046865451</v>
      </c>
      <c r="AQ409">
        <f t="shared" si="45"/>
        <v>571.49190468654513</v>
      </c>
      <c r="AR409">
        <f t="shared" si="46"/>
        <v>0.57149190468654509</v>
      </c>
      <c r="AS409">
        <f t="shared" si="48"/>
        <v>1.05</v>
      </c>
      <c r="AT409">
        <f>VLOOKUP(P409,spp!A:H,8,FALSE)</f>
        <v>2</v>
      </c>
      <c r="AU409" s="79" t="str">
        <f>VLOOKUP(Q409,gfQuimbayo!B:C,2,FALSE)</f>
        <v>HD</v>
      </c>
      <c r="AV409" s="79" t="str">
        <f>VLOOKUP(AU409,gfQuimbayo!E:F,2,FALSE)</f>
        <v>Detritivores</v>
      </c>
      <c r="AW409" s="79" t="str">
        <f>VLOOKUP(Q409,taxo!A:D,4,FALSE)</f>
        <v>Perciformes</v>
      </c>
      <c r="AX409" s="79" t="str">
        <f>VLOOKUP(Q409,taxo!A:C,3,FALSE)</f>
        <v>Pomacentridae</v>
      </c>
      <c r="AY409" t="str">
        <f>VLOOKUP(P409,spp!A:L,12,FALSE)</f>
        <v>LC</v>
      </c>
    </row>
    <row r="410" spans="1:51" hidden="1" x14ac:dyDescent="0.25">
      <c r="A410" t="s">
        <v>1094</v>
      </c>
      <c r="B410" s="2" t="s">
        <v>1095</v>
      </c>
      <c r="C410" t="s">
        <v>1119</v>
      </c>
      <c r="E410" s="45" t="s">
        <v>1144</v>
      </c>
      <c r="F410" t="s">
        <v>1117</v>
      </c>
      <c r="H410">
        <v>1</v>
      </c>
      <c r="I410">
        <v>40</v>
      </c>
      <c r="J410" s="1">
        <v>42579</v>
      </c>
      <c r="K410">
        <v>2016</v>
      </c>
      <c r="L410" s="1" t="s">
        <v>1118</v>
      </c>
      <c r="M410" s="1">
        <v>42629</v>
      </c>
      <c r="N410" s="40">
        <v>6</v>
      </c>
      <c r="O410" t="str">
        <f t="shared" si="47"/>
        <v>Somero</v>
      </c>
      <c r="P410" t="s">
        <v>991</v>
      </c>
      <c r="Q410" t="str">
        <f>VLOOKUP(P410,spp!A:B,2,FALSE)</f>
        <v>Canthigaster punctatissima</v>
      </c>
      <c r="R410">
        <f t="shared" si="42"/>
        <v>6</v>
      </c>
      <c r="S410" s="85">
        <v>6</v>
      </c>
      <c r="AK410" s="85"/>
      <c r="AM410">
        <f>VLOOKUP(P410,spp!A:C,3,FALSE)</f>
        <v>1.9699999999999999E-2</v>
      </c>
      <c r="AN410">
        <f>VLOOKUP(P410,spp!A:D,4,FALSE)</f>
        <v>2.9174000000000002</v>
      </c>
      <c r="AO410">
        <f t="shared" si="43"/>
        <v>1.7122519041320323</v>
      </c>
      <c r="AP410">
        <f t="shared" si="44"/>
        <v>4.2806297603300805E-2</v>
      </c>
      <c r="AQ410">
        <f t="shared" si="45"/>
        <v>0.42806297603300802</v>
      </c>
      <c r="AR410">
        <f t="shared" si="46"/>
        <v>4.2806297603300805E-4</v>
      </c>
      <c r="AS410">
        <f t="shared" si="48"/>
        <v>0.15</v>
      </c>
      <c r="AT410">
        <f>VLOOKUP(P410,spp!A:H,8,FALSE)</f>
        <v>3</v>
      </c>
      <c r="AU410" s="79" t="str">
        <f>VLOOKUP(Q410,gfQuimbayo!B:C,2,FALSE)</f>
        <v>IN</v>
      </c>
      <c r="AV410" s="79" t="str">
        <f>VLOOKUP(AU410,gfQuimbayo!E:F,2,FALSE)</f>
        <v>Invertebrivores</v>
      </c>
      <c r="AW410" s="79" t="str">
        <f>VLOOKUP(Q410,taxo!A:D,4,FALSE)</f>
        <v>Tetraodontiformes</v>
      </c>
      <c r="AX410" s="79" t="str">
        <f>VLOOKUP(Q410,taxo!A:C,3,FALSE)</f>
        <v>Tetraodontidae</v>
      </c>
      <c r="AY410" t="str">
        <f>VLOOKUP(P410,spp!A:L,12,FALSE)</f>
        <v>LC</v>
      </c>
    </row>
    <row r="411" spans="1:51" hidden="1" x14ac:dyDescent="0.25">
      <c r="A411" t="s">
        <v>1094</v>
      </c>
      <c r="B411" s="2" t="s">
        <v>1095</v>
      </c>
      <c r="C411" t="s">
        <v>1119</v>
      </c>
      <c r="E411" s="45" t="s">
        <v>1144</v>
      </c>
      <c r="F411" t="s">
        <v>1117</v>
      </c>
      <c r="H411">
        <v>1</v>
      </c>
      <c r="I411">
        <v>40</v>
      </c>
      <c r="J411" s="1">
        <v>42579</v>
      </c>
      <c r="K411">
        <v>2016</v>
      </c>
      <c r="L411" s="1" t="s">
        <v>1118</v>
      </c>
      <c r="M411" s="1">
        <v>42629</v>
      </c>
      <c r="N411" s="40">
        <v>6</v>
      </c>
      <c r="O411" t="str">
        <f t="shared" si="47"/>
        <v>Somero</v>
      </c>
      <c r="P411" t="s">
        <v>967</v>
      </c>
      <c r="Q411" t="str">
        <f>VLOOKUP(P411,spp!A:B,2,FALSE)</f>
        <v>Thalassoma lucasanum</v>
      </c>
      <c r="R411">
        <f t="shared" si="42"/>
        <v>229</v>
      </c>
      <c r="S411" s="85">
        <v>205</v>
      </c>
      <c r="T411" s="85">
        <v>24</v>
      </c>
      <c r="AK411" s="85"/>
      <c r="AM411">
        <f>VLOOKUP(P411,spp!A:C,3,FALSE)</f>
        <v>1.261E-2</v>
      </c>
      <c r="AN411">
        <f>VLOOKUP(P411,spp!A:D,4,FALSE)</f>
        <v>2.8782999999999999</v>
      </c>
      <c r="AO411">
        <f t="shared" ref="AO411:AO473" si="49">((AM411*$S$1^AN411)*S411)+((AM411*$T$1^AN411)*T411)+((AM411*$U$1^AN411)*U411)+((AM411*$V$1^AN411)*V411)+((AM411*$W$1^AN411)*W411)+((AM411*$X$1^AN411)*X411)+((AM411*$Y$1^AN411)*Y411)+((AM411*$Z$1^AN411)*Z411)+((AM411*$AA$1^AN411)*AA411)+((AM411*$AB$1^AN411)*AB411)+((AM411*$AC$1^AN411)*AC411)+((AM411*$AD$1^AN411)*AD411)+((AM411*$AE$1^AN411)*AE411)+ ((AM411*$AF$1^AN411)*AF411)+((AM411*$AG$1^AN411)*AG411)+((AM411*$AH$1^AN411)*AH411)+((AM411*$AI$1^AN411)*AI411)+((AM411*$AJ$1^AN411)*AJ411)+((AM411*$AK$1^AN411)*AK411)</f>
        <v>136.04073777998366</v>
      </c>
      <c r="AP411">
        <f t="shared" ref="AP411:AP473" si="50">AO411/40</f>
        <v>3.4010184444995915</v>
      </c>
      <c r="AQ411">
        <f t="shared" ref="AQ411:AQ473" si="51">AP411*10</f>
        <v>34.010184444995915</v>
      </c>
      <c r="AR411">
        <f t="shared" ref="AR411:AR473" si="52">AQ411/1000</f>
        <v>3.4010184444995914E-2</v>
      </c>
      <c r="AS411">
        <f t="shared" si="48"/>
        <v>5.7249999999999996</v>
      </c>
      <c r="AT411">
        <f>VLOOKUP(P411,spp!A:H,8,FALSE)</f>
        <v>3.5</v>
      </c>
      <c r="AU411" s="79" t="str">
        <f>VLOOKUP(Q411,gfQuimbayo!B:C,2,FALSE)</f>
        <v>IN</v>
      </c>
      <c r="AV411" s="79" t="str">
        <f>VLOOKUP(AU411,gfQuimbayo!E:F,2,FALSE)</f>
        <v>Invertebrivores</v>
      </c>
      <c r="AW411" s="79" t="str">
        <f>VLOOKUP(Q411,taxo!A:D,4,FALSE)</f>
        <v>Perciformes</v>
      </c>
      <c r="AX411" s="79" t="str">
        <f>VLOOKUP(Q411,taxo!A:C,3,FALSE)</f>
        <v>Labridae</v>
      </c>
      <c r="AY411" t="str">
        <f>VLOOKUP(P411,spp!A:L,12,FALSE)</f>
        <v>LC</v>
      </c>
    </row>
    <row r="412" spans="1:51" hidden="1" x14ac:dyDescent="0.25">
      <c r="A412" t="s">
        <v>1094</v>
      </c>
      <c r="B412" s="2" t="s">
        <v>1095</v>
      </c>
      <c r="C412" t="s">
        <v>1119</v>
      </c>
      <c r="E412" s="45" t="s">
        <v>1144</v>
      </c>
      <c r="F412" t="s">
        <v>1117</v>
      </c>
      <c r="H412">
        <v>1</v>
      </c>
      <c r="I412">
        <v>40</v>
      </c>
      <c r="J412" s="1">
        <v>42579</v>
      </c>
      <c r="K412">
        <v>2016</v>
      </c>
      <c r="L412" s="1" t="s">
        <v>1118</v>
      </c>
      <c r="M412" s="1">
        <v>42629</v>
      </c>
      <c r="N412" s="40">
        <v>6</v>
      </c>
      <c r="O412" t="str">
        <f t="shared" si="47"/>
        <v>Somero</v>
      </c>
      <c r="P412" t="s">
        <v>975</v>
      </c>
      <c r="Q412" t="str">
        <f>VLOOKUP(P412,spp!A:B,2,FALSE)</f>
        <v>Holacanthus passer</v>
      </c>
      <c r="R412">
        <f t="shared" ref="R412:R472" si="53">SUM(S412:AL412)</f>
        <v>6</v>
      </c>
      <c r="S412" s="85">
        <v>1</v>
      </c>
      <c r="T412" s="85">
        <v>3</v>
      </c>
      <c r="V412" s="85">
        <v>2</v>
      </c>
      <c r="AK412" s="85"/>
      <c r="AM412">
        <f>VLOOKUP(P412,spp!A:C,3,FALSE)</f>
        <v>2.7130000000000001E-2</v>
      </c>
      <c r="AN412">
        <f>VLOOKUP(P412,spp!A:D,4,FALSE)</f>
        <v>3.0842299999999998</v>
      </c>
      <c r="AO412">
        <f t="shared" si="49"/>
        <v>411.2249427974038</v>
      </c>
      <c r="AP412">
        <f t="shared" si="50"/>
        <v>10.280623569935095</v>
      </c>
      <c r="AQ412">
        <f t="shared" si="51"/>
        <v>102.80623569935095</v>
      </c>
      <c r="AR412">
        <f t="shared" si="52"/>
        <v>0.10280623569935095</v>
      </c>
      <c r="AS412">
        <f t="shared" si="48"/>
        <v>0.15</v>
      </c>
      <c r="AT412">
        <f>VLOOKUP(P412,spp!A:H,8,FALSE)</f>
        <v>2.6</v>
      </c>
      <c r="AU412" s="79" t="str">
        <f>VLOOKUP(Q412,gfQuimbayo!B:C,2,FALSE)</f>
        <v>IN</v>
      </c>
      <c r="AV412" s="79" t="str">
        <f>VLOOKUP(AU412,gfQuimbayo!E:F,2,FALSE)</f>
        <v>Invertebrivores</v>
      </c>
      <c r="AW412" s="79" t="str">
        <f>VLOOKUP(Q412,taxo!A:D,4,FALSE)</f>
        <v>Perciformes</v>
      </c>
      <c r="AX412" s="79" t="str">
        <f>VLOOKUP(Q412,taxo!A:C,3,FALSE)</f>
        <v>Pomacanthidae</v>
      </c>
      <c r="AY412" t="str">
        <f>VLOOKUP(P412,spp!A:L,12,FALSE)</f>
        <v>LC</v>
      </c>
    </row>
    <row r="413" spans="1:51" hidden="1" x14ac:dyDescent="0.25">
      <c r="A413" t="s">
        <v>1094</v>
      </c>
      <c r="B413" s="2" t="s">
        <v>1095</v>
      </c>
      <c r="C413" t="s">
        <v>1119</v>
      </c>
      <c r="E413" s="45" t="s">
        <v>1144</v>
      </c>
      <c r="F413" t="s">
        <v>1117</v>
      </c>
      <c r="H413">
        <v>1</v>
      </c>
      <c r="I413">
        <v>40</v>
      </c>
      <c r="J413" s="1">
        <v>42579</v>
      </c>
      <c r="K413">
        <v>2016</v>
      </c>
      <c r="L413" s="1" t="s">
        <v>1118</v>
      </c>
      <c r="M413" s="1">
        <v>42629</v>
      </c>
      <c r="N413" s="40">
        <v>6</v>
      </c>
      <c r="O413" t="str">
        <f t="shared" si="47"/>
        <v>Somero</v>
      </c>
      <c r="P413" t="s">
        <v>961</v>
      </c>
      <c r="Q413" t="str">
        <f>VLOOKUP(P413,spp!A:B,2,FALSE)</f>
        <v>Johnrandallia nigrirostris</v>
      </c>
      <c r="R413">
        <f t="shared" si="53"/>
        <v>5</v>
      </c>
      <c r="T413" s="85">
        <v>5</v>
      </c>
      <c r="AK413" s="85"/>
      <c r="AM413">
        <f>VLOOKUP(P413,spp!A:C,3,FALSE)</f>
        <v>2.5600000000000001E-2</v>
      </c>
      <c r="AN413">
        <f>VLOOKUP(P413,spp!A:D,4,FALSE)</f>
        <v>3.0005999999999999</v>
      </c>
      <c r="AO413">
        <f t="shared" si="49"/>
        <v>54.065322335360875</v>
      </c>
      <c r="AP413">
        <f t="shared" si="50"/>
        <v>1.3516330583840219</v>
      </c>
      <c r="AQ413">
        <f t="shared" si="51"/>
        <v>13.516330583840219</v>
      </c>
      <c r="AR413">
        <f t="shared" si="52"/>
        <v>1.3516330583840219E-2</v>
      </c>
      <c r="AS413">
        <f t="shared" si="48"/>
        <v>0.125</v>
      </c>
      <c r="AT413">
        <f>VLOOKUP(P413,spp!A:H,8,FALSE)</f>
        <v>3</v>
      </c>
      <c r="AU413" s="79" t="str">
        <f>VLOOKUP(Q413,gfQuimbayo!B:C,2,FALSE)</f>
        <v>IN</v>
      </c>
      <c r="AV413" s="79" t="str">
        <f>VLOOKUP(AU413,gfQuimbayo!E:F,2,FALSE)</f>
        <v>Invertebrivores</v>
      </c>
      <c r="AW413" s="79" t="str">
        <f>VLOOKUP(Q413,taxo!A:D,4,FALSE)</f>
        <v>Perciformes</v>
      </c>
      <c r="AX413" s="79" t="str">
        <f>VLOOKUP(Q413,taxo!A:C,3,FALSE)</f>
        <v>Chaetodontidae</v>
      </c>
      <c r="AY413" t="str">
        <f>VLOOKUP(P413,spp!A:L,12,FALSE)</f>
        <v>LC</v>
      </c>
    </row>
    <row r="414" spans="1:51" hidden="1" x14ac:dyDescent="0.25">
      <c r="A414" t="s">
        <v>1094</v>
      </c>
      <c r="B414" s="2" t="s">
        <v>1095</v>
      </c>
      <c r="C414" t="s">
        <v>1119</v>
      </c>
      <c r="E414" s="45" t="s">
        <v>1144</v>
      </c>
      <c r="F414" t="s">
        <v>1117</v>
      </c>
      <c r="H414">
        <v>1</v>
      </c>
      <c r="I414">
        <v>40</v>
      </c>
      <c r="J414" s="1">
        <v>42579</v>
      </c>
      <c r="K414">
        <v>2016</v>
      </c>
      <c r="L414" s="1" t="s">
        <v>1118</v>
      </c>
      <c r="M414" s="1">
        <v>42629</v>
      </c>
      <c r="N414" s="40">
        <v>6</v>
      </c>
      <c r="O414" t="str">
        <f t="shared" si="47"/>
        <v>Somero</v>
      </c>
      <c r="P414" t="s">
        <v>977</v>
      </c>
      <c r="Q414" t="str">
        <f>VLOOKUP(P414,spp!A:B,2,FALSE)</f>
        <v>Chromis atrilobata</v>
      </c>
      <c r="R414">
        <f t="shared" si="53"/>
        <v>330</v>
      </c>
      <c r="S414" s="85">
        <v>330</v>
      </c>
      <c r="AK414" s="85"/>
      <c r="AM414">
        <f>VLOOKUP(P414,spp!A:C,3,FALSE)</f>
        <v>5.2300000000000003E-3</v>
      </c>
      <c r="AN414">
        <f>VLOOKUP(P414,spp!A:D,4,FALSE)</f>
        <v>3.41655</v>
      </c>
      <c r="AO414">
        <f t="shared" si="49"/>
        <v>39.500042724518266</v>
      </c>
      <c r="AP414">
        <f t="shared" si="50"/>
        <v>0.98750106811295668</v>
      </c>
      <c r="AQ414">
        <f t="shared" si="51"/>
        <v>9.8750106811295666</v>
      </c>
      <c r="AR414">
        <f t="shared" si="52"/>
        <v>9.875010681129566E-3</v>
      </c>
      <c r="AS414">
        <f t="shared" si="48"/>
        <v>8.25</v>
      </c>
      <c r="AT414">
        <f>VLOOKUP(P414,spp!A:H,8,FALSE)</f>
        <v>3.4</v>
      </c>
      <c r="AU414" s="79" t="str">
        <f>VLOOKUP(Q414,gfQuimbayo!B:C,2,FALSE)</f>
        <v>PK</v>
      </c>
      <c r="AV414" s="79" t="str">
        <f>VLOOKUP(AU414,gfQuimbayo!E:F,2,FALSE)</f>
        <v>Planktivores</v>
      </c>
      <c r="AW414" s="79" t="str">
        <f>VLOOKUP(Q414,taxo!A:D,4,FALSE)</f>
        <v>Perciformes</v>
      </c>
      <c r="AX414" s="79" t="str">
        <f>VLOOKUP(Q414,taxo!A:C,3,FALSE)</f>
        <v>Pomacentridae</v>
      </c>
      <c r="AY414" t="str">
        <f>VLOOKUP(P414,spp!A:L,12,FALSE)</f>
        <v>LC</v>
      </c>
    </row>
    <row r="415" spans="1:51" hidden="1" x14ac:dyDescent="0.25">
      <c r="A415" t="s">
        <v>1094</v>
      </c>
      <c r="B415" s="2" t="s">
        <v>1095</v>
      </c>
      <c r="C415" t="s">
        <v>1119</v>
      </c>
      <c r="E415" s="45" t="s">
        <v>1144</v>
      </c>
      <c r="F415" t="s">
        <v>1117</v>
      </c>
      <c r="H415">
        <v>1</v>
      </c>
      <c r="I415">
        <v>40</v>
      </c>
      <c r="J415" s="1">
        <v>42579</v>
      </c>
      <c r="K415">
        <v>2016</v>
      </c>
      <c r="L415" s="1" t="s">
        <v>1118</v>
      </c>
      <c r="M415" s="1">
        <v>42629</v>
      </c>
      <c r="N415" s="40">
        <v>6</v>
      </c>
      <c r="O415" t="str">
        <f t="shared" si="47"/>
        <v>Somero</v>
      </c>
      <c r="P415" t="s">
        <v>964</v>
      </c>
      <c r="Q415" t="str">
        <f>VLOOKUP(P415,spp!A:B,2,FALSE)</f>
        <v>Abudefduf troschelii</v>
      </c>
      <c r="R415">
        <f t="shared" si="53"/>
        <v>3</v>
      </c>
      <c r="T415" s="85">
        <v>3</v>
      </c>
      <c r="AK415" s="85"/>
      <c r="AM415">
        <f>VLOOKUP(P415,spp!A:C,3,FALSE)</f>
        <v>1.6E-2</v>
      </c>
      <c r="AN415">
        <f>VLOOKUP(P415,spp!A:D,4,FALSE)</f>
        <v>3.0516000000000001</v>
      </c>
      <c r="AO415">
        <f t="shared" si="49"/>
        <v>22.468712578130507</v>
      </c>
      <c r="AP415">
        <f t="shared" si="50"/>
        <v>0.56171781445326263</v>
      </c>
      <c r="AQ415">
        <f t="shared" si="51"/>
        <v>5.6171781445326268</v>
      </c>
      <c r="AR415">
        <f t="shared" si="52"/>
        <v>5.6171781445326268E-3</v>
      </c>
      <c r="AS415">
        <f t="shared" si="48"/>
        <v>7.4999999999999997E-2</v>
      </c>
      <c r="AT415">
        <f>VLOOKUP(P415,spp!A:H,8,FALSE)</f>
        <v>3</v>
      </c>
      <c r="AU415" s="79" t="str">
        <f>VLOOKUP(Q415,gfQuimbayo!B:C,2,FALSE)</f>
        <v>PK</v>
      </c>
      <c r="AV415" s="79" t="str">
        <f>VLOOKUP(AU415,gfQuimbayo!E:F,2,FALSE)</f>
        <v>Planktivores</v>
      </c>
      <c r="AW415" s="79" t="str">
        <f>VLOOKUP(Q415,taxo!A:D,4,FALSE)</f>
        <v>Perciformes</v>
      </c>
      <c r="AX415" s="79" t="str">
        <f>VLOOKUP(Q415,taxo!A:C,3,FALSE)</f>
        <v>Pomacentridae</v>
      </c>
      <c r="AY415" t="str">
        <f>VLOOKUP(P415,spp!A:L,12,FALSE)</f>
        <v>LC</v>
      </c>
    </row>
    <row r="416" spans="1:51" hidden="1" x14ac:dyDescent="0.25">
      <c r="A416" t="s">
        <v>1094</v>
      </c>
      <c r="B416" s="2" t="s">
        <v>1095</v>
      </c>
      <c r="C416" t="s">
        <v>1119</v>
      </c>
      <c r="E416" s="45" t="s">
        <v>1144</v>
      </c>
      <c r="F416" t="s">
        <v>1117</v>
      </c>
      <c r="H416">
        <v>1</v>
      </c>
      <c r="I416">
        <v>40</v>
      </c>
      <c r="J416" s="1">
        <v>42579</v>
      </c>
      <c r="K416">
        <v>2016</v>
      </c>
      <c r="L416" s="1" t="s">
        <v>1118</v>
      </c>
      <c r="M416" s="1">
        <v>42629</v>
      </c>
      <c r="N416" s="40">
        <v>6</v>
      </c>
      <c r="O416" t="str">
        <f t="shared" si="47"/>
        <v>Somero</v>
      </c>
      <c r="P416" t="s">
        <v>963</v>
      </c>
      <c r="Q416" t="str">
        <f>VLOOKUP(P416,spp!A:B,2,FALSE)</f>
        <v>Sargocentron suborbitalis</v>
      </c>
      <c r="R416">
        <f t="shared" si="53"/>
        <v>1</v>
      </c>
      <c r="U416" s="85">
        <v>1</v>
      </c>
      <c r="AK416" s="85"/>
      <c r="AM416">
        <f>VLOOKUP(P416,spp!A:C,3,FALSE)</f>
        <v>2.3199999999999998E-2</v>
      </c>
      <c r="AN416">
        <f>VLOOKUP(P416,spp!A:D,4,FALSE)</f>
        <v>2.9554</v>
      </c>
      <c r="AO416">
        <f t="shared" si="49"/>
        <v>40.485157889405826</v>
      </c>
      <c r="AP416">
        <f t="shared" si="50"/>
        <v>1.0121289472351456</v>
      </c>
      <c r="AQ416">
        <f t="shared" si="51"/>
        <v>10.121289472351457</v>
      </c>
      <c r="AR416">
        <f t="shared" si="52"/>
        <v>1.0121289472351457E-2</v>
      </c>
      <c r="AS416">
        <f t="shared" si="48"/>
        <v>2.5000000000000001E-2</v>
      </c>
      <c r="AT416">
        <f>VLOOKUP(P416,spp!A:H,8,FALSE)</f>
        <v>3.5</v>
      </c>
      <c r="AU416" s="79" t="str">
        <f>VLOOKUP(Q416,gfQuimbayo!B:C,2,FALSE)</f>
        <v>IN</v>
      </c>
      <c r="AV416" s="79" t="str">
        <f>VLOOKUP(AU416,gfQuimbayo!E:F,2,FALSE)</f>
        <v>Invertebrivores</v>
      </c>
      <c r="AW416" s="79" t="str">
        <f>VLOOKUP(Q416,taxo!A:D,4,FALSE)</f>
        <v>Beryciformes</v>
      </c>
      <c r="AX416" s="79" t="str">
        <f>VLOOKUP(Q416,taxo!A:C,3,FALSE)</f>
        <v>Holocentridae</v>
      </c>
      <c r="AY416" t="str">
        <f>VLOOKUP(P416,spp!A:L,12,FALSE)</f>
        <v>LC</v>
      </c>
    </row>
    <row r="417" spans="1:51" hidden="1" x14ac:dyDescent="0.25">
      <c r="A417" t="s">
        <v>1094</v>
      </c>
      <c r="B417" s="2" t="s">
        <v>1095</v>
      </c>
      <c r="C417" t="s">
        <v>1119</v>
      </c>
      <c r="E417" s="45" t="s">
        <v>1144</v>
      </c>
      <c r="F417" t="s">
        <v>1117</v>
      </c>
      <c r="H417">
        <v>1</v>
      </c>
      <c r="I417">
        <v>40</v>
      </c>
      <c r="J417" s="1">
        <v>42579</v>
      </c>
      <c r="K417">
        <v>2016</v>
      </c>
      <c r="L417" s="1" t="s">
        <v>1118</v>
      </c>
      <c r="M417" s="1">
        <v>42629</v>
      </c>
      <c r="N417" s="40">
        <v>6</v>
      </c>
      <c r="O417" t="str">
        <f t="shared" si="47"/>
        <v>Somero</v>
      </c>
      <c r="P417" t="s">
        <v>984</v>
      </c>
      <c r="Q417" t="str">
        <f>VLOOKUP(P417,spp!A:B,2,FALSE)</f>
        <v>Scarus ghobban</v>
      </c>
      <c r="R417">
        <f t="shared" si="53"/>
        <v>6</v>
      </c>
      <c r="V417" s="85">
        <v>6</v>
      </c>
      <c r="AK417" s="85"/>
      <c r="AM417">
        <f>VLOOKUP(P417,spp!A:C,3,FALSE)</f>
        <v>2.3300000000000001E-2</v>
      </c>
      <c r="AN417">
        <f>VLOOKUP(P417,spp!A:D,4,FALSE)</f>
        <v>2.919</v>
      </c>
      <c r="AO417">
        <f t="shared" si="49"/>
        <v>594.2035409803724</v>
      </c>
      <c r="AP417">
        <f t="shared" si="50"/>
        <v>14.855088524509309</v>
      </c>
      <c r="AQ417">
        <f t="shared" si="51"/>
        <v>148.5508852450931</v>
      </c>
      <c r="AR417">
        <f t="shared" si="52"/>
        <v>0.14855088524509311</v>
      </c>
      <c r="AS417">
        <f t="shared" si="48"/>
        <v>0.15</v>
      </c>
      <c r="AT417">
        <f>VLOOKUP(P417,spp!A:H,8,FALSE)</f>
        <v>2</v>
      </c>
      <c r="AU417" s="79" t="str">
        <f>VLOOKUP(Q417,gfQuimbayo!B:C,2,FALSE)</f>
        <v>HM</v>
      </c>
      <c r="AV417" s="79" t="str">
        <f>VLOOKUP(AU417,gfQuimbayo!E:F,2,FALSE)</f>
        <v>Macroalgae feeders</v>
      </c>
      <c r="AW417" s="79" t="str">
        <f>VLOOKUP(Q417,taxo!A:D,4,FALSE)</f>
        <v>Perciformes</v>
      </c>
      <c r="AX417" s="79" t="str">
        <f>VLOOKUP(Q417,taxo!A:C,3,FALSE)</f>
        <v>Scaridae</v>
      </c>
      <c r="AY417" t="str">
        <f>VLOOKUP(P417,spp!A:L,12,FALSE)</f>
        <v>LC</v>
      </c>
    </row>
    <row r="418" spans="1:51" hidden="1" x14ac:dyDescent="0.25">
      <c r="A418" t="s">
        <v>1094</v>
      </c>
      <c r="B418" s="2" t="s">
        <v>1095</v>
      </c>
      <c r="C418" t="s">
        <v>1119</v>
      </c>
      <c r="E418" s="45" t="s">
        <v>1144</v>
      </c>
      <c r="F418" t="s">
        <v>1117</v>
      </c>
      <c r="H418">
        <v>1</v>
      </c>
      <c r="I418">
        <v>40</v>
      </c>
      <c r="J418" s="1">
        <v>42579</v>
      </c>
      <c r="K418">
        <v>2016</v>
      </c>
      <c r="L418" s="1" t="s">
        <v>1118</v>
      </c>
      <c r="M418" s="1">
        <v>42629</v>
      </c>
      <c r="N418" s="40">
        <v>6</v>
      </c>
      <c r="O418" t="str">
        <f t="shared" si="47"/>
        <v>Somero</v>
      </c>
      <c r="P418" t="s">
        <v>982</v>
      </c>
      <c r="Q418" t="str">
        <f>VLOOKUP(P418,spp!A:B,2,FALSE)</f>
        <v>Arothron meleagris</v>
      </c>
      <c r="R418">
        <f t="shared" si="53"/>
        <v>2</v>
      </c>
      <c r="V418" s="85">
        <v>2</v>
      </c>
      <c r="AK418" s="85"/>
      <c r="AM418">
        <f>VLOOKUP(P418,spp!A:C,3,FALSE)</f>
        <v>3.0700000000000002E-2</v>
      </c>
      <c r="AN418">
        <f>VLOOKUP(P418,spp!A:D,4,FALSE)</f>
        <v>2.8498999999999999</v>
      </c>
      <c r="AO418">
        <f t="shared" si="49"/>
        <v>214.14232129055148</v>
      </c>
      <c r="AP418">
        <f t="shared" si="50"/>
        <v>5.3535580322637868</v>
      </c>
      <c r="AQ418">
        <f t="shared" si="51"/>
        <v>53.53558032263787</v>
      </c>
      <c r="AR418">
        <f t="shared" si="52"/>
        <v>5.3535580322637867E-2</v>
      </c>
      <c r="AS418">
        <f t="shared" si="48"/>
        <v>0.05</v>
      </c>
      <c r="AT418">
        <f>VLOOKUP(P418,spp!A:H,8,FALSE)</f>
        <v>3.4</v>
      </c>
      <c r="AU418" s="79" t="str">
        <f>VLOOKUP(Q418,gfQuimbayo!B:C,2,FALSE)</f>
        <v>IN</v>
      </c>
      <c r="AV418" s="79" t="str">
        <f>VLOOKUP(AU418,gfQuimbayo!E:F,2,FALSE)</f>
        <v>Invertebrivores</v>
      </c>
      <c r="AW418" s="79" t="str">
        <f>VLOOKUP(Q418,taxo!A:D,4,FALSE)</f>
        <v>Tetraodontiformes</v>
      </c>
      <c r="AX418" s="79" t="str">
        <f>VLOOKUP(Q418,taxo!A:C,3,FALSE)</f>
        <v>Tetraodontidae</v>
      </c>
      <c r="AY418" t="str">
        <f>VLOOKUP(P418,spp!A:L,12,FALSE)</f>
        <v>NE</v>
      </c>
    </row>
    <row r="419" spans="1:51" hidden="1" x14ac:dyDescent="0.25">
      <c r="A419" t="s">
        <v>1094</v>
      </c>
      <c r="B419" s="2" t="s">
        <v>1095</v>
      </c>
      <c r="C419" t="s">
        <v>1119</v>
      </c>
      <c r="E419" s="45" t="s">
        <v>1144</v>
      </c>
      <c r="F419" t="s">
        <v>1117</v>
      </c>
      <c r="H419">
        <v>1</v>
      </c>
      <c r="I419">
        <v>40</v>
      </c>
      <c r="J419" s="1">
        <v>42579</v>
      </c>
      <c r="K419">
        <v>2016</v>
      </c>
      <c r="L419" s="1" t="s">
        <v>1118</v>
      </c>
      <c r="M419" s="1">
        <v>42629</v>
      </c>
      <c r="N419" s="40">
        <v>6</v>
      </c>
      <c r="O419" t="str">
        <f t="shared" si="47"/>
        <v>Somero</v>
      </c>
      <c r="P419" t="s">
        <v>976</v>
      </c>
      <c r="Q419" t="str">
        <f>VLOOKUP(P419,spp!A:B,2,FALSE)</f>
        <v>Sufflamen verres</v>
      </c>
      <c r="R419">
        <f t="shared" si="53"/>
        <v>6</v>
      </c>
      <c r="U419" s="85">
        <v>2</v>
      </c>
      <c r="V419" s="85">
        <v>4</v>
      </c>
      <c r="AK419" s="85"/>
      <c r="AM419">
        <f>VLOOKUP(P419,spp!A:C,3,FALSE)</f>
        <v>2.4899999999999999E-2</v>
      </c>
      <c r="AN419">
        <f>VLOOKUP(P419,spp!A:D,4,FALSE)</f>
        <v>3.0129999999999999</v>
      </c>
      <c r="AO419">
        <f t="shared" si="49"/>
        <v>654.54191403885488</v>
      </c>
      <c r="AP419">
        <f t="shared" si="50"/>
        <v>16.363547850971372</v>
      </c>
      <c r="AQ419">
        <f t="shared" si="51"/>
        <v>163.63547850971372</v>
      </c>
      <c r="AR419">
        <f t="shared" si="52"/>
        <v>0.16363547850971372</v>
      </c>
      <c r="AS419">
        <f t="shared" si="48"/>
        <v>0.15</v>
      </c>
      <c r="AT419">
        <f>VLOOKUP(P419,spp!A:H,8,FALSE)</f>
        <v>3.3</v>
      </c>
      <c r="AU419" s="79" t="str">
        <f>VLOOKUP(Q419,gfQuimbayo!B:C,2,FALSE)</f>
        <v>IN</v>
      </c>
      <c r="AV419" s="79" t="str">
        <f>VLOOKUP(AU419,gfQuimbayo!E:F,2,FALSE)</f>
        <v>Invertebrivores</v>
      </c>
      <c r="AW419" s="79" t="str">
        <f>VLOOKUP(Q419,taxo!A:D,4,FALSE)</f>
        <v>Tetraodontiformes</v>
      </c>
      <c r="AX419" s="79" t="str">
        <f>VLOOKUP(Q419,taxo!A:C,3,FALSE)</f>
        <v>Balistidae</v>
      </c>
      <c r="AY419" t="str">
        <f>VLOOKUP(P419,spp!A:L,12,FALSE)</f>
        <v>LC</v>
      </c>
    </row>
    <row r="420" spans="1:51" hidden="1" x14ac:dyDescent="0.25">
      <c r="A420" t="s">
        <v>1094</v>
      </c>
      <c r="B420" s="2" t="s">
        <v>1095</v>
      </c>
      <c r="C420" t="s">
        <v>1119</v>
      </c>
      <c r="E420" s="45" t="s">
        <v>1144</v>
      </c>
      <c r="F420" t="s">
        <v>1117</v>
      </c>
      <c r="H420">
        <v>1</v>
      </c>
      <c r="I420">
        <v>40</v>
      </c>
      <c r="J420" s="1">
        <v>42579</v>
      </c>
      <c r="K420">
        <v>2016</v>
      </c>
      <c r="L420" s="1" t="s">
        <v>1118</v>
      </c>
      <c r="M420" s="1">
        <v>42629</v>
      </c>
      <c r="N420" s="40">
        <v>6</v>
      </c>
      <c r="O420" t="str">
        <f t="shared" si="47"/>
        <v>Somero</v>
      </c>
      <c r="P420" t="s">
        <v>988</v>
      </c>
      <c r="Q420" t="str">
        <f>VLOOKUP(P420,spp!A:B,2,FALSE)</f>
        <v>Halichoeres chierchiae</v>
      </c>
      <c r="R420">
        <f t="shared" si="53"/>
        <v>1</v>
      </c>
      <c r="U420" s="85">
        <v>1</v>
      </c>
      <c r="AK420" s="85"/>
      <c r="AM420">
        <f>VLOOKUP(P420,spp!A:C,3,FALSE)</f>
        <v>1.26E-2</v>
      </c>
      <c r="AN420">
        <f>VLOOKUP(P420,spp!A:D,4,FALSE)</f>
        <v>3.0672999999999999</v>
      </c>
      <c r="AO420">
        <f t="shared" si="49"/>
        <v>29.169073044120523</v>
      </c>
      <c r="AP420">
        <f t="shared" si="50"/>
        <v>0.72922682610301304</v>
      </c>
      <c r="AQ420">
        <f t="shared" si="51"/>
        <v>7.2922682610301308</v>
      </c>
      <c r="AR420">
        <f t="shared" si="52"/>
        <v>7.2922682610301309E-3</v>
      </c>
      <c r="AS420">
        <f t="shared" si="48"/>
        <v>2.5000000000000001E-2</v>
      </c>
      <c r="AT420">
        <f>VLOOKUP(P420,spp!A:H,8,FALSE)</f>
        <v>3.5</v>
      </c>
      <c r="AU420" s="79" t="str">
        <f>VLOOKUP(Q420,gfQuimbayo!B:C,2,FALSE)</f>
        <v>IN</v>
      </c>
      <c r="AV420" s="79" t="str">
        <f>VLOOKUP(AU420,gfQuimbayo!E:F,2,FALSE)</f>
        <v>Invertebrivores</v>
      </c>
      <c r="AW420" s="79" t="str">
        <f>VLOOKUP(Q420,taxo!A:D,4,FALSE)</f>
        <v>Perciformes</v>
      </c>
      <c r="AX420" s="79" t="str">
        <f>VLOOKUP(Q420,taxo!A:C,3,FALSE)</f>
        <v>Labridae</v>
      </c>
      <c r="AY420" t="str">
        <f>VLOOKUP(P420,spp!A:L,12,FALSE)</f>
        <v>LC</v>
      </c>
    </row>
    <row r="421" spans="1:51" hidden="1" x14ac:dyDescent="0.25">
      <c r="A421" t="s">
        <v>1094</v>
      </c>
      <c r="B421" s="2" t="s">
        <v>1095</v>
      </c>
      <c r="C421" t="s">
        <v>1119</v>
      </c>
      <c r="E421" s="45" t="s">
        <v>1144</v>
      </c>
      <c r="F421" t="s">
        <v>1117</v>
      </c>
      <c r="H421" s="38">
        <v>2</v>
      </c>
      <c r="I421">
        <v>40</v>
      </c>
      <c r="J421" s="1">
        <v>42579</v>
      </c>
      <c r="K421">
        <v>2016</v>
      </c>
      <c r="L421" s="1" t="s">
        <v>1118</v>
      </c>
      <c r="M421" s="1">
        <v>42629</v>
      </c>
      <c r="N421" s="40">
        <v>6</v>
      </c>
      <c r="O421" t="str">
        <f t="shared" si="47"/>
        <v>Somero</v>
      </c>
      <c r="P421" t="s">
        <v>975</v>
      </c>
      <c r="Q421" t="str">
        <f>VLOOKUP(P421,spp!A:B,2,FALSE)</f>
        <v>Holacanthus passer</v>
      </c>
      <c r="R421">
        <f t="shared" si="53"/>
        <v>16</v>
      </c>
      <c r="T421" s="85">
        <v>1</v>
      </c>
      <c r="U421" s="85">
        <v>15</v>
      </c>
      <c r="AK421" s="85"/>
      <c r="AM421">
        <f>VLOOKUP(P421,spp!A:C,3,FALSE)</f>
        <v>2.7130000000000001E-2</v>
      </c>
      <c r="AN421">
        <f>VLOOKUP(P421,spp!A:D,4,FALSE)</f>
        <v>3.0842299999999998</v>
      </c>
      <c r="AO421">
        <f t="shared" si="49"/>
        <v>996.81220682482456</v>
      </c>
      <c r="AP421">
        <f t="shared" si="50"/>
        <v>24.920305170620615</v>
      </c>
      <c r="AQ421">
        <f t="shared" si="51"/>
        <v>249.20305170620617</v>
      </c>
      <c r="AR421">
        <f t="shared" si="52"/>
        <v>0.24920305170620616</v>
      </c>
      <c r="AS421">
        <f t="shared" si="48"/>
        <v>0.4</v>
      </c>
      <c r="AT421">
        <f>VLOOKUP(P421,spp!A:H,8,FALSE)</f>
        <v>2.6</v>
      </c>
      <c r="AU421" s="79" t="str">
        <f>VLOOKUP(Q421,gfQuimbayo!B:C,2,FALSE)</f>
        <v>IN</v>
      </c>
      <c r="AV421" s="79" t="str">
        <f>VLOOKUP(AU421,gfQuimbayo!E:F,2,FALSE)</f>
        <v>Invertebrivores</v>
      </c>
      <c r="AW421" s="79" t="str">
        <f>VLOOKUP(Q421,taxo!A:D,4,FALSE)</f>
        <v>Perciformes</v>
      </c>
      <c r="AX421" s="79" t="str">
        <f>VLOOKUP(Q421,taxo!A:C,3,FALSE)</f>
        <v>Pomacanthidae</v>
      </c>
      <c r="AY421" t="str">
        <f>VLOOKUP(P421,spp!A:L,12,FALSE)</f>
        <v>LC</v>
      </c>
    </row>
    <row r="422" spans="1:51" hidden="1" x14ac:dyDescent="0.25">
      <c r="A422" t="s">
        <v>1094</v>
      </c>
      <c r="B422" s="2" t="s">
        <v>1095</v>
      </c>
      <c r="C422" t="s">
        <v>1119</v>
      </c>
      <c r="E422" s="45" t="s">
        <v>1144</v>
      </c>
      <c r="F422" t="s">
        <v>1117</v>
      </c>
      <c r="H422">
        <v>2</v>
      </c>
      <c r="I422">
        <v>40</v>
      </c>
      <c r="J422" s="1">
        <v>42579</v>
      </c>
      <c r="K422">
        <v>2016</v>
      </c>
      <c r="L422" s="1" t="s">
        <v>1118</v>
      </c>
      <c r="M422" s="1">
        <v>42629</v>
      </c>
      <c r="N422" s="40">
        <v>6</v>
      </c>
      <c r="O422" t="str">
        <f t="shared" si="47"/>
        <v>Somero</v>
      </c>
      <c r="P422" t="s">
        <v>989</v>
      </c>
      <c r="Q422" t="str">
        <f>VLOOKUP(P422,spp!A:B,2,FALSE)</f>
        <v>Halichoeres nicholsi</v>
      </c>
      <c r="R422">
        <f t="shared" si="53"/>
        <v>1</v>
      </c>
      <c r="S422" s="85">
        <v>1</v>
      </c>
      <c r="AK422" s="85"/>
      <c r="AM422">
        <f>VLOOKUP(P422,spp!A:C,3,FALSE)</f>
        <v>1.26E-2</v>
      </c>
      <c r="AN422">
        <f>VLOOKUP(P422,spp!A:D,4,FALSE)</f>
        <v>3.0672999999999999</v>
      </c>
      <c r="AO422">
        <f t="shared" si="49"/>
        <v>0.20939771281975608</v>
      </c>
      <c r="AP422">
        <f t="shared" si="50"/>
        <v>5.2349428204939022E-3</v>
      </c>
      <c r="AQ422">
        <f t="shared" si="51"/>
        <v>5.2349428204939021E-2</v>
      </c>
      <c r="AR422">
        <f t="shared" si="52"/>
        <v>5.2349428204939019E-5</v>
      </c>
      <c r="AS422">
        <f t="shared" si="48"/>
        <v>2.5000000000000001E-2</v>
      </c>
      <c r="AT422">
        <f>VLOOKUP(P422,spp!A:H,8,FALSE)</f>
        <v>4</v>
      </c>
      <c r="AU422" s="79" t="str">
        <f>VLOOKUP(Q422,gfQuimbayo!B:C,2,FALSE)</f>
        <v>IN</v>
      </c>
      <c r="AV422" s="79" t="str">
        <f>VLOOKUP(AU422,gfQuimbayo!E:F,2,FALSE)</f>
        <v>Invertebrivores</v>
      </c>
      <c r="AW422" s="79" t="str">
        <f>VLOOKUP(Q422,taxo!A:D,4,FALSE)</f>
        <v>Perciformes</v>
      </c>
      <c r="AX422" s="79" t="str">
        <f>VLOOKUP(Q422,taxo!A:C,3,FALSE)</f>
        <v>Labridae</v>
      </c>
      <c r="AY422" t="str">
        <f>VLOOKUP(P422,spp!A:L,12,FALSE)</f>
        <v>LC</v>
      </c>
    </row>
    <row r="423" spans="1:51" hidden="1" x14ac:dyDescent="0.25">
      <c r="A423" t="s">
        <v>1094</v>
      </c>
      <c r="B423" s="2" t="s">
        <v>1095</v>
      </c>
      <c r="C423" t="s">
        <v>1119</v>
      </c>
      <c r="E423" s="45" t="s">
        <v>1144</v>
      </c>
      <c r="F423" t="s">
        <v>1117</v>
      </c>
      <c r="H423">
        <v>2</v>
      </c>
      <c r="I423">
        <v>40</v>
      </c>
      <c r="J423" s="1">
        <v>42579</v>
      </c>
      <c r="K423">
        <v>2016</v>
      </c>
      <c r="L423" s="1" t="s">
        <v>1118</v>
      </c>
      <c r="M423" s="1">
        <v>42629</v>
      </c>
      <c r="N423" s="40">
        <v>6</v>
      </c>
      <c r="O423" t="str">
        <f t="shared" si="47"/>
        <v>Somero</v>
      </c>
      <c r="P423" t="s">
        <v>1000</v>
      </c>
      <c r="Q423" t="str">
        <f>VLOOKUP(P423,spp!A:B,2,FALSE)</f>
        <v>Cirrhitichthys oxycephalus</v>
      </c>
      <c r="R423">
        <f t="shared" si="53"/>
        <v>2</v>
      </c>
      <c r="S423" s="85">
        <v>2</v>
      </c>
      <c r="AK423" s="85"/>
      <c r="AM423">
        <f>VLOOKUP(P423,spp!A:C,3,FALSE)</f>
        <v>3.32E-2</v>
      </c>
      <c r="AN423">
        <f>VLOOKUP(P423,spp!A:D,4,FALSE)</f>
        <v>3</v>
      </c>
      <c r="AO423">
        <f t="shared" si="49"/>
        <v>1.0375000000000001</v>
      </c>
      <c r="AP423">
        <f t="shared" si="50"/>
        <v>2.5937500000000002E-2</v>
      </c>
      <c r="AQ423">
        <f t="shared" si="51"/>
        <v>0.25937500000000002</v>
      </c>
      <c r="AR423">
        <f t="shared" si="52"/>
        <v>2.59375E-4</v>
      </c>
      <c r="AS423">
        <f t="shared" si="48"/>
        <v>0.05</v>
      </c>
      <c r="AT423">
        <f>VLOOKUP(P423,spp!A:H,8,FALSE)</f>
        <v>3.9</v>
      </c>
      <c r="AU423" s="79" t="str">
        <f>VLOOKUP(Q423,gfQuimbayo!B:C,2,FALSE)</f>
        <v>IN</v>
      </c>
      <c r="AV423" s="79" t="str">
        <f>VLOOKUP(AU423,gfQuimbayo!E:F,2,FALSE)</f>
        <v>Invertebrivores</v>
      </c>
      <c r="AW423" s="79" t="str">
        <f>VLOOKUP(Q423,taxo!A:D,4,FALSE)</f>
        <v>Perciformes</v>
      </c>
      <c r="AX423" s="79" t="str">
        <f>VLOOKUP(Q423,taxo!A:C,3,FALSE)</f>
        <v>Cirrhitidae</v>
      </c>
      <c r="AY423" t="str">
        <f>VLOOKUP(P423,spp!A:L,12,FALSE)</f>
        <v>NE</v>
      </c>
    </row>
    <row r="424" spans="1:51" hidden="1" x14ac:dyDescent="0.25">
      <c r="A424" t="s">
        <v>1094</v>
      </c>
      <c r="B424" s="2" t="s">
        <v>1095</v>
      </c>
      <c r="C424" t="s">
        <v>1119</v>
      </c>
      <c r="E424" s="45" t="s">
        <v>1144</v>
      </c>
      <c r="F424" t="s">
        <v>1117</v>
      </c>
      <c r="H424">
        <v>2</v>
      </c>
      <c r="I424">
        <v>40</v>
      </c>
      <c r="J424" s="1">
        <v>42579</v>
      </c>
      <c r="K424">
        <v>2016</v>
      </c>
      <c r="L424" s="1" t="s">
        <v>1118</v>
      </c>
      <c r="M424" s="1">
        <v>42629</v>
      </c>
      <c r="N424" s="40">
        <v>6</v>
      </c>
      <c r="O424" t="str">
        <f t="shared" si="47"/>
        <v>Somero</v>
      </c>
      <c r="P424" t="s">
        <v>977</v>
      </c>
      <c r="Q424" t="str">
        <f>VLOOKUP(P424,spp!A:B,2,FALSE)</f>
        <v>Chromis atrilobata</v>
      </c>
      <c r="R424">
        <f t="shared" si="53"/>
        <v>315</v>
      </c>
      <c r="T424" s="85">
        <v>315</v>
      </c>
      <c r="AK424" s="85"/>
      <c r="AM424">
        <f>VLOOKUP(P424,spp!A:C,3,FALSE)</f>
        <v>5.2300000000000003E-3</v>
      </c>
      <c r="AN424">
        <f>VLOOKUP(P424,spp!A:D,4,FALSE)</f>
        <v>3.41655</v>
      </c>
      <c r="AO424">
        <f t="shared" si="49"/>
        <v>1608.8027579610605</v>
      </c>
      <c r="AP424">
        <f t="shared" si="50"/>
        <v>40.220068949026512</v>
      </c>
      <c r="AQ424">
        <f t="shared" si="51"/>
        <v>402.20068949026512</v>
      </c>
      <c r="AR424">
        <f t="shared" si="52"/>
        <v>0.40220068949026511</v>
      </c>
      <c r="AS424">
        <f t="shared" si="48"/>
        <v>7.875</v>
      </c>
      <c r="AT424">
        <f>VLOOKUP(P424,spp!A:H,8,FALSE)</f>
        <v>3.4</v>
      </c>
      <c r="AU424" s="79" t="str">
        <f>VLOOKUP(Q424,gfQuimbayo!B:C,2,FALSE)</f>
        <v>PK</v>
      </c>
      <c r="AV424" s="79" t="str">
        <f>VLOOKUP(AU424,gfQuimbayo!E:F,2,FALSE)</f>
        <v>Planktivores</v>
      </c>
      <c r="AW424" s="79" t="str">
        <f>VLOOKUP(Q424,taxo!A:D,4,FALSE)</f>
        <v>Perciformes</v>
      </c>
      <c r="AX424" s="79" t="str">
        <f>VLOOKUP(Q424,taxo!A:C,3,FALSE)</f>
        <v>Pomacentridae</v>
      </c>
      <c r="AY424" t="str">
        <f>VLOOKUP(P424,spp!A:L,12,FALSE)</f>
        <v>LC</v>
      </c>
    </row>
    <row r="425" spans="1:51" hidden="1" x14ac:dyDescent="0.25">
      <c r="A425" t="s">
        <v>1094</v>
      </c>
      <c r="B425" s="2" t="s">
        <v>1095</v>
      </c>
      <c r="C425" t="s">
        <v>1119</v>
      </c>
      <c r="E425" s="45" t="s">
        <v>1144</v>
      </c>
      <c r="F425" t="s">
        <v>1117</v>
      </c>
      <c r="H425">
        <v>2</v>
      </c>
      <c r="I425">
        <v>40</v>
      </c>
      <c r="J425" s="1">
        <v>42579</v>
      </c>
      <c r="K425">
        <v>2016</v>
      </c>
      <c r="L425" s="1" t="s">
        <v>1118</v>
      </c>
      <c r="M425" s="1">
        <v>42629</v>
      </c>
      <c r="N425" s="40">
        <v>6</v>
      </c>
      <c r="O425" t="str">
        <f t="shared" si="47"/>
        <v>Somero</v>
      </c>
      <c r="P425" t="s">
        <v>967</v>
      </c>
      <c r="Q425" t="str">
        <f>VLOOKUP(P425,spp!A:B,2,FALSE)</f>
        <v>Thalassoma lucasanum</v>
      </c>
      <c r="R425">
        <f t="shared" si="53"/>
        <v>332</v>
      </c>
      <c r="S425" s="85">
        <v>300</v>
      </c>
      <c r="T425" s="85">
        <v>30</v>
      </c>
      <c r="U425" s="85">
        <v>2</v>
      </c>
      <c r="AK425" s="85"/>
      <c r="AM425">
        <f>VLOOKUP(P425,spp!A:C,3,FALSE)</f>
        <v>1.261E-2</v>
      </c>
      <c r="AN425">
        <f>VLOOKUP(P425,spp!A:D,4,FALSE)</f>
        <v>2.8782999999999999</v>
      </c>
      <c r="AO425">
        <f t="shared" si="49"/>
        <v>213.98417532472357</v>
      </c>
      <c r="AP425">
        <f t="shared" si="50"/>
        <v>5.3496043831180895</v>
      </c>
      <c r="AQ425">
        <f t="shared" si="51"/>
        <v>53.496043831180899</v>
      </c>
      <c r="AR425">
        <f t="shared" si="52"/>
        <v>5.3496043831180902E-2</v>
      </c>
      <c r="AS425">
        <f t="shared" si="48"/>
        <v>8.3000000000000007</v>
      </c>
      <c r="AT425">
        <f>VLOOKUP(P425,spp!A:H,8,FALSE)</f>
        <v>3.5</v>
      </c>
      <c r="AU425" s="79" t="str">
        <f>VLOOKUP(Q425,gfQuimbayo!B:C,2,FALSE)</f>
        <v>IN</v>
      </c>
      <c r="AV425" s="79" t="str">
        <f>VLOOKUP(AU425,gfQuimbayo!E:F,2,FALSE)</f>
        <v>Invertebrivores</v>
      </c>
      <c r="AW425" s="79" t="str">
        <f>VLOOKUP(Q425,taxo!A:D,4,FALSE)</f>
        <v>Perciformes</v>
      </c>
      <c r="AX425" s="79" t="str">
        <f>VLOOKUP(Q425,taxo!A:C,3,FALSE)</f>
        <v>Labridae</v>
      </c>
      <c r="AY425" t="str">
        <f>VLOOKUP(P425,spp!A:L,12,FALSE)</f>
        <v>LC</v>
      </c>
    </row>
    <row r="426" spans="1:51" hidden="1" x14ac:dyDescent="0.25">
      <c r="A426" t="s">
        <v>1094</v>
      </c>
      <c r="B426" s="2" t="s">
        <v>1095</v>
      </c>
      <c r="C426" t="s">
        <v>1119</v>
      </c>
      <c r="E426" s="45" t="s">
        <v>1144</v>
      </c>
      <c r="F426" t="s">
        <v>1117</v>
      </c>
      <c r="H426">
        <v>2</v>
      </c>
      <c r="I426">
        <v>40</v>
      </c>
      <c r="J426" s="1">
        <v>42579</v>
      </c>
      <c r="K426">
        <v>2016</v>
      </c>
      <c r="L426" s="1" t="s">
        <v>1118</v>
      </c>
      <c r="M426" s="1">
        <v>42629</v>
      </c>
      <c r="N426" s="40">
        <v>6</v>
      </c>
      <c r="O426" t="str">
        <f t="shared" si="47"/>
        <v>Somero</v>
      </c>
      <c r="P426" t="s">
        <v>1030</v>
      </c>
      <c r="Q426" t="str">
        <f>VLOOKUP(P426,spp!A:B,2,FALSE)</f>
        <v>Diodon holocanthus</v>
      </c>
      <c r="R426">
        <f t="shared" si="53"/>
        <v>6</v>
      </c>
      <c r="U426" s="85">
        <v>6</v>
      </c>
      <c r="AK426" s="85"/>
      <c r="AM426">
        <f>VLOOKUP(P426,spp!A:C,3,FALSE)</f>
        <v>2.1899999999999999E-2</v>
      </c>
      <c r="AN426">
        <f>VLOOKUP(P426,spp!A:D,4,FALSE)</f>
        <v>3</v>
      </c>
      <c r="AO426">
        <f t="shared" si="49"/>
        <v>256.640625</v>
      </c>
      <c r="AP426">
        <f t="shared" si="50"/>
        <v>6.416015625</v>
      </c>
      <c r="AQ426">
        <f t="shared" si="51"/>
        <v>64.16015625</v>
      </c>
      <c r="AR426">
        <f t="shared" si="52"/>
        <v>6.4160156250000003E-2</v>
      </c>
      <c r="AS426">
        <f t="shared" si="48"/>
        <v>0.15</v>
      </c>
      <c r="AT426">
        <f>VLOOKUP(P426,spp!A:H,8,FALSE)</f>
        <v>3.3</v>
      </c>
      <c r="AU426" s="79" t="str">
        <f>VLOOKUP(Q426,gfQuimbayo!B:C,2,FALSE)</f>
        <v>IN</v>
      </c>
      <c r="AV426" s="79" t="str">
        <f>VLOOKUP(AU426,gfQuimbayo!E:F,2,FALSE)</f>
        <v>Invertebrivores</v>
      </c>
      <c r="AW426" s="79" t="str">
        <f>VLOOKUP(Q426,taxo!A:D,4,FALSE)</f>
        <v>Tetraodontiformes</v>
      </c>
      <c r="AX426" s="79" t="str">
        <f>VLOOKUP(Q426,taxo!A:C,3,FALSE)</f>
        <v>Diodontidae</v>
      </c>
      <c r="AY426" t="str">
        <f>VLOOKUP(P426,spp!A:L,12,FALSE)</f>
        <v>NE</v>
      </c>
    </row>
    <row r="427" spans="1:51" hidden="1" x14ac:dyDescent="0.25">
      <c r="A427" t="s">
        <v>1094</v>
      </c>
      <c r="B427" s="2" t="s">
        <v>1095</v>
      </c>
      <c r="C427" t="s">
        <v>1119</v>
      </c>
      <c r="E427" s="45" t="s">
        <v>1144</v>
      </c>
      <c r="F427" t="s">
        <v>1117</v>
      </c>
      <c r="H427">
        <v>2</v>
      </c>
      <c r="I427">
        <v>40</v>
      </c>
      <c r="J427" s="1">
        <v>42579</v>
      </c>
      <c r="K427">
        <v>2016</v>
      </c>
      <c r="L427" s="1" t="s">
        <v>1118</v>
      </c>
      <c r="M427" s="1">
        <v>42629</v>
      </c>
      <c r="N427" s="40">
        <v>6</v>
      </c>
      <c r="O427" t="str">
        <f t="shared" si="47"/>
        <v>Somero</v>
      </c>
      <c r="P427" t="s">
        <v>1076</v>
      </c>
      <c r="Q427" t="str">
        <f>VLOOKUP(P427,spp!A:B,2,FALSE)</f>
        <v>Chilomycterus reticulatus</v>
      </c>
      <c r="R427">
        <f t="shared" si="53"/>
        <v>1</v>
      </c>
      <c r="X427" s="85">
        <v>1</v>
      </c>
      <c r="AK427" s="85"/>
      <c r="AM427">
        <f>VLOOKUP(P427,spp!A:C,3,FALSE)</f>
        <v>0.28499999999999998</v>
      </c>
      <c r="AN427">
        <f>VLOOKUP(P427,spp!A:D,4,FALSE)</f>
        <v>2.3450000000000002</v>
      </c>
      <c r="AO427">
        <f t="shared" si="49"/>
        <v>1190.376717670676</v>
      </c>
      <c r="AP427">
        <f t="shared" si="50"/>
        <v>29.759417941766902</v>
      </c>
      <c r="AQ427">
        <f t="shared" si="51"/>
        <v>297.59417941766901</v>
      </c>
      <c r="AR427">
        <f t="shared" si="52"/>
        <v>0.29759417941766902</v>
      </c>
      <c r="AS427">
        <f t="shared" si="48"/>
        <v>2.5000000000000001E-2</v>
      </c>
      <c r="AT427">
        <f>VLOOKUP(P427,spp!A:H,8,FALSE)</f>
        <v>3.5</v>
      </c>
      <c r="AU427" s="79" t="str">
        <f>VLOOKUP(Q427,gfQuimbayo!B:C,2,FALSE)</f>
        <v>IN</v>
      </c>
      <c r="AV427" s="79" t="str">
        <f>VLOOKUP(AU427,gfQuimbayo!E:F,2,FALSE)</f>
        <v>Invertebrivores</v>
      </c>
      <c r="AW427" s="79" t="str">
        <f>VLOOKUP(Q427,taxo!A:D,4,FALSE)</f>
        <v>Tetraodontiformes</v>
      </c>
      <c r="AX427" s="79" t="str">
        <f>VLOOKUP(Q427,taxo!A:C,3,FALSE)</f>
        <v>Diodontidae</v>
      </c>
      <c r="AY427" t="str">
        <f>VLOOKUP(P427,spp!A:L,12,FALSE)</f>
        <v>NE</v>
      </c>
    </row>
    <row r="428" spans="1:51" hidden="1" x14ac:dyDescent="0.25">
      <c r="A428" t="s">
        <v>1094</v>
      </c>
      <c r="B428" s="2" t="s">
        <v>1095</v>
      </c>
      <c r="C428" t="s">
        <v>1119</v>
      </c>
      <c r="E428" s="45" t="s">
        <v>1144</v>
      </c>
      <c r="F428" t="s">
        <v>1117</v>
      </c>
      <c r="H428">
        <v>2</v>
      </c>
      <c r="I428">
        <v>40</v>
      </c>
      <c r="J428" s="1">
        <v>42579</v>
      </c>
      <c r="K428">
        <v>2016</v>
      </c>
      <c r="L428" s="1" t="s">
        <v>1118</v>
      </c>
      <c r="M428" s="1">
        <v>42629</v>
      </c>
      <c r="N428" s="40">
        <v>6</v>
      </c>
      <c r="O428" t="str">
        <f t="shared" si="47"/>
        <v>Somero</v>
      </c>
      <c r="P428" t="s">
        <v>984</v>
      </c>
      <c r="Q428" t="str">
        <f>VLOOKUP(P428,spp!A:B,2,FALSE)</f>
        <v>Scarus ghobban</v>
      </c>
      <c r="R428">
        <f t="shared" si="53"/>
        <v>7</v>
      </c>
      <c r="U428" s="85">
        <v>1</v>
      </c>
      <c r="V428" s="85">
        <v>6</v>
      </c>
      <c r="AK428" s="85"/>
      <c r="AM428">
        <f>VLOOKUP(P428,spp!A:C,3,FALSE)</f>
        <v>2.3300000000000001E-2</v>
      </c>
      <c r="AN428">
        <f>VLOOKUP(P428,spp!A:D,4,FALSE)</f>
        <v>2.919</v>
      </c>
      <c r="AO428">
        <f t="shared" si="49"/>
        <v>631.29178306076835</v>
      </c>
      <c r="AP428">
        <f t="shared" si="50"/>
        <v>15.78229457651921</v>
      </c>
      <c r="AQ428">
        <f t="shared" si="51"/>
        <v>157.82294576519209</v>
      </c>
      <c r="AR428">
        <f t="shared" si="52"/>
        <v>0.1578229457651921</v>
      </c>
      <c r="AS428">
        <f t="shared" si="48"/>
        <v>0.17499999999999999</v>
      </c>
      <c r="AT428">
        <f>VLOOKUP(P428,spp!A:H,8,FALSE)</f>
        <v>2</v>
      </c>
      <c r="AU428" s="79" t="str">
        <f>VLOOKUP(Q428,gfQuimbayo!B:C,2,FALSE)</f>
        <v>HM</v>
      </c>
      <c r="AV428" s="79" t="str">
        <f>VLOOKUP(AU428,gfQuimbayo!E:F,2,FALSE)</f>
        <v>Macroalgae feeders</v>
      </c>
      <c r="AW428" s="79" t="str">
        <f>VLOOKUP(Q428,taxo!A:D,4,FALSE)</f>
        <v>Perciformes</v>
      </c>
      <c r="AX428" s="79" t="str">
        <f>VLOOKUP(Q428,taxo!A:C,3,FALSE)</f>
        <v>Scaridae</v>
      </c>
      <c r="AY428" t="str">
        <f>VLOOKUP(P428,spp!A:L,12,FALSE)</f>
        <v>LC</v>
      </c>
    </row>
    <row r="429" spans="1:51" hidden="1" x14ac:dyDescent="0.25">
      <c r="A429" t="s">
        <v>1094</v>
      </c>
      <c r="B429" s="2" t="s">
        <v>1095</v>
      </c>
      <c r="C429" t="s">
        <v>1119</v>
      </c>
      <c r="E429" s="45" t="s">
        <v>1144</v>
      </c>
      <c r="F429" t="s">
        <v>1117</v>
      </c>
      <c r="H429">
        <v>2</v>
      </c>
      <c r="I429">
        <v>40</v>
      </c>
      <c r="J429" s="1">
        <v>42579</v>
      </c>
      <c r="K429">
        <v>2016</v>
      </c>
      <c r="L429" s="1" t="s">
        <v>1118</v>
      </c>
      <c r="M429" s="1">
        <v>42629</v>
      </c>
      <c r="N429" s="40">
        <v>6</v>
      </c>
      <c r="O429" t="str">
        <f t="shared" si="47"/>
        <v>Somero</v>
      </c>
      <c r="P429" t="s">
        <v>991</v>
      </c>
      <c r="Q429" t="str">
        <f>VLOOKUP(P429,spp!A:B,2,FALSE)</f>
        <v>Canthigaster punctatissima</v>
      </c>
      <c r="R429">
        <f t="shared" si="53"/>
        <v>6</v>
      </c>
      <c r="S429" s="85">
        <v>6</v>
      </c>
      <c r="AK429" s="85"/>
      <c r="AM429">
        <f>VLOOKUP(P429,spp!A:C,3,FALSE)</f>
        <v>1.9699999999999999E-2</v>
      </c>
      <c r="AN429">
        <f>VLOOKUP(P429,spp!A:D,4,FALSE)</f>
        <v>2.9174000000000002</v>
      </c>
      <c r="AO429">
        <f t="shared" si="49"/>
        <v>1.7122519041320323</v>
      </c>
      <c r="AP429">
        <f t="shared" si="50"/>
        <v>4.2806297603300805E-2</v>
      </c>
      <c r="AQ429">
        <f t="shared" si="51"/>
        <v>0.42806297603300802</v>
      </c>
      <c r="AR429">
        <f t="shared" si="52"/>
        <v>4.2806297603300805E-4</v>
      </c>
      <c r="AS429">
        <f t="shared" si="48"/>
        <v>0.15</v>
      </c>
      <c r="AT429">
        <f>VLOOKUP(P429,spp!A:H,8,FALSE)</f>
        <v>3</v>
      </c>
      <c r="AU429" s="79" t="str">
        <f>VLOOKUP(Q429,gfQuimbayo!B:C,2,FALSE)</f>
        <v>IN</v>
      </c>
      <c r="AV429" s="79" t="str">
        <f>VLOOKUP(AU429,gfQuimbayo!E:F,2,FALSE)</f>
        <v>Invertebrivores</v>
      </c>
      <c r="AW429" s="79" t="str">
        <f>VLOOKUP(Q429,taxo!A:D,4,FALSE)</f>
        <v>Tetraodontiformes</v>
      </c>
      <c r="AX429" s="79" t="str">
        <f>VLOOKUP(Q429,taxo!A:C,3,FALSE)</f>
        <v>Tetraodontidae</v>
      </c>
      <c r="AY429" t="str">
        <f>VLOOKUP(P429,spp!A:L,12,FALSE)</f>
        <v>LC</v>
      </c>
    </row>
    <row r="430" spans="1:51" hidden="1" x14ac:dyDescent="0.25">
      <c r="A430" t="s">
        <v>1094</v>
      </c>
      <c r="B430" s="2" t="s">
        <v>1095</v>
      </c>
      <c r="C430" t="s">
        <v>1119</v>
      </c>
      <c r="E430" s="45" t="s">
        <v>1144</v>
      </c>
      <c r="F430" t="s">
        <v>1117</v>
      </c>
      <c r="H430">
        <v>2</v>
      </c>
      <c r="I430">
        <v>40</v>
      </c>
      <c r="J430" s="1">
        <v>42579</v>
      </c>
      <c r="K430">
        <v>2016</v>
      </c>
      <c r="L430" s="1" t="s">
        <v>1118</v>
      </c>
      <c r="M430" s="1">
        <v>42629</v>
      </c>
      <c r="N430" s="40">
        <v>6</v>
      </c>
      <c r="O430" t="str">
        <f t="shared" si="47"/>
        <v>Somero</v>
      </c>
      <c r="P430" t="s">
        <v>964</v>
      </c>
      <c r="Q430" t="str">
        <f>VLOOKUP(P430,spp!A:B,2,FALSE)</f>
        <v>Abudefduf troschelii</v>
      </c>
      <c r="R430">
        <f t="shared" si="53"/>
        <v>6</v>
      </c>
      <c r="S430" s="85">
        <v>6</v>
      </c>
      <c r="AK430" s="85"/>
      <c r="AM430">
        <f>VLOOKUP(P430,spp!A:C,3,FALSE)</f>
        <v>1.6E-2</v>
      </c>
      <c r="AN430">
        <f>VLOOKUP(P430,spp!A:D,4,FALSE)</f>
        <v>3.0516000000000001</v>
      </c>
      <c r="AO430">
        <f t="shared" si="49"/>
        <v>1.5726242328480984</v>
      </c>
      <c r="AP430">
        <f t="shared" si="50"/>
        <v>3.9315605821202457E-2</v>
      </c>
      <c r="AQ430">
        <f t="shared" si="51"/>
        <v>0.3931560582120246</v>
      </c>
      <c r="AR430">
        <f t="shared" si="52"/>
        <v>3.9315605821202458E-4</v>
      </c>
      <c r="AS430">
        <f t="shared" si="48"/>
        <v>0.15</v>
      </c>
      <c r="AT430">
        <f>VLOOKUP(P430,spp!A:H,8,FALSE)</f>
        <v>3</v>
      </c>
      <c r="AU430" s="79" t="str">
        <f>VLOOKUP(Q430,gfQuimbayo!B:C,2,FALSE)</f>
        <v>PK</v>
      </c>
      <c r="AV430" s="79" t="str">
        <f>VLOOKUP(AU430,gfQuimbayo!E:F,2,FALSE)</f>
        <v>Planktivores</v>
      </c>
      <c r="AW430" s="79" t="str">
        <f>VLOOKUP(Q430,taxo!A:D,4,FALSE)</f>
        <v>Perciformes</v>
      </c>
      <c r="AX430" s="79" t="str">
        <f>VLOOKUP(Q430,taxo!A:C,3,FALSE)</f>
        <v>Pomacentridae</v>
      </c>
      <c r="AY430" t="str">
        <f>VLOOKUP(P430,spp!A:L,12,FALSE)</f>
        <v>LC</v>
      </c>
    </row>
    <row r="431" spans="1:51" hidden="1" x14ac:dyDescent="0.25">
      <c r="A431" t="s">
        <v>1094</v>
      </c>
      <c r="B431" s="2" t="s">
        <v>1095</v>
      </c>
      <c r="C431" t="s">
        <v>1119</v>
      </c>
      <c r="E431" s="45" t="s">
        <v>1144</v>
      </c>
      <c r="F431" t="s">
        <v>1117</v>
      </c>
      <c r="H431">
        <v>2</v>
      </c>
      <c r="I431">
        <v>40</v>
      </c>
      <c r="J431" s="1">
        <v>42579</v>
      </c>
      <c r="K431">
        <v>2016</v>
      </c>
      <c r="L431" s="1" t="s">
        <v>1118</v>
      </c>
      <c r="M431" s="1">
        <v>42629</v>
      </c>
      <c r="N431" s="40">
        <v>6</v>
      </c>
      <c r="O431" t="str">
        <f t="shared" si="47"/>
        <v>Somero</v>
      </c>
      <c r="P431" t="s">
        <v>959</v>
      </c>
      <c r="Q431" t="str">
        <f>VLOOKUP(P431,spp!A:B,2,FALSE)</f>
        <v>Stegastes acapulcoensis</v>
      </c>
      <c r="R431">
        <f t="shared" si="53"/>
        <v>46</v>
      </c>
      <c r="T431" s="85">
        <v>30</v>
      </c>
      <c r="U431" s="85">
        <v>16</v>
      </c>
      <c r="AK431" s="85"/>
      <c r="AM431">
        <f>VLOOKUP(P431,spp!A:C,3,FALSE)</f>
        <v>3.49E-2</v>
      </c>
      <c r="AN431">
        <f>VLOOKUP(P431,spp!A:D,4,FALSE)</f>
        <v>2.9108999999999998</v>
      </c>
      <c r="AO431">
        <f t="shared" si="49"/>
        <v>1239.9605032123204</v>
      </c>
      <c r="AP431">
        <f t="shared" si="50"/>
        <v>30.999012580308012</v>
      </c>
      <c r="AQ431">
        <f t="shared" si="51"/>
        <v>309.9901258030801</v>
      </c>
      <c r="AR431">
        <f t="shared" si="52"/>
        <v>0.30999012580308011</v>
      </c>
      <c r="AS431">
        <f t="shared" si="48"/>
        <v>1.1499999999999999</v>
      </c>
      <c r="AT431">
        <f>VLOOKUP(P431,spp!A:H,8,FALSE)</f>
        <v>2</v>
      </c>
      <c r="AU431" s="79" t="str">
        <f>VLOOKUP(Q431,gfQuimbayo!B:C,2,FALSE)</f>
        <v>HD</v>
      </c>
      <c r="AV431" s="79" t="str">
        <f>VLOOKUP(AU431,gfQuimbayo!E:F,2,FALSE)</f>
        <v>Detritivores</v>
      </c>
      <c r="AW431" s="79" t="str">
        <f>VLOOKUP(Q431,taxo!A:D,4,FALSE)</f>
        <v>Perciformes</v>
      </c>
      <c r="AX431" s="79" t="str">
        <f>VLOOKUP(Q431,taxo!A:C,3,FALSE)</f>
        <v>Pomacentridae</v>
      </c>
      <c r="AY431" t="str">
        <f>VLOOKUP(P431,spp!A:L,12,FALSE)</f>
        <v>LC</v>
      </c>
    </row>
    <row r="432" spans="1:51" hidden="1" x14ac:dyDescent="0.25">
      <c r="A432" t="s">
        <v>1094</v>
      </c>
      <c r="B432" s="2" t="s">
        <v>1095</v>
      </c>
      <c r="C432" t="s">
        <v>1119</v>
      </c>
      <c r="E432" s="45" t="s">
        <v>1144</v>
      </c>
      <c r="F432" t="s">
        <v>1117</v>
      </c>
      <c r="H432" s="38">
        <v>3</v>
      </c>
      <c r="I432">
        <v>40</v>
      </c>
      <c r="J432" s="1">
        <v>42579</v>
      </c>
      <c r="K432">
        <v>2016</v>
      </c>
      <c r="L432" s="1" t="s">
        <v>1118</v>
      </c>
      <c r="M432" s="1">
        <v>42629</v>
      </c>
      <c r="N432" s="40">
        <v>6</v>
      </c>
      <c r="O432" t="str">
        <f t="shared" si="47"/>
        <v>Somero</v>
      </c>
      <c r="P432" t="s">
        <v>961</v>
      </c>
      <c r="Q432" t="str">
        <f>VLOOKUP(P432,spp!A:B,2,FALSE)</f>
        <v>Johnrandallia nigrirostris</v>
      </c>
      <c r="R432">
        <f t="shared" si="53"/>
        <v>24</v>
      </c>
      <c r="T432" s="85">
        <v>24</v>
      </c>
      <c r="AK432" s="85"/>
      <c r="AM432">
        <f>VLOOKUP(P432,spp!A:C,3,FALSE)</f>
        <v>2.5600000000000001E-2</v>
      </c>
      <c r="AN432">
        <f>VLOOKUP(P432,spp!A:D,4,FALSE)</f>
        <v>3.0005999999999999</v>
      </c>
      <c r="AO432">
        <f t="shared" si="49"/>
        <v>259.51354720973222</v>
      </c>
      <c r="AP432">
        <f t="shared" si="50"/>
        <v>6.4878386802433052</v>
      </c>
      <c r="AQ432">
        <f t="shared" si="51"/>
        <v>64.878386802433056</v>
      </c>
      <c r="AR432">
        <f t="shared" si="52"/>
        <v>6.4878386802433061E-2</v>
      </c>
      <c r="AS432">
        <f t="shared" si="48"/>
        <v>0.6</v>
      </c>
      <c r="AT432">
        <f>VLOOKUP(P432,spp!A:H,8,FALSE)</f>
        <v>3</v>
      </c>
      <c r="AU432" s="79" t="str">
        <f>VLOOKUP(Q432,gfQuimbayo!B:C,2,FALSE)</f>
        <v>IN</v>
      </c>
      <c r="AV432" s="79" t="str">
        <f>VLOOKUP(AU432,gfQuimbayo!E:F,2,FALSE)</f>
        <v>Invertebrivores</v>
      </c>
      <c r="AW432" s="79" t="str">
        <f>VLOOKUP(Q432,taxo!A:D,4,FALSE)</f>
        <v>Perciformes</v>
      </c>
      <c r="AX432" s="79" t="str">
        <f>VLOOKUP(Q432,taxo!A:C,3,FALSE)</f>
        <v>Chaetodontidae</v>
      </c>
      <c r="AY432" t="str">
        <f>VLOOKUP(P432,spp!A:L,12,FALSE)</f>
        <v>LC</v>
      </c>
    </row>
    <row r="433" spans="1:51" hidden="1" x14ac:dyDescent="0.25">
      <c r="A433" t="s">
        <v>1094</v>
      </c>
      <c r="B433" s="2" t="s">
        <v>1095</v>
      </c>
      <c r="C433" t="s">
        <v>1119</v>
      </c>
      <c r="E433" s="45" t="s">
        <v>1144</v>
      </c>
      <c r="F433" t="s">
        <v>1117</v>
      </c>
      <c r="H433">
        <v>3</v>
      </c>
      <c r="I433">
        <v>40</v>
      </c>
      <c r="J433" s="1">
        <v>42579</v>
      </c>
      <c r="K433">
        <v>2016</v>
      </c>
      <c r="L433" s="1" t="s">
        <v>1118</v>
      </c>
      <c r="M433" s="1">
        <v>42629</v>
      </c>
      <c r="N433" s="40">
        <v>6</v>
      </c>
      <c r="O433" t="str">
        <f t="shared" si="47"/>
        <v>Somero</v>
      </c>
      <c r="P433" t="s">
        <v>984</v>
      </c>
      <c r="Q433" t="str">
        <f>VLOOKUP(P433,spp!A:B,2,FALSE)</f>
        <v>Scarus ghobban</v>
      </c>
      <c r="R433">
        <f t="shared" si="53"/>
        <v>25</v>
      </c>
      <c r="S433" s="85">
        <v>2</v>
      </c>
      <c r="T433" s="85">
        <v>7</v>
      </c>
      <c r="U433" s="85">
        <v>16</v>
      </c>
      <c r="AK433" s="85"/>
      <c r="AM433">
        <f>VLOOKUP(P433,spp!A:C,3,FALSE)</f>
        <v>2.3300000000000001E-2</v>
      </c>
      <c r="AN433">
        <f>VLOOKUP(P433,spp!A:D,4,FALSE)</f>
        <v>2.919</v>
      </c>
      <c r="AO433">
        <f t="shared" si="49"/>
        <v>652.5343170024197</v>
      </c>
      <c r="AP433">
        <f t="shared" si="50"/>
        <v>16.313357925060494</v>
      </c>
      <c r="AQ433">
        <f t="shared" si="51"/>
        <v>163.13357925060495</v>
      </c>
      <c r="AR433">
        <f t="shared" si="52"/>
        <v>0.16313357925060495</v>
      </c>
      <c r="AS433">
        <f t="shared" si="48"/>
        <v>0.625</v>
      </c>
      <c r="AT433">
        <f>VLOOKUP(P433,spp!A:H,8,FALSE)</f>
        <v>2</v>
      </c>
      <c r="AU433" s="79" t="str">
        <f>VLOOKUP(Q433,gfQuimbayo!B:C,2,FALSE)</f>
        <v>HM</v>
      </c>
      <c r="AV433" s="79" t="str">
        <f>VLOOKUP(AU433,gfQuimbayo!E:F,2,FALSE)</f>
        <v>Macroalgae feeders</v>
      </c>
      <c r="AW433" s="79" t="str">
        <f>VLOOKUP(Q433,taxo!A:D,4,FALSE)</f>
        <v>Perciformes</v>
      </c>
      <c r="AX433" s="79" t="str">
        <f>VLOOKUP(Q433,taxo!A:C,3,FALSE)</f>
        <v>Scaridae</v>
      </c>
      <c r="AY433" t="str">
        <f>VLOOKUP(P433,spp!A:L,12,FALSE)</f>
        <v>LC</v>
      </c>
    </row>
    <row r="434" spans="1:51" hidden="1" x14ac:dyDescent="0.25">
      <c r="A434" t="s">
        <v>1094</v>
      </c>
      <c r="B434" s="2" t="s">
        <v>1095</v>
      </c>
      <c r="C434" t="s">
        <v>1119</v>
      </c>
      <c r="E434" s="45" t="s">
        <v>1144</v>
      </c>
      <c r="F434" t="s">
        <v>1117</v>
      </c>
      <c r="H434">
        <v>3</v>
      </c>
      <c r="I434">
        <v>40</v>
      </c>
      <c r="J434" s="1">
        <v>42579</v>
      </c>
      <c r="K434">
        <v>2016</v>
      </c>
      <c r="L434" s="1" t="s">
        <v>1118</v>
      </c>
      <c r="M434" s="1">
        <v>42629</v>
      </c>
      <c r="N434" s="40">
        <v>6</v>
      </c>
      <c r="O434" t="str">
        <f t="shared" si="47"/>
        <v>Somero</v>
      </c>
      <c r="P434" t="s">
        <v>959</v>
      </c>
      <c r="Q434" t="str">
        <f>VLOOKUP(P434,spp!A:B,2,FALSE)</f>
        <v>Stegastes acapulcoensis</v>
      </c>
      <c r="R434">
        <f t="shared" si="53"/>
        <v>22</v>
      </c>
      <c r="T434" s="85">
        <v>16</v>
      </c>
      <c r="U434" s="85">
        <v>6</v>
      </c>
      <c r="AK434" s="85"/>
      <c r="AM434">
        <f>VLOOKUP(P434,spp!A:C,3,FALSE)</f>
        <v>3.49E-2</v>
      </c>
      <c r="AN434">
        <f>VLOOKUP(P434,spp!A:D,4,FALSE)</f>
        <v>2.9108999999999998</v>
      </c>
      <c r="AO434">
        <f t="shared" si="49"/>
        <v>523.42850724918219</v>
      </c>
      <c r="AP434">
        <f t="shared" si="50"/>
        <v>13.085712681229555</v>
      </c>
      <c r="AQ434">
        <f t="shared" si="51"/>
        <v>130.85712681229555</v>
      </c>
      <c r="AR434">
        <f t="shared" si="52"/>
        <v>0.13085712681229555</v>
      </c>
      <c r="AS434">
        <f t="shared" si="48"/>
        <v>0.55000000000000004</v>
      </c>
      <c r="AT434">
        <f>VLOOKUP(P434,spp!A:H,8,FALSE)</f>
        <v>2</v>
      </c>
      <c r="AU434" s="79" t="str">
        <f>VLOOKUP(Q434,gfQuimbayo!B:C,2,FALSE)</f>
        <v>HD</v>
      </c>
      <c r="AV434" s="79" t="str">
        <f>VLOOKUP(AU434,gfQuimbayo!E:F,2,FALSE)</f>
        <v>Detritivores</v>
      </c>
      <c r="AW434" s="79" t="str">
        <f>VLOOKUP(Q434,taxo!A:D,4,FALSE)</f>
        <v>Perciformes</v>
      </c>
      <c r="AX434" s="79" t="str">
        <f>VLOOKUP(Q434,taxo!A:C,3,FALSE)</f>
        <v>Pomacentridae</v>
      </c>
      <c r="AY434" t="str">
        <f>VLOOKUP(P434,spp!A:L,12,FALSE)</f>
        <v>LC</v>
      </c>
    </row>
    <row r="435" spans="1:51" hidden="1" x14ac:dyDescent="0.25">
      <c r="A435" t="s">
        <v>1094</v>
      </c>
      <c r="B435" s="2" t="s">
        <v>1095</v>
      </c>
      <c r="C435" t="s">
        <v>1119</v>
      </c>
      <c r="E435" s="45" t="s">
        <v>1144</v>
      </c>
      <c r="F435" t="s">
        <v>1117</v>
      </c>
      <c r="H435">
        <v>3</v>
      </c>
      <c r="I435">
        <v>40</v>
      </c>
      <c r="J435" s="1">
        <v>42579</v>
      </c>
      <c r="K435">
        <v>2016</v>
      </c>
      <c r="L435" s="1" t="s">
        <v>1118</v>
      </c>
      <c r="M435" s="1">
        <v>42629</v>
      </c>
      <c r="N435" s="40">
        <v>6</v>
      </c>
      <c r="O435" t="str">
        <f t="shared" si="47"/>
        <v>Somero</v>
      </c>
      <c r="P435" t="s">
        <v>1000</v>
      </c>
      <c r="Q435" t="str">
        <f>VLOOKUP(P435,spp!A:B,2,FALSE)</f>
        <v>Cirrhitichthys oxycephalus</v>
      </c>
      <c r="R435">
        <f t="shared" si="53"/>
        <v>3</v>
      </c>
      <c r="S435" s="85">
        <v>2</v>
      </c>
      <c r="T435" s="85">
        <v>1</v>
      </c>
      <c r="AK435" s="85"/>
      <c r="AM435">
        <f>VLOOKUP(P435,spp!A:C,3,FALSE)</f>
        <v>3.32E-2</v>
      </c>
      <c r="AN435">
        <f>VLOOKUP(P435,spp!A:D,4,FALSE)</f>
        <v>3</v>
      </c>
      <c r="AO435">
        <f t="shared" si="49"/>
        <v>15.043749999999999</v>
      </c>
      <c r="AP435">
        <f t="shared" si="50"/>
        <v>0.37609375</v>
      </c>
      <c r="AQ435">
        <f t="shared" si="51"/>
        <v>3.7609374999999998</v>
      </c>
      <c r="AR435">
        <f t="shared" si="52"/>
        <v>3.7609375E-3</v>
      </c>
      <c r="AS435">
        <f t="shared" si="48"/>
        <v>7.4999999999999997E-2</v>
      </c>
      <c r="AT435">
        <f>VLOOKUP(P435,spp!A:H,8,FALSE)</f>
        <v>3.9</v>
      </c>
      <c r="AU435" s="79" t="str">
        <f>VLOOKUP(Q435,gfQuimbayo!B:C,2,FALSE)</f>
        <v>IN</v>
      </c>
      <c r="AV435" s="79" t="str">
        <f>VLOOKUP(AU435,gfQuimbayo!E:F,2,FALSE)</f>
        <v>Invertebrivores</v>
      </c>
      <c r="AW435" s="79" t="str">
        <f>VLOOKUP(Q435,taxo!A:D,4,FALSE)</f>
        <v>Perciformes</v>
      </c>
      <c r="AX435" s="79" t="str">
        <f>VLOOKUP(Q435,taxo!A:C,3,FALSE)</f>
        <v>Cirrhitidae</v>
      </c>
      <c r="AY435" t="str">
        <f>VLOOKUP(P435,spp!A:L,12,FALSE)</f>
        <v>NE</v>
      </c>
    </row>
    <row r="436" spans="1:51" hidden="1" x14ac:dyDescent="0.25">
      <c r="A436" t="s">
        <v>1094</v>
      </c>
      <c r="B436" s="2" t="s">
        <v>1095</v>
      </c>
      <c r="C436" t="s">
        <v>1119</v>
      </c>
      <c r="E436" s="45" t="s">
        <v>1144</v>
      </c>
      <c r="F436" t="s">
        <v>1117</v>
      </c>
      <c r="H436">
        <v>3</v>
      </c>
      <c r="I436">
        <v>40</v>
      </c>
      <c r="J436" s="1">
        <v>42579</v>
      </c>
      <c r="K436">
        <v>2016</v>
      </c>
      <c r="L436" s="1" t="s">
        <v>1118</v>
      </c>
      <c r="M436" s="1">
        <v>42629</v>
      </c>
      <c r="N436" s="40">
        <v>6</v>
      </c>
      <c r="O436" t="str">
        <f t="shared" si="47"/>
        <v>Somero</v>
      </c>
      <c r="P436" t="s">
        <v>977</v>
      </c>
      <c r="Q436" t="str">
        <f>VLOOKUP(P436,spp!A:B,2,FALSE)</f>
        <v>Chromis atrilobata</v>
      </c>
      <c r="R436">
        <f t="shared" si="53"/>
        <v>100</v>
      </c>
      <c r="T436" s="85">
        <v>100</v>
      </c>
      <c r="AK436" s="85"/>
      <c r="AM436">
        <f>VLOOKUP(P436,spp!A:C,3,FALSE)</f>
        <v>5.2300000000000003E-3</v>
      </c>
      <c r="AN436">
        <f>VLOOKUP(P436,spp!A:D,4,FALSE)</f>
        <v>3.41655</v>
      </c>
      <c r="AO436">
        <f t="shared" si="49"/>
        <v>510.73103427335252</v>
      </c>
      <c r="AP436">
        <f t="shared" si="50"/>
        <v>12.768275856833814</v>
      </c>
      <c r="AQ436">
        <f t="shared" si="51"/>
        <v>127.68275856833813</v>
      </c>
      <c r="AR436">
        <f t="shared" si="52"/>
        <v>0.12768275856833813</v>
      </c>
      <c r="AS436">
        <f t="shared" si="48"/>
        <v>2.5</v>
      </c>
      <c r="AT436">
        <f>VLOOKUP(P436,spp!A:H,8,FALSE)</f>
        <v>3.4</v>
      </c>
      <c r="AU436" s="79" t="str">
        <f>VLOOKUP(Q436,gfQuimbayo!B:C,2,FALSE)</f>
        <v>PK</v>
      </c>
      <c r="AV436" s="79" t="str">
        <f>VLOOKUP(AU436,gfQuimbayo!E:F,2,FALSE)</f>
        <v>Planktivores</v>
      </c>
      <c r="AW436" s="79" t="str">
        <f>VLOOKUP(Q436,taxo!A:D,4,FALSE)</f>
        <v>Perciformes</v>
      </c>
      <c r="AX436" s="79" t="str">
        <f>VLOOKUP(Q436,taxo!A:C,3,FALSE)</f>
        <v>Pomacentridae</v>
      </c>
      <c r="AY436" t="str">
        <f>VLOOKUP(P436,spp!A:L,12,FALSE)</f>
        <v>LC</v>
      </c>
    </row>
    <row r="437" spans="1:51" hidden="1" x14ac:dyDescent="0.25">
      <c r="A437" t="s">
        <v>1094</v>
      </c>
      <c r="B437" s="2" t="s">
        <v>1095</v>
      </c>
      <c r="C437" t="s">
        <v>1119</v>
      </c>
      <c r="E437" s="45" t="s">
        <v>1144</v>
      </c>
      <c r="F437" t="s">
        <v>1117</v>
      </c>
      <c r="H437">
        <v>3</v>
      </c>
      <c r="I437">
        <v>40</v>
      </c>
      <c r="J437" s="1">
        <v>42579</v>
      </c>
      <c r="K437">
        <v>2016</v>
      </c>
      <c r="L437" s="1" t="s">
        <v>1118</v>
      </c>
      <c r="M437" s="1">
        <v>42629</v>
      </c>
      <c r="N437" s="40">
        <v>6</v>
      </c>
      <c r="O437" t="str">
        <f t="shared" si="47"/>
        <v>Somero</v>
      </c>
      <c r="P437" t="s">
        <v>967</v>
      </c>
      <c r="Q437" t="str">
        <f>VLOOKUP(P437,spp!A:B,2,FALSE)</f>
        <v>Thalassoma lucasanum</v>
      </c>
      <c r="R437">
        <f t="shared" si="53"/>
        <v>170</v>
      </c>
      <c r="S437" s="85">
        <v>70</v>
      </c>
      <c r="T437" s="85">
        <v>100</v>
      </c>
      <c r="AK437" s="85"/>
      <c r="AM437">
        <f>VLOOKUP(P437,spp!A:C,3,FALSE)</f>
        <v>1.261E-2</v>
      </c>
      <c r="AN437">
        <f>VLOOKUP(P437,spp!A:D,4,FALSE)</f>
        <v>2.8782999999999999</v>
      </c>
      <c r="AO437">
        <f t="shared" si="49"/>
        <v>428.63445104273217</v>
      </c>
      <c r="AP437">
        <f t="shared" si="50"/>
        <v>10.715861276068305</v>
      </c>
      <c r="AQ437">
        <f t="shared" si="51"/>
        <v>107.15861276068304</v>
      </c>
      <c r="AR437">
        <f t="shared" si="52"/>
        <v>0.10715861276068304</v>
      </c>
      <c r="AS437">
        <f t="shared" si="48"/>
        <v>4.25</v>
      </c>
      <c r="AT437">
        <f>VLOOKUP(P437,spp!A:H,8,FALSE)</f>
        <v>3.5</v>
      </c>
      <c r="AU437" s="79" t="str">
        <f>VLOOKUP(Q437,gfQuimbayo!B:C,2,FALSE)</f>
        <v>IN</v>
      </c>
      <c r="AV437" s="79" t="str">
        <f>VLOOKUP(AU437,gfQuimbayo!E:F,2,FALSE)</f>
        <v>Invertebrivores</v>
      </c>
      <c r="AW437" s="79" t="str">
        <f>VLOOKUP(Q437,taxo!A:D,4,FALSE)</f>
        <v>Perciformes</v>
      </c>
      <c r="AX437" s="79" t="str">
        <f>VLOOKUP(Q437,taxo!A:C,3,FALSE)</f>
        <v>Labridae</v>
      </c>
      <c r="AY437" t="str">
        <f>VLOOKUP(P437,spp!A:L,12,FALSE)</f>
        <v>LC</v>
      </c>
    </row>
    <row r="438" spans="1:51" hidden="1" x14ac:dyDescent="0.25">
      <c r="A438" t="s">
        <v>1094</v>
      </c>
      <c r="B438" s="2" t="s">
        <v>1095</v>
      </c>
      <c r="C438" t="s">
        <v>1119</v>
      </c>
      <c r="E438" s="45" t="s">
        <v>1144</v>
      </c>
      <c r="F438" t="s">
        <v>1117</v>
      </c>
      <c r="H438">
        <v>3</v>
      </c>
      <c r="I438">
        <v>40</v>
      </c>
      <c r="J438" s="1">
        <v>42579</v>
      </c>
      <c r="K438">
        <v>2016</v>
      </c>
      <c r="L438" s="1" t="s">
        <v>1118</v>
      </c>
      <c r="M438" s="1">
        <v>42629</v>
      </c>
      <c r="N438" s="40">
        <v>6</v>
      </c>
      <c r="O438" t="str">
        <f t="shared" si="47"/>
        <v>Somero</v>
      </c>
      <c r="P438" t="s">
        <v>976</v>
      </c>
      <c r="Q438" t="str">
        <f>VLOOKUP(P438,spp!A:B,2,FALSE)</f>
        <v>Sufflamen verres</v>
      </c>
      <c r="R438">
        <f t="shared" si="53"/>
        <v>1</v>
      </c>
      <c r="T438" s="85">
        <v>1</v>
      </c>
      <c r="AK438" s="85"/>
      <c r="AM438">
        <f>VLOOKUP(P438,spp!A:C,3,FALSE)</f>
        <v>2.4899999999999999E-2</v>
      </c>
      <c r="AN438">
        <f>VLOOKUP(P438,spp!A:D,4,FALSE)</f>
        <v>3.0129999999999999</v>
      </c>
      <c r="AO438">
        <f t="shared" si="49"/>
        <v>10.783479913296377</v>
      </c>
      <c r="AP438">
        <f t="shared" si="50"/>
        <v>0.26958699783240941</v>
      </c>
      <c r="AQ438">
        <f t="shared" si="51"/>
        <v>2.6958699783240943</v>
      </c>
      <c r="AR438">
        <f t="shared" si="52"/>
        <v>2.6958699783240941E-3</v>
      </c>
      <c r="AS438">
        <f t="shared" si="48"/>
        <v>2.5000000000000001E-2</v>
      </c>
      <c r="AT438">
        <f>VLOOKUP(P438,spp!A:H,8,FALSE)</f>
        <v>3.3</v>
      </c>
      <c r="AU438" s="79" t="str">
        <f>VLOOKUP(Q438,gfQuimbayo!B:C,2,FALSE)</f>
        <v>IN</v>
      </c>
      <c r="AV438" s="79" t="str">
        <f>VLOOKUP(AU438,gfQuimbayo!E:F,2,FALSE)</f>
        <v>Invertebrivores</v>
      </c>
      <c r="AW438" s="79" t="str">
        <f>VLOOKUP(Q438,taxo!A:D,4,FALSE)</f>
        <v>Tetraodontiformes</v>
      </c>
      <c r="AX438" s="79" t="str">
        <f>VLOOKUP(Q438,taxo!A:C,3,FALSE)</f>
        <v>Balistidae</v>
      </c>
      <c r="AY438" t="str">
        <f>VLOOKUP(P438,spp!A:L,12,FALSE)</f>
        <v>LC</v>
      </c>
    </row>
    <row r="439" spans="1:51" hidden="1" x14ac:dyDescent="0.25">
      <c r="A439" t="s">
        <v>1094</v>
      </c>
      <c r="B439" s="2" t="s">
        <v>1095</v>
      </c>
      <c r="C439" s="2" t="s">
        <v>1108</v>
      </c>
      <c r="D439" s="22" t="s">
        <v>1145</v>
      </c>
      <c r="E439" s="22" t="s">
        <v>1146</v>
      </c>
      <c r="F439" t="s">
        <v>1117</v>
      </c>
      <c r="H439" s="38">
        <v>1</v>
      </c>
      <c r="I439">
        <v>40</v>
      </c>
      <c r="J439" s="1">
        <v>42579</v>
      </c>
      <c r="K439">
        <v>2016</v>
      </c>
      <c r="L439" s="1" t="s">
        <v>1118</v>
      </c>
      <c r="M439" s="1">
        <v>42630</v>
      </c>
      <c r="N439" s="37">
        <v>8</v>
      </c>
      <c r="O439" t="str">
        <f t="shared" si="47"/>
        <v>Profundo</v>
      </c>
      <c r="P439" t="s">
        <v>984</v>
      </c>
      <c r="Q439" t="str">
        <f>VLOOKUP(P439,spp!A:B,2,FALSE)</f>
        <v>Scarus ghobban</v>
      </c>
      <c r="R439">
        <f t="shared" si="53"/>
        <v>2</v>
      </c>
      <c r="V439" s="85">
        <v>2</v>
      </c>
      <c r="AK439" s="85"/>
      <c r="AM439">
        <f>VLOOKUP(P439,spp!A:C,3,FALSE)</f>
        <v>2.3300000000000001E-2</v>
      </c>
      <c r="AN439">
        <f>VLOOKUP(P439,spp!A:D,4,FALSE)</f>
        <v>2.919</v>
      </c>
      <c r="AO439">
        <f t="shared" si="49"/>
        <v>198.06784699345747</v>
      </c>
      <c r="AP439">
        <f t="shared" si="50"/>
        <v>4.951696174836437</v>
      </c>
      <c r="AQ439">
        <f t="shared" si="51"/>
        <v>49.516961748364366</v>
      </c>
      <c r="AR439">
        <f t="shared" si="52"/>
        <v>4.9516961748364369E-2</v>
      </c>
      <c r="AS439">
        <f t="shared" si="48"/>
        <v>0.05</v>
      </c>
      <c r="AT439">
        <f>VLOOKUP(P439,spp!A:H,8,FALSE)</f>
        <v>2</v>
      </c>
      <c r="AU439" s="79" t="str">
        <f>VLOOKUP(Q439,gfQuimbayo!B:C,2,FALSE)</f>
        <v>HM</v>
      </c>
      <c r="AV439" s="79" t="str">
        <f>VLOOKUP(AU439,gfQuimbayo!E:F,2,FALSE)</f>
        <v>Macroalgae feeders</v>
      </c>
      <c r="AW439" s="79" t="str">
        <f>VLOOKUP(Q439,taxo!A:D,4,FALSE)</f>
        <v>Perciformes</v>
      </c>
      <c r="AX439" s="79" t="str">
        <f>VLOOKUP(Q439,taxo!A:C,3,FALSE)</f>
        <v>Scaridae</v>
      </c>
      <c r="AY439" t="str">
        <f>VLOOKUP(P439,spp!A:L,12,FALSE)</f>
        <v>LC</v>
      </c>
    </row>
    <row r="440" spans="1:51" hidden="1" x14ac:dyDescent="0.25">
      <c r="A440" t="s">
        <v>1094</v>
      </c>
      <c r="B440" s="2" t="s">
        <v>1095</v>
      </c>
      <c r="C440" s="2" t="s">
        <v>1108</v>
      </c>
      <c r="D440" s="22" t="s">
        <v>1145</v>
      </c>
      <c r="E440" s="22" t="s">
        <v>1146</v>
      </c>
      <c r="F440" t="s">
        <v>1117</v>
      </c>
      <c r="H440">
        <v>1</v>
      </c>
      <c r="I440">
        <v>40</v>
      </c>
      <c r="J440" s="1">
        <v>42579</v>
      </c>
      <c r="K440">
        <v>2016</v>
      </c>
      <c r="L440" s="1" t="s">
        <v>1118</v>
      </c>
      <c r="M440" s="1">
        <v>42630</v>
      </c>
      <c r="N440" s="37">
        <v>8</v>
      </c>
      <c r="O440" t="str">
        <f t="shared" si="47"/>
        <v>Profundo</v>
      </c>
      <c r="P440" t="s">
        <v>967</v>
      </c>
      <c r="Q440" t="str">
        <f>VLOOKUP(P440,spp!A:B,2,FALSE)</f>
        <v>Thalassoma lucasanum</v>
      </c>
      <c r="R440">
        <f t="shared" si="53"/>
        <v>1</v>
      </c>
      <c r="T440" s="85">
        <v>1</v>
      </c>
      <c r="AK440" s="85"/>
      <c r="AM440">
        <f>VLOOKUP(P440,spp!A:C,3,FALSE)</f>
        <v>1.261E-2</v>
      </c>
      <c r="AN440">
        <f>VLOOKUP(P440,spp!A:D,4,FALSE)</f>
        <v>2.8782999999999999</v>
      </c>
      <c r="AO440">
        <f t="shared" si="49"/>
        <v>4.1629761327928394</v>
      </c>
      <c r="AP440">
        <f t="shared" si="50"/>
        <v>0.10407440331982099</v>
      </c>
      <c r="AQ440">
        <f t="shared" si="51"/>
        <v>1.0407440331982099</v>
      </c>
      <c r="AR440">
        <f t="shared" si="52"/>
        <v>1.0407440331982099E-3</v>
      </c>
      <c r="AS440">
        <f t="shared" si="48"/>
        <v>2.5000000000000001E-2</v>
      </c>
      <c r="AT440">
        <f>VLOOKUP(P440,spp!A:H,8,FALSE)</f>
        <v>3.5</v>
      </c>
      <c r="AU440" s="79" t="str">
        <f>VLOOKUP(Q440,gfQuimbayo!B:C,2,FALSE)</f>
        <v>IN</v>
      </c>
      <c r="AV440" s="79" t="str">
        <f>VLOOKUP(AU440,gfQuimbayo!E:F,2,FALSE)</f>
        <v>Invertebrivores</v>
      </c>
      <c r="AW440" s="79" t="str">
        <f>VLOOKUP(Q440,taxo!A:D,4,FALSE)</f>
        <v>Perciformes</v>
      </c>
      <c r="AX440" s="79" t="str">
        <f>VLOOKUP(Q440,taxo!A:C,3,FALSE)</f>
        <v>Labridae</v>
      </c>
      <c r="AY440" t="str">
        <f>VLOOKUP(P440,spp!A:L,12,FALSE)</f>
        <v>LC</v>
      </c>
    </row>
    <row r="441" spans="1:51" hidden="1" x14ac:dyDescent="0.25">
      <c r="A441" t="s">
        <v>1094</v>
      </c>
      <c r="B441" s="2" t="s">
        <v>1095</v>
      </c>
      <c r="C441" s="2" t="s">
        <v>1108</v>
      </c>
      <c r="D441" s="22" t="s">
        <v>1145</v>
      </c>
      <c r="E441" s="22" t="s">
        <v>1146</v>
      </c>
      <c r="F441" t="s">
        <v>1117</v>
      </c>
      <c r="H441">
        <v>1</v>
      </c>
      <c r="I441">
        <v>40</v>
      </c>
      <c r="J441" s="1">
        <v>42579</v>
      </c>
      <c r="K441">
        <v>2016</v>
      </c>
      <c r="L441" s="1" t="s">
        <v>1118</v>
      </c>
      <c r="M441" s="1">
        <v>42630</v>
      </c>
      <c r="N441" s="37">
        <v>8</v>
      </c>
      <c r="O441" t="str">
        <f t="shared" si="47"/>
        <v>Profundo</v>
      </c>
      <c r="P441" t="s">
        <v>976</v>
      </c>
      <c r="Q441" t="str">
        <f>VLOOKUP(P441,spp!A:B,2,FALSE)</f>
        <v>Sufflamen verres</v>
      </c>
      <c r="R441">
        <f t="shared" si="53"/>
        <v>1</v>
      </c>
      <c r="U441" s="85">
        <v>1</v>
      </c>
      <c r="AK441" s="85"/>
      <c r="AM441">
        <f>VLOOKUP(P441,spp!A:C,3,FALSE)</f>
        <v>2.4899999999999999E-2</v>
      </c>
      <c r="AN441">
        <f>VLOOKUP(P441,spp!A:D,4,FALSE)</f>
        <v>3.0129999999999999</v>
      </c>
      <c r="AO441">
        <f t="shared" si="49"/>
        <v>50.256150114544802</v>
      </c>
      <c r="AP441">
        <f t="shared" si="50"/>
        <v>1.25640375286362</v>
      </c>
      <c r="AQ441">
        <f t="shared" si="51"/>
        <v>12.5640375286362</v>
      </c>
      <c r="AR441">
        <f t="shared" si="52"/>
        <v>1.2564037528636201E-2</v>
      </c>
      <c r="AS441">
        <f t="shared" si="48"/>
        <v>2.5000000000000001E-2</v>
      </c>
      <c r="AT441">
        <f>VLOOKUP(P441,spp!A:H,8,FALSE)</f>
        <v>3.3</v>
      </c>
      <c r="AU441" s="79" t="str">
        <f>VLOOKUP(Q441,gfQuimbayo!B:C,2,FALSE)</f>
        <v>IN</v>
      </c>
      <c r="AV441" s="79" t="str">
        <f>VLOOKUP(AU441,gfQuimbayo!E:F,2,FALSE)</f>
        <v>Invertebrivores</v>
      </c>
      <c r="AW441" s="79" t="str">
        <f>VLOOKUP(Q441,taxo!A:D,4,FALSE)</f>
        <v>Tetraodontiformes</v>
      </c>
      <c r="AX441" s="79" t="str">
        <f>VLOOKUP(Q441,taxo!A:C,3,FALSE)</f>
        <v>Balistidae</v>
      </c>
      <c r="AY441" t="str">
        <f>VLOOKUP(P441,spp!A:L,12,FALSE)</f>
        <v>LC</v>
      </c>
    </row>
    <row r="442" spans="1:51" hidden="1" x14ac:dyDescent="0.25">
      <c r="A442" t="s">
        <v>1094</v>
      </c>
      <c r="B442" s="2" t="s">
        <v>1095</v>
      </c>
      <c r="C442" s="2" t="s">
        <v>1108</v>
      </c>
      <c r="D442" s="22" t="s">
        <v>1145</v>
      </c>
      <c r="E442" s="22" t="s">
        <v>1146</v>
      </c>
      <c r="F442" t="s">
        <v>1117</v>
      </c>
      <c r="H442">
        <v>1</v>
      </c>
      <c r="I442">
        <v>40</v>
      </c>
      <c r="J442" s="1">
        <v>42579</v>
      </c>
      <c r="K442">
        <v>2016</v>
      </c>
      <c r="L442" s="1" t="s">
        <v>1118</v>
      </c>
      <c r="M442" s="1">
        <v>42630</v>
      </c>
      <c r="N442" s="37">
        <v>8</v>
      </c>
      <c r="O442" t="str">
        <f t="shared" si="47"/>
        <v>Profundo</v>
      </c>
      <c r="P442" t="s">
        <v>957</v>
      </c>
      <c r="Q442" t="str">
        <f>VLOOKUP(P442,spp!A:B,2,FALSE)</f>
        <v>Halichoeres dispilus</v>
      </c>
      <c r="R442">
        <f t="shared" si="53"/>
        <v>4</v>
      </c>
      <c r="S442" s="85">
        <v>3</v>
      </c>
      <c r="U442" s="85">
        <v>1</v>
      </c>
      <c r="AK442" s="85"/>
      <c r="AM442">
        <f>VLOOKUP(P442,spp!A:C,3,FALSE)</f>
        <v>1.26E-2</v>
      </c>
      <c r="AN442">
        <f>VLOOKUP(P442,spp!A:D,4,FALSE)</f>
        <v>3.0672999999999999</v>
      </c>
      <c r="AO442">
        <f t="shared" si="49"/>
        <v>29.79726618257979</v>
      </c>
      <c r="AP442">
        <f t="shared" si="50"/>
        <v>0.74493165456449473</v>
      </c>
      <c r="AQ442">
        <f t="shared" si="51"/>
        <v>7.4493165456449475</v>
      </c>
      <c r="AR442">
        <f t="shared" si="52"/>
        <v>7.4493165456449477E-3</v>
      </c>
      <c r="AS442">
        <f t="shared" si="48"/>
        <v>0.1</v>
      </c>
      <c r="AT442">
        <f>VLOOKUP(P442,spp!A:H,8,FALSE)</f>
        <v>3.9</v>
      </c>
      <c r="AU442" s="79" t="str">
        <f>VLOOKUP(Q442,gfQuimbayo!B:C,2,FALSE)</f>
        <v>IN</v>
      </c>
      <c r="AV442" s="79" t="str">
        <f>VLOOKUP(AU442,gfQuimbayo!E:F,2,FALSE)</f>
        <v>Invertebrivores</v>
      </c>
      <c r="AW442" s="79" t="str">
        <f>VLOOKUP(Q442,taxo!A:D,4,FALSE)</f>
        <v>Perciformes</v>
      </c>
      <c r="AX442" s="79" t="str">
        <f>VLOOKUP(Q442,taxo!A:C,3,FALSE)</f>
        <v>Labridae</v>
      </c>
      <c r="AY442" t="str">
        <f>VLOOKUP(P442,spp!A:L,12,FALSE)</f>
        <v>LC</v>
      </c>
    </row>
    <row r="443" spans="1:51" hidden="1" x14ac:dyDescent="0.25">
      <c r="A443" t="s">
        <v>1094</v>
      </c>
      <c r="B443" s="2" t="s">
        <v>1095</v>
      </c>
      <c r="C443" s="2" t="s">
        <v>1108</v>
      </c>
      <c r="D443" s="22" t="s">
        <v>1145</v>
      </c>
      <c r="E443" s="22" t="s">
        <v>1146</v>
      </c>
      <c r="F443" t="s">
        <v>1117</v>
      </c>
      <c r="H443">
        <v>1</v>
      </c>
      <c r="I443">
        <v>40</v>
      </c>
      <c r="J443" s="1">
        <v>42579</v>
      </c>
      <c r="K443">
        <v>2016</v>
      </c>
      <c r="L443" s="1" t="s">
        <v>1118</v>
      </c>
      <c r="M443" s="1">
        <v>42630</v>
      </c>
      <c r="N443" s="37">
        <v>8</v>
      </c>
      <c r="O443" t="str">
        <f t="shared" si="47"/>
        <v>Profundo</v>
      </c>
      <c r="P443" t="s">
        <v>992</v>
      </c>
      <c r="Q443" t="str">
        <f>VLOOKUP(P443,spp!A:B,2,FALSE)</f>
        <v>Serranus psittacinus</v>
      </c>
      <c r="R443">
        <f t="shared" si="53"/>
        <v>2</v>
      </c>
      <c r="U443" s="85">
        <v>2</v>
      </c>
      <c r="AK443" s="85"/>
      <c r="AM443">
        <f>VLOOKUP(P443,spp!A:C,3,FALSE)</f>
        <v>1.9300000000000001E-2</v>
      </c>
      <c r="AN443">
        <f>VLOOKUP(P443,spp!A:D,4,FALSE)</f>
        <v>2.8511000000000002</v>
      </c>
      <c r="AO443">
        <f t="shared" si="49"/>
        <v>51.759186602301376</v>
      </c>
      <c r="AP443">
        <f t="shared" si="50"/>
        <v>1.2939796650575344</v>
      </c>
      <c r="AQ443">
        <f t="shared" si="51"/>
        <v>12.939796650575344</v>
      </c>
      <c r="AR443">
        <f t="shared" si="52"/>
        <v>1.2939796650575344E-2</v>
      </c>
      <c r="AS443">
        <f t="shared" si="48"/>
        <v>0.05</v>
      </c>
      <c r="AT443">
        <f>VLOOKUP(P443,spp!A:H,8,FALSE)</f>
        <v>3.6</v>
      </c>
      <c r="AU443" s="79" t="str">
        <f>VLOOKUP(Q443,gfQuimbayo!B:C,2,FALSE)</f>
        <v>PS</v>
      </c>
      <c r="AV443" s="79" t="str">
        <f>VLOOKUP(AU443,gfQuimbayo!E:F,2,FALSE)</f>
        <v>Piscivores</v>
      </c>
      <c r="AW443" s="79" t="str">
        <f>VLOOKUP(Q443,taxo!A:D,4,FALSE)</f>
        <v>Perciformes</v>
      </c>
      <c r="AX443" s="79" t="str">
        <f>VLOOKUP(Q443,taxo!A:C,3,FALSE)</f>
        <v>Serranidae</v>
      </c>
      <c r="AY443" t="str">
        <f>VLOOKUP(P443,spp!A:L,12,FALSE)</f>
        <v>LC</v>
      </c>
    </row>
    <row r="444" spans="1:51" hidden="1" x14ac:dyDescent="0.25">
      <c r="A444" t="s">
        <v>1094</v>
      </c>
      <c r="B444" s="2" t="s">
        <v>1095</v>
      </c>
      <c r="C444" s="2" t="s">
        <v>1108</v>
      </c>
      <c r="D444" s="22" t="s">
        <v>1145</v>
      </c>
      <c r="E444" s="22" t="s">
        <v>1146</v>
      </c>
      <c r="F444" t="s">
        <v>1117</v>
      </c>
      <c r="H444">
        <v>1</v>
      </c>
      <c r="I444">
        <v>40</v>
      </c>
      <c r="J444" s="1">
        <v>42579</v>
      </c>
      <c r="K444">
        <v>2016</v>
      </c>
      <c r="L444" s="1" t="s">
        <v>1118</v>
      </c>
      <c r="M444" s="1">
        <v>42630</v>
      </c>
      <c r="N444" s="37">
        <v>8</v>
      </c>
      <c r="O444" t="str">
        <f t="shared" si="47"/>
        <v>Profundo</v>
      </c>
      <c r="P444" t="s">
        <v>960</v>
      </c>
      <c r="Q444" t="str">
        <f>VLOOKUP(P444,spp!A:B,2,FALSE)</f>
        <v>Plagiotremus azaleus</v>
      </c>
      <c r="R444">
        <f t="shared" si="53"/>
        <v>1</v>
      </c>
      <c r="S444" s="85">
        <v>1</v>
      </c>
      <c r="AK444" s="85"/>
      <c r="AM444">
        <f>VLOOKUP(P444,spp!A:C,3,FALSE)</f>
        <v>4.5999999999999999E-3</v>
      </c>
      <c r="AN444">
        <f>VLOOKUP(P444,spp!A:D,4,FALSE)</f>
        <v>3.1387999999999998</v>
      </c>
      <c r="AO444">
        <f t="shared" si="49"/>
        <v>8.1622883091650902E-2</v>
      </c>
      <c r="AP444">
        <f t="shared" si="50"/>
        <v>2.0405720772912724E-3</v>
      </c>
      <c r="AQ444">
        <f t="shared" si="51"/>
        <v>2.0405720772912722E-2</v>
      </c>
      <c r="AR444">
        <f t="shared" si="52"/>
        <v>2.0405720772912721E-5</v>
      </c>
      <c r="AS444">
        <f t="shared" si="48"/>
        <v>2.5000000000000001E-2</v>
      </c>
      <c r="AT444">
        <f>VLOOKUP(P444,spp!A:H,8,FALSE)</f>
        <v>4</v>
      </c>
      <c r="AU444" s="79" t="str">
        <f>VLOOKUP(Q444,gfQuimbayo!B:C,2,FALSE)</f>
        <v>PS</v>
      </c>
      <c r="AV444" s="79" t="str">
        <f>VLOOKUP(AU444,gfQuimbayo!E:F,2,FALSE)</f>
        <v>Piscivores</v>
      </c>
      <c r="AW444" s="79" t="str">
        <f>VLOOKUP(Q444,taxo!A:D,4,FALSE)</f>
        <v>Perciformes</v>
      </c>
      <c r="AX444" s="79" t="str">
        <f>VLOOKUP(Q444,taxo!A:C,3,FALSE)</f>
        <v>Blenniidae</v>
      </c>
      <c r="AY444" t="str">
        <f>VLOOKUP(P444,spp!A:L,12,FALSE)</f>
        <v>LC</v>
      </c>
    </row>
    <row r="445" spans="1:51" hidden="1" x14ac:dyDescent="0.25">
      <c r="A445" t="s">
        <v>1094</v>
      </c>
      <c r="B445" s="2" t="s">
        <v>1095</v>
      </c>
      <c r="C445" s="2" t="s">
        <v>1108</v>
      </c>
      <c r="D445" s="22" t="s">
        <v>1145</v>
      </c>
      <c r="E445" s="22" t="s">
        <v>1146</v>
      </c>
      <c r="F445" t="s">
        <v>1117</v>
      </c>
      <c r="H445">
        <v>1</v>
      </c>
      <c r="I445">
        <v>40</v>
      </c>
      <c r="J445" s="1">
        <v>42579</v>
      </c>
      <c r="K445">
        <v>2016</v>
      </c>
      <c r="L445" s="1" t="s">
        <v>1118</v>
      </c>
      <c r="M445" s="1">
        <v>42630</v>
      </c>
      <c r="N445" s="37">
        <v>8</v>
      </c>
      <c r="O445" t="str">
        <f t="shared" si="47"/>
        <v>Profundo</v>
      </c>
      <c r="P445" t="s">
        <v>991</v>
      </c>
      <c r="Q445" t="str">
        <f>VLOOKUP(P445,spp!A:B,2,FALSE)</f>
        <v>Canthigaster punctatissima</v>
      </c>
      <c r="R445">
        <f t="shared" si="53"/>
        <v>10</v>
      </c>
      <c r="S445" s="85">
        <v>10</v>
      </c>
      <c r="AK445" s="85"/>
      <c r="AM445">
        <f>VLOOKUP(P445,spp!A:C,3,FALSE)</f>
        <v>1.9699999999999999E-2</v>
      </c>
      <c r="AN445">
        <f>VLOOKUP(P445,spp!A:D,4,FALSE)</f>
        <v>2.9174000000000002</v>
      </c>
      <c r="AO445">
        <f t="shared" si="49"/>
        <v>2.853753173553387</v>
      </c>
      <c r="AP445">
        <f t="shared" si="50"/>
        <v>7.134382933883468E-2</v>
      </c>
      <c r="AQ445">
        <f t="shared" si="51"/>
        <v>0.71343829338834674</v>
      </c>
      <c r="AR445">
        <f t="shared" si="52"/>
        <v>7.1343829338834676E-4</v>
      </c>
      <c r="AS445">
        <f t="shared" si="48"/>
        <v>0.25</v>
      </c>
      <c r="AT445">
        <f>VLOOKUP(P445,spp!A:H,8,FALSE)</f>
        <v>3</v>
      </c>
      <c r="AU445" s="79" t="str">
        <f>VLOOKUP(Q445,gfQuimbayo!B:C,2,FALSE)</f>
        <v>IN</v>
      </c>
      <c r="AV445" s="79" t="str">
        <f>VLOOKUP(AU445,gfQuimbayo!E:F,2,FALSE)</f>
        <v>Invertebrivores</v>
      </c>
      <c r="AW445" s="79" t="str">
        <f>VLOOKUP(Q445,taxo!A:D,4,FALSE)</f>
        <v>Tetraodontiformes</v>
      </c>
      <c r="AX445" s="79" t="str">
        <f>VLOOKUP(Q445,taxo!A:C,3,FALSE)</f>
        <v>Tetraodontidae</v>
      </c>
      <c r="AY445" t="str">
        <f>VLOOKUP(P445,spp!A:L,12,FALSE)</f>
        <v>LC</v>
      </c>
    </row>
    <row r="446" spans="1:51" hidden="1" x14ac:dyDescent="0.25">
      <c r="A446" t="s">
        <v>1094</v>
      </c>
      <c r="B446" s="2" t="s">
        <v>1095</v>
      </c>
      <c r="C446" s="2" t="s">
        <v>1108</v>
      </c>
      <c r="D446" s="22" t="s">
        <v>1145</v>
      </c>
      <c r="E446" s="22" t="s">
        <v>1146</v>
      </c>
      <c r="F446" t="s">
        <v>1117</v>
      </c>
      <c r="H446">
        <v>1</v>
      </c>
      <c r="I446">
        <v>40</v>
      </c>
      <c r="J446" s="1">
        <v>42579</v>
      </c>
      <c r="K446">
        <v>2016</v>
      </c>
      <c r="L446" s="1" t="s">
        <v>1118</v>
      </c>
      <c r="M446" s="1">
        <v>42630</v>
      </c>
      <c r="N446" s="37">
        <v>8</v>
      </c>
      <c r="O446" t="str">
        <f t="shared" si="47"/>
        <v>Profundo</v>
      </c>
      <c r="P446" t="s">
        <v>989</v>
      </c>
      <c r="Q446" t="str">
        <f>VLOOKUP(P446,spp!A:B,2,FALSE)</f>
        <v>Halichoeres nicholsi</v>
      </c>
      <c r="R446">
        <f t="shared" si="53"/>
        <v>3</v>
      </c>
      <c r="S446" s="85">
        <v>3</v>
      </c>
      <c r="AK446" s="85"/>
      <c r="AM446">
        <f>VLOOKUP(P446,spp!A:C,3,FALSE)</f>
        <v>1.26E-2</v>
      </c>
      <c r="AN446">
        <f>VLOOKUP(P446,spp!A:D,4,FALSE)</f>
        <v>3.0672999999999999</v>
      </c>
      <c r="AO446">
        <f t="shared" si="49"/>
        <v>0.62819313845926827</v>
      </c>
      <c r="AP446">
        <f t="shared" si="50"/>
        <v>1.5704828461481708E-2</v>
      </c>
      <c r="AQ446">
        <f t="shared" si="51"/>
        <v>0.15704828461481707</v>
      </c>
      <c r="AR446">
        <f t="shared" si="52"/>
        <v>1.5704828461481706E-4</v>
      </c>
      <c r="AS446">
        <f t="shared" si="48"/>
        <v>7.4999999999999997E-2</v>
      </c>
      <c r="AT446">
        <f>VLOOKUP(P446,spp!A:H,8,FALSE)</f>
        <v>4</v>
      </c>
      <c r="AU446" s="79" t="str">
        <f>VLOOKUP(Q446,gfQuimbayo!B:C,2,FALSE)</f>
        <v>IN</v>
      </c>
      <c r="AV446" s="79" t="str">
        <f>VLOOKUP(AU446,gfQuimbayo!E:F,2,FALSE)</f>
        <v>Invertebrivores</v>
      </c>
      <c r="AW446" s="79" t="str">
        <f>VLOOKUP(Q446,taxo!A:D,4,FALSE)</f>
        <v>Perciformes</v>
      </c>
      <c r="AX446" s="79" t="str">
        <f>VLOOKUP(Q446,taxo!A:C,3,FALSE)</f>
        <v>Labridae</v>
      </c>
      <c r="AY446" t="str">
        <f>VLOOKUP(P446,spp!A:L,12,FALSE)</f>
        <v>LC</v>
      </c>
    </row>
    <row r="447" spans="1:51" hidden="1" x14ac:dyDescent="0.25">
      <c r="A447" t="s">
        <v>1094</v>
      </c>
      <c r="B447" s="2" t="s">
        <v>1095</v>
      </c>
      <c r="C447" s="2" t="s">
        <v>1108</v>
      </c>
      <c r="D447" s="22" t="s">
        <v>1145</v>
      </c>
      <c r="E447" s="22" t="s">
        <v>1146</v>
      </c>
      <c r="F447" t="s">
        <v>1117</v>
      </c>
      <c r="H447">
        <v>1</v>
      </c>
      <c r="I447">
        <v>40</v>
      </c>
      <c r="J447" s="1">
        <v>42579</v>
      </c>
      <c r="K447">
        <v>2016</v>
      </c>
      <c r="L447" s="1" t="s">
        <v>1118</v>
      </c>
      <c r="M447" s="1">
        <v>42630</v>
      </c>
      <c r="N447" s="37">
        <v>8</v>
      </c>
      <c r="O447" t="str">
        <f t="shared" ref="O447:O509" si="54">IF(N447&gt;6,"Profundo","Somero")</f>
        <v>Profundo</v>
      </c>
      <c r="P447" t="s">
        <v>958</v>
      </c>
      <c r="Q447" t="str">
        <f>VLOOKUP(P447,spp!A:B,2,FALSE)</f>
        <v>Pseudobalistes naufragium</v>
      </c>
      <c r="R447">
        <f t="shared" si="53"/>
        <v>1</v>
      </c>
      <c r="V447" s="85">
        <v>1</v>
      </c>
      <c r="AK447" s="85"/>
      <c r="AM447">
        <f>VLOOKUP(P447,spp!A:C,3,FALSE)</f>
        <v>0.12970000000000001</v>
      </c>
      <c r="AN447">
        <f>VLOOKUP(P447,spp!A:D,4,FALSE)</f>
        <v>2.6061000000000001</v>
      </c>
      <c r="AO447">
        <f t="shared" si="49"/>
        <v>225.1238123864585</v>
      </c>
      <c r="AP447">
        <f t="shared" si="50"/>
        <v>5.6280953096614628</v>
      </c>
      <c r="AQ447">
        <f t="shared" si="51"/>
        <v>56.280953096614624</v>
      </c>
      <c r="AR447">
        <f t="shared" si="52"/>
        <v>5.6280953096614621E-2</v>
      </c>
      <c r="AS447">
        <f t="shared" si="48"/>
        <v>2.5000000000000001E-2</v>
      </c>
      <c r="AT447">
        <f>VLOOKUP(P447,spp!A:H,8,FALSE)</f>
        <v>3.8</v>
      </c>
      <c r="AU447" s="79" t="str">
        <f>VLOOKUP(Q447,gfQuimbayo!B:C,2,FALSE)</f>
        <v>IN</v>
      </c>
      <c r="AV447" s="79" t="str">
        <f>VLOOKUP(AU447,gfQuimbayo!E:F,2,FALSE)</f>
        <v>Invertebrivores</v>
      </c>
      <c r="AW447" s="79" t="str">
        <f>VLOOKUP(Q447,taxo!A:D,4,FALSE)</f>
        <v>Tetraodontiformes</v>
      </c>
      <c r="AX447" s="79" t="str">
        <f>VLOOKUP(Q447,taxo!A:C,3,FALSE)</f>
        <v>Balistidae</v>
      </c>
      <c r="AY447" t="str">
        <f>VLOOKUP(P447,spp!A:L,12,FALSE)</f>
        <v>LC</v>
      </c>
    </row>
    <row r="448" spans="1:51" hidden="1" x14ac:dyDescent="0.25">
      <c r="A448" t="s">
        <v>1094</v>
      </c>
      <c r="B448" s="2" t="s">
        <v>1095</v>
      </c>
      <c r="C448" s="2" t="s">
        <v>1108</v>
      </c>
      <c r="D448" s="22" t="s">
        <v>1145</v>
      </c>
      <c r="E448" s="22" t="s">
        <v>1146</v>
      </c>
      <c r="F448" t="s">
        <v>1117</v>
      </c>
      <c r="H448">
        <v>1</v>
      </c>
      <c r="I448">
        <v>40</v>
      </c>
      <c r="J448" s="1">
        <v>42579</v>
      </c>
      <c r="K448">
        <v>2016</v>
      </c>
      <c r="L448" s="1" t="s">
        <v>1118</v>
      </c>
      <c r="M448" s="1">
        <v>42630</v>
      </c>
      <c r="N448" s="37">
        <v>8</v>
      </c>
      <c r="O448" t="str">
        <f t="shared" si="54"/>
        <v>Profundo</v>
      </c>
      <c r="P448" t="s">
        <v>1001</v>
      </c>
      <c r="Q448" t="str">
        <f>VLOOKUP(P448,spp!A:B,2,FALSE)</f>
        <v>Apogon dovii</v>
      </c>
      <c r="R448">
        <f t="shared" si="53"/>
        <v>1</v>
      </c>
      <c r="S448" s="85">
        <v>1</v>
      </c>
      <c r="AK448" s="85"/>
      <c r="AM448">
        <f>VLOOKUP(P448,spp!A:C,3,FALSE)</f>
        <v>1.41E-2</v>
      </c>
      <c r="AN448">
        <f>VLOOKUP(P448,spp!A:D,4,FALSE)</f>
        <v>3.1286</v>
      </c>
      <c r="AO448">
        <f t="shared" si="49"/>
        <v>0.24786443933352806</v>
      </c>
      <c r="AP448">
        <f t="shared" si="50"/>
        <v>6.1966109833382016E-3</v>
      </c>
      <c r="AQ448">
        <f t="shared" si="51"/>
        <v>6.1966109833382015E-2</v>
      </c>
      <c r="AR448">
        <f t="shared" si="52"/>
        <v>6.1966109833382009E-5</v>
      </c>
      <c r="AS448">
        <f t="shared" si="48"/>
        <v>2.5000000000000001E-2</v>
      </c>
      <c r="AT448">
        <f>VLOOKUP(P448,spp!A:H,8,FALSE)</f>
        <v>3.4</v>
      </c>
      <c r="AU448" s="79" t="str">
        <f>VLOOKUP(Q448,gfQuimbayo!B:C,2,FALSE)</f>
        <v>PK</v>
      </c>
      <c r="AV448" s="79" t="str">
        <f>VLOOKUP(AU448,gfQuimbayo!E:F,2,FALSE)</f>
        <v>Planktivores</v>
      </c>
      <c r="AW448" s="79" t="str">
        <f>VLOOKUP(Q448,taxo!A:D,4,FALSE)</f>
        <v>Perciformes</v>
      </c>
      <c r="AX448" s="79" t="str">
        <f>VLOOKUP(Q448,taxo!A:C,3,FALSE)</f>
        <v>Apogonidae</v>
      </c>
      <c r="AY448" t="str">
        <f>VLOOKUP(P448,spp!A:L,12,FALSE)</f>
        <v>LC</v>
      </c>
    </row>
    <row r="449" spans="1:51" hidden="1" x14ac:dyDescent="0.25">
      <c r="A449" t="s">
        <v>1094</v>
      </c>
      <c r="B449" s="2" t="s">
        <v>1095</v>
      </c>
      <c r="C449" s="2" t="s">
        <v>1108</v>
      </c>
      <c r="D449" s="22" t="s">
        <v>1145</v>
      </c>
      <c r="E449" s="22" t="s">
        <v>1146</v>
      </c>
      <c r="F449" t="s">
        <v>1117</v>
      </c>
      <c r="H449">
        <v>1</v>
      </c>
      <c r="I449">
        <v>40</v>
      </c>
      <c r="J449" s="1">
        <v>42579</v>
      </c>
      <c r="K449">
        <v>2016</v>
      </c>
      <c r="L449" s="1" t="s">
        <v>1118</v>
      </c>
      <c r="M449" s="1">
        <v>42630</v>
      </c>
      <c r="N449" s="37">
        <v>8</v>
      </c>
      <c r="O449" t="str">
        <f t="shared" si="54"/>
        <v>Profundo</v>
      </c>
      <c r="P449" t="s">
        <v>1121</v>
      </c>
      <c r="Q449" t="str">
        <f>VLOOKUP(P449,spp!A:B,2,FALSE)</f>
        <v>Scarus compressus</v>
      </c>
      <c r="R449">
        <f t="shared" si="53"/>
        <v>3</v>
      </c>
      <c r="U449" s="85">
        <v>3</v>
      </c>
      <c r="AK449" s="85"/>
      <c r="AM449">
        <f>VLOOKUP(P449,spp!A:C,3,FALSE)</f>
        <v>1.8599999999999998E-2</v>
      </c>
      <c r="AN449">
        <f>VLOOKUP(P449,spp!A:D,4,FALSE)</f>
        <v>3.0455000000000001</v>
      </c>
      <c r="AO449">
        <f t="shared" si="49"/>
        <v>122.25697435250288</v>
      </c>
      <c r="AP449">
        <f t="shared" si="50"/>
        <v>3.0564243588125719</v>
      </c>
      <c r="AQ449">
        <f t="shared" si="51"/>
        <v>30.56424358812572</v>
      </c>
      <c r="AR449">
        <f t="shared" si="52"/>
        <v>3.056424358812572E-2</v>
      </c>
      <c r="AS449">
        <f t="shared" si="48"/>
        <v>7.4999999999999997E-2</v>
      </c>
      <c r="AT449">
        <f>VLOOKUP(P449,spp!A:H,8,FALSE)</f>
        <v>2</v>
      </c>
      <c r="AU449" s="79" t="str">
        <f>VLOOKUP(Q449,gfQuimbayo!B:C,2,FALSE)</f>
        <v>HM</v>
      </c>
      <c r="AV449" s="79" t="str">
        <f>VLOOKUP(AU449,gfQuimbayo!E:F,2,FALSE)</f>
        <v>Macroalgae feeders</v>
      </c>
      <c r="AW449" s="79" t="str">
        <f>VLOOKUP(Q449,taxo!A:D,4,FALSE)</f>
        <v>Perciformes</v>
      </c>
      <c r="AX449" s="79" t="str">
        <f>VLOOKUP(Q449,taxo!A:C,3,FALSE)</f>
        <v>Scaridae</v>
      </c>
      <c r="AY449" t="str">
        <f>VLOOKUP(P449,spp!A:L,12,FALSE)</f>
        <v>LC</v>
      </c>
    </row>
    <row r="450" spans="1:51" hidden="1" x14ac:dyDescent="0.25">
      <c r="A450" t="s">
        <v>1094</v>
      </c>
      <c r="B450" s="2" t="s">
        <v>1095</v>
      </c>
      <c r="C450" s="2" t="s">
        <v>1108</v>
      </c>
      <c r="D450" s="22" t="s">
        <v>1145</v>
      </c>
      <c r="E450" s="22" t="s">
        <v>1146</v>
      </c>
      <c r="F450" t="s">
        <v>1117</v>
      </c>
      <c r="H450" s="38">
        <v>2</v>
      </c>
      <c r="I450">
        <v>40</v>
      </c>
      <c r="J450" s="1">
        <v>42579</v>
      </c>
      <c r="K450">
        <v>2016</v>
      </c>
      <c r="L450" s="1" t="s">
        <v>1118</v>
      </c>
      <c r="M450" s="1">
        <v>42630</v>
      </c>
      <c r="N450" s="37">
        <v>8</v>
      </c>
      <c r="O450" t="str">
        <f t="shared" si="54"/>
        <v>Profundo</v>
      </c>
      <c r="P450" t="s">
        <v>957</v>
      </c>
      <c r="Q450" t="str">
        <f>VLOOKUP(P450,spp!A:B,2,FALSE)</f>
        <v>Halichoeres dispilus</v>
      </c>
      <c r="R450">
        <f t="shared" si="53"/>
        <v>8</v>
      </c>
      <c r="S450" s="85">
        <v>8</v>
      </c>
      <c r="AK450" s="85"/>
      <c r="AM450">
        <f>VLOOKUP(P450,spp!A:C,3,FALSE)</f>
        <v>1.26E-2</v>
      </c>
      <c r="AN450">
        <f>VLOOKUP(P450,spp!A:D,4,FALSE)</f>
        <v>3.0672999999999999</v>
      </c>
      <c r="AO450">
        <f t="shared" si="49"/>
        <v>1.6751817025580487</v>
      </c>
      <c r="AP450">
        <f t="shared" si="50"/>
        <v>4.1879542563951218E-2</v>
      </c>
      <c r="AQ450">
        <f t="shared" si="51"/>
        <v>0.41879542563951216</v>
      </c>
      <c r="AR450">
        <f t="shared" si="52"/>
        <v>4.1879542563951215E-4</v>
      </c>
      <c r="AS450">
        <f t="shared" ref="AS450:AS513" si="55">R450/I450</f>
        <v>0.2</v>
      </c>
      <c r="AT450">
        <f>VLOOKUP(P450,spp!A:H,8,FALSE)</f>
        <v>3.9</v>
      </c>
      <c r="AU450" s="79" t="str">
        <f>VLOOKUP(Q450,gfQuimbayo!B:C,2,FALSE)</f>
        <v>IN</v>
      </c>
      <c r="AV450" s="79" t="str">
        <f>VLOOKUP(AU450,gfQuimbayo!E:F,2,FALSE)</f>
        <v>Invertebrivores</v>
      </c>
      <c r="AW450" s="79" t="str">
        <f>VLOOKUP(Q450,taxo!A:D,4,FALSE)</f>
        <v>Perciformes</v>
      </c>
      <c r="AX450" s="79" t="str">
        <f>VLOOKUP(Q450,taxo!A:C,3,FALSE)</f>
        <v>Labridae</v>
      </c>
      <c r="AY450" t="str">
        <f>VLOOKUP(P450,spp!A:L,12,FALSE)</f>
        <v>LC</v>
      </c>
    </row>
    <row r="451" spans="1:51" hidden="1" x14ac:dyDescent="0.25">
      <c r="A451" t="s">
        <v>1094</v>
      </c>
      <c r="B451" s="2" t="s">
        <v>1095</v>
      </c>
      <c r="C451" s="2" t="s">
        <v>1108</v>
      </c>
      <c r="D451" s="22" t="s">
        <v>1145</v>
      </c>
      <c r="E451" s="22" t="s">
        <v>1146</v>
      </c>
      <c r="F451" t="s">
        <v>1117</v>
      </c>
      <c r="H451">
        <v>2</v>
      </c>
      <c r="I451">
        <v>40</v>
      </c>
      <c r="J451" s="1">
        <v>42579</v>
      </c>
      <c r="K451">
        <v>2016</v>
      </c>
      <c r="L451" s="1" t="s">
        <v>1118</v>
      </c>
      <c r="M451" s="1">
        <v>42630</v>
      </c>
      <c r="N451" s="37">
        <v>8</v>
      </c>
      <c r="O451" t="str">
        <f t="shared" si="54"/>
        <v>Profundo</v>
      </c>
      <c r="P451" t="s">
        <v>980</v>
      </c>
      <c r="Q451" t="str">
        <f>VLOOKUP(P451,spp!A:B,2,FALSE)</f>
        <v>Scarus perrico</v>
      </c>
      <c r="R451">
        <f t="shared" si="53"/>
        <v>3</v>
      </c>
      <c r="S451" s="85">
        <v>1</v>
      </c>
      <c r="U451" s="85">
        <v>1</v>
      </c>
      <c r="V451" s="85">
        <v>1</v>
      </c>
      <c r="AK451" s="85"/>
      <c r="AM451">
        <f>VLOOKUP(P451,spp!A:C,3,FALSE)</f>
        <v>1.8599999999999998E-2</v>
      </c>
      <c r="AN451">
        <f>VLOOKUP(P451,spp!A:D,4,FALSE)</f>
        <v>3.0455000000000001</v>
      </c>
      <c r="AO451">
        <f t="shared" si="49"/>
        <v>154.60484733468343</v>
      </c>
      <c r="AP451">
        <f t="shared" si="50"/>
        <v>3.8651211833670858</v>
      </c>
      <c r="AQ451">
        <f t="shared" si="51"/>
        <v>38.651211833670857</v>
      </c>
      <c r="AR451">
        <f t="shared" si="52"/>
        <v>3.8651211833670859E-2</v>
      </c>
      <c r="AS451">
        <f t="shared" si="55"/>
        <v>7.4999999999999997E-2</v>
      </c>
      <c r="AT451">
        <f>VLOOKUP(P451,spp!A:H,8,FALSE)</f>
        <v>2</v>
      </c>
      <c r="AU451" s="79" t="str">
        <f>VLOOKUP(Q451,gfQuimbayo!B:C,2,FALSE)</f>
        <v>HM</v>
      </c>
      <c r="AV451" s="79" t="str">
        <f>VLOOKUP(AU451,gfQuimbayo!E:F,2,FALSE)</f>
        <v>Macroalgae feeders</v>
      </c>
      <c r="AW451" s="79" t="str">
        <f>VLOOKUP(Q451,taxo!A:D,4,FALSE)</f>
        <v>Perciformes</v>
      </c>
      <c r="AX451" s="79" t="str">
        <f>VLOOKUP(Q451,taxo!A:C,3,FALSE)</f>
        <v>Scaridae</v>
      </c>
      <c r="AY451" t="str">
        <f>VLOOKUP(P451,spp!A:L,12,FALSE)</f>
        <v>LC</v>
      </c>
    </row>
    <row r="452" spans="1:51" hidden="1" x14ac:dyDescent="0.25">
      <c r="A452" t="s">
        <v>1094</v>
      </c>
      <c r="B452" s="2" t="s">
        <v>1095</v>
      </c>
      <c r="C452" s="2" t="s">
        <v>1108</v>
      </c>
      <c r="D452" s="22" t="s">
        <v>1145</v>
      </c>
      <c r="E452" s="22" t="s">
        <v>1146</v>
      </c>
      <c r="F452" t="s">
        <v>1117</v>
      </c>
      <c r="H452">
        <v>2</v>
      </c>
      <c r="I452">
        <v>40</v>
      </c>
      <c r="J452" s="1">
        <v>42579</v>
      </c>
      <c r="K452">
        <v>2016</v>
      </c>
      <c r="L452" s="1" t="s">
        <v>1118</v>
      </c>
      <c r="M452" s="1">
        <v>42630</v>
      </c>
      <c r="N452" s="37">
        <v>8</v>
      </c>
      <c r="O452" t="str">
        <f t="shared" si="54"/>
        <v>Profundo</v>
      </c>
      <c r="P452" t="s">
        <v>967</v>
      </c>
      <c r="Q452" t="str">
        <f>VLOOKUP(P452,spp!A:B,2,FALSE)</f>
        <v>Thalassoma lucasanum</v>
      </c>
      <c r="R452">
        <f t="shared" si="53"/>
        <v>4</v>
      </c>
      <c r="T452" s="85">
        <v>3</v>
      </c>
      <c r="U452" s="85">
        <v>1</v>
      </c>
      <c r="AK452" s="85"/>
      <c r="AM452">
        <f>VLOOKUP(P452,spp!A:C,3,FALSE)</f>
        <v>1.261E-2</v>
      </c>
      <c r="AN452">
        <f>VLOOKUP(P452,spp!A:D,4,FALSE)</f>
        <v>2.8782999999999999</v>
      </c>
      <c r="AO452">
        <f t="shared" si="49"/>
        <v>30.600293147172959</v>
      </c>
      <c r="AP452">
        <f t="shared" si="50"/>
        <v>0.76500732867932397</v>
      </c>
      <c r="AQ452">
        <f t="shared" si="51"/>
        <v>7.6500732867932397</v>
      </c>
      <c r="AR452">
        <f t="shared" si="52"/>
        <v>7.6500732867932396E-3</v>
      </c>
      <c r="AS452">
        <f t="shared" si="55"/>
        <v>0.1</v>
      </c>
      <c r="AT452">
        <f>VLOOKUP(P452,spp!A:H,8,FALSE)</f>
        <v>3.5</v>
      </c>
      <c r="AU452" s="79" t="str">
        <f>VLOOKUP(Q452,gfQuimbayo!B:C,2,FALSE)</f>
        <v>IN</v>
      </c>
      <c r="AV452" s="79" t="str">
        <f>VLOOKUP(AU452,gfQuimbayo!E:F,2,FALSE)</f>
        <v>Invertebrivores</v>
      </c>
      <c r="AW452" s="79" t="str">
        <f>VLOOKUP(Q452,taxo!A:D,4,FALSE)</f>
        <v>Perciformes</v>
      </c>
      <c r="AX452" s="79" t="str">
        <f>VLOOKUP(Q452,taxo!A:C,3,FALSE)</f>
        <v>Labridae</v>
      </c>
      <c r="AY452" t="str">
        <f>VLOOKUP(P452,spp!A:L,12,FALSE)</f>
        <v>LC</v>
      </c>
    </row>
    <row r="453" spans="1:51" hidden="1" x14ac:dyDescent="0.25">
      <c r="A453" t="s">
        <v>1094</v>
      </c>
      <c r="B453" s="2" t="s">
        <v>1095</v>
      </c>
      <c r="C453" s="2" t="s">
        <v>1108</v>
      </c>
      <c r="D453" s="22" t="s">
        <v>1145</v>
      </c>
      <c r="E453" s="22" t="s">
        <v>1146</v>
      </c>
      <c r="F453" t="s">
        <v>1117</v>
      </c>
      <c r="H453">
        <v>2</v>
      </c>
      <c r="I453">
        <v>40</v>
      </c>
      <c r="J453" s="1">
        <v>42579</v>
      </c>
      <c r="K453">
        <v>2016</v>
      </c>
      <c r="L453" s="1" t="s">
        <v>1118</v>
      </c>
      <c r="M453" s="1">
        <v>42630</v>
      </c>
      <c r="N453" s="37">
        <v>8</v>
      </c>
      <c r="O453" t="str">
        <f t="shared" si="54"/>
        <v>Profundo</v>
      </c>
      <c r="P453" t="s">
        <v>976</v>
      </c>
      <c r="Q453" t="str">
        <f>VLOOKUP(P453,spp!A:B,2,FALSE)</f>
        <v>Sufflamen verres</v>
      </c>
      <c r="R453">
        <f t="shared" si="53"/>
        <v>3</v>
      </c>
      <c r="T453" s="85">
        <v>2</v>
      </c>
      <c r="U453" s="85">
        <v>1</v>
      </c>
      <c r="AK453" s="85"/>
      <c r="AM453">
        <f>VLOOKUP(P453,spp!A:C,3,FALSE)</f>
        <v>2.4899999999999999E-2</v>
      </c>
      <c r="AN453">
        <f>VLOOKUP(P453,spp!A:D,4,FALSE)</f>
        <v>3.0129999999999999</v>
      </c>
      <c r="AO453">
        <f t="shared" si="49"/>
        <v>71.82310994113756</v>
      </c>
      <c r="AP453">
        <f t="shared" si="50"/>
        <v>1.795577748528439</v>
      </c>
      <c r="AQ453">
        <f t="shared" si="51"/>
        <v>17.95577748528439</v>
      </c>
      <c r="AR453">
        <f t="shared" si="52"/>
        <v>1.7955777485284388E-2</v>
      </c>
      <c r="AS453">
        <f t="shared" si="55"/>
        <v>7.4999999999999997E-2</v>
      </c>
      <c r="AT453">
        <f>VLOOKUP(P453,spp!A:H,8,FALSE)</f>
        <v>3.3</v>
      </c>
      <c r="AU453" s="79" t="str">
        <f>VLOOKUP(Q453,gfQuimbayo!B:C,2,FALSE)</f>
        <v>IN</v>
      </c>
      <c r="AV453" s="79" t="str">
        <f>VLOOKUP(AU453,gfQuimbayo!E:F,2,FALSE)</f>
        <v>Invertebrivores</v>
      </c>
      <c r="AW453" s="79" t="str">
        <f>VLOOKUP(Q453,taxo!A:D,4,FALSE)</f>
        <v>Tetraodontiformes</v>
      </c>
      <c r="AX453" s="79" t="str">
        <f>VLOOKUP(Q453,taxo!A:C,3,FALSE)</f>
        <v>Balistidae</v>
      </c>
      <c r="AY453" t="str">
        <f>VLOOKUP(P453,spp!A:L,12,FALSE)</f>
        <v>LC</v>
      </c>
    </row>
    <row r="454" spans="1:51" hidden="1" x14ac:dyDescent="0.25">
      <c r="A454" t="s">
        <v>1094</v>
      </c>
      <c r="B454" s="2" t="s">
        <v>1095</v>
      </c>
      <c r="C454" s="2" t="s">
        <v>1108</v>
      </c>
      <c r="D454" s="22" t="s">
        <v>1145</v>
      </c>
      <c r="E454" s="22" t="s">
        <v>1146</v>
      </c>
      <c r="F454" t="s">
        <v>1117</v>
      </c>
      <c r="H454">
        <v>2</v>
      </c>
      <c r="I454">
        <v>40</v>
      </c>
      <c r="J454" s="1">
        <v>42579</v>
      </c>
      <c r="K454">
        <v>2016</v>
      </c>
      <c r="L454" s="1" t="s">
        <v>1118</v>
      </c>
      <c r="M454" s="1">
        <v>42630</v>
      </c>
      <c r="N454" s="37">
        <v>8</v>
      </c>
      <c r="O454" t="str">
        <f t="shared" si="54"/>
        <v>Profundo</v>
      </c>
      <c r="P454" t="s">
        <v>988</v>
      </c>
      <c r="Q454" t="str">
        <f>VLOOKUP(P454,spp!A:B,2,FALSE)</f>
        <v>Halichoeres chierchiae</v>
      </c>
      <c r="R454">
        <f t="shared" si="53"/>
        <v>2</v>
      </c>
      <c r="T454" s="85">
        <v>2</v>
      </c>
      <c r="AK454" s="85"/>
      <c r="AM454">
        <f>VLOOKUP(P454,spp!A:C,3,FALSE)</f>
        <v>1.26E-2</v>
      </c>
      <c r="AN454">
        <f>VLOOKUP(P454,spp!A:D,4,FALSE)</f>
        <v>3.0672999999999999</v>
      </c>
      <c r="AO454">
        <f t="shared" si="49"/>
        <v>12.175195793543107</v>
      </c>
      <c r="AP454">
        <f t="shared" si="50"/>
        <v>0.30437989483857769</v>
      </c>
      <c r="AQ454">
        <f t="shared" si="51"/>
        <v>3.0437989483857768</v>
      </c>
      <c r="AR454">
        <f t="shared" si="52"/>
        <v>3.0437989483857769E-3</v>
      </c>
      <c r="AS454">
        <f t="shared" si="55"/>
        <v>0.05</v>
      </c>
      <c r="AT454">
        <f>VLOOKUP(P454,spp!A:H,8,FALSE)</f>
        <v>3.5</v>
      </c>
      <c r="AU454" s="79" t="str">
        <f>VLOOKUP(Q454,gfQuimbayo!B:C,2,FALSE)</f>
        <v>IN</v>
      </c>
      <c r="AV454" s="79" t="str">
        <f>VLOOKUP(AU454,gfQuimbayo!E:F,2,FALSE)</f>
        <v>Invertebrivores</v>
      </c>
      <c r="AW454" s="79" t="str">
        <f>VLOOKUP(Q454,taxo!A:D,4,FALSE)</f>
        <v>Perciformes</v>
      </c>
      <c r="AX454" s="79" t="str">
        <f>VLOOKUP(Q454,taxo!A:C,3,FALSE)</f>
        <v>Labridae</v>
      </c>
      <c r="AY454" t="str">
        <f>VLOOKUP(P454,spp!A:L,12,FALSE)</f>
        <v>LC</v>
      </c>
    </row>
    <row r="455" spans="1:51" hidden="1" x14ac:dyDescent="0.25">
      <c r="A455" t="s">
        <v>1094</v>
      </c>
      <c r="B455" s="2" t="s">
        <v>1095</v>
      </c>
      <c r="C455" s="2" t="s">
        <v>1108</v>
      </c>
      <c r="D455" s="22" t="s">
        <v>1145</v>
      </c>
      <c r="E455" s="22" t="s">
        <v>1146</v>
      </c>
      <c r="F455" t="s">
        <v>1117</v>
      </c>
      <c r="H455">
        <v>2</v>
      </c>
      <c r="I455">
        <v>40</v>
      </c>
      <c r="J455" s="1">
        <v>42579</v>
      </c>
      <c r="K455">
        <v>2016</v>
      </c>
      <c r="L455" s="1" t="s">
        <v>1118</v>
      </c>
      <c r="M455" s="1">
        <v>42630</v>
      </c>
      <c r="N455" s="37">
        <v>8</v>
      </c>
      <c r="O455" t="str">
        <f t="shared" si="54"/>
        <v>Profundo</v>
      </c>
      <c r="P455" t="s">
        <v>984</v>
      </c>
      <c r="Q455" t="str">
        <f>VLOOKUP(P455,spp!A:B,2,FALSE)</f>
        <v>Scarus ghobban</v>
      </c>
      <c r="R455">
        <f t="shared" si="53"/>
        <v>9</v>
      </c>
      <c r="U455" s="85">
        <v>9</v>
      </c>
      <c r="AK455" s="85"/>
      <c r="AM455">
        <f>VLOOKUP(P455,spp!A:C,3,FALSE)</f>
        <v>2.3300000000000001E-2</v>
      </c>
      <c r="AN455">
        <f>VLOOKUP(P455,spp!A:D,4,FALSE)</f>
        <v>2.919</v>
      </c>
      <c r="AO455">
        <f t="shared" si="49"/>
        <v>333.79417872356322</v>
      </c>
      <c r="AP455">
        <f t="shared" si="50"/>
        <v>8.3448544680890802</v>
      </c>
      <c r="AQ455">
        <f t="shared" si="51"/>
        <v>83.448544680890805</v>
      </c>
      <c r="AR455">
        <f t="shared" si="52"/>
        <v>8.3448544680890802E-2</v>
      </c>
      <c r="AS455">
        <f t="shared" si="55"/>
        <v>0.22500000000000001</v>
      </c>
      <c r="AT455">
        <f>VLOOKUP(P455,spp!A:H,8,FALSE)</f>
        <v>2</v>
      </c>
      <c r="AU455" s="79" t="str">
        <f>VLOOKUP(Q455,gfQuimbayo!B:C,2,FALSE)</f>
        <v>HM</v>
      </c>
      <c r="AV455" s="79" t="str">
        <f>VLOOKUP(AU455,gfQuimbayo!E:F,2,FALSE)</f>
        <v>Macroalgae feeders</v>
      </c>
      <c r="AW455" s="79" t="str">
        <f>VLOOKUP(Q455,taxo!A:D,4,FALSE)</f>
        <v>Perciformes</v>
      </c>
      <c r="AX455" s="79" t="str">
        <f>VLOOKUP(Q455,taxo!A:C,3,FALSE)</f>
        <v>Scaridae</v>
      </c>
      <c r="AY455" t="str">
        <f>VLOOKUP(P455,spp!A:L,12,FALSE)</f>
        <v>LC</v>
      </c>
    </row>
    <row r="456" spans="1:51" hidden="1" x14ac:dyDescent="0.25">
      <c r="A456" t="s">
        <v>1094</v>
      </c>
      <c r="B456" s="2" t="s">
        <v>1095</v>
      </c>
      <c r="C456" s="2" t="s">
        <v>1108</v>
      </c>
      <c r="D456" s="22" t="s">
        <v>1145</v>
      </c>
      <c r="E456" s="22" t="s">
        <v>1146</v>
      </c>
      <c r="F456" t="s">
        <v>1117</v>
      </c>
      <c r="H456">
        <v>2</v>
      </c>
      <c r="I456">
        <v>40</v>
      </c>
      <c r="J456" s="1">
        <v>42579</v>
      </c>
      <c r="K456">
        <v>2016</v>
      </c>
      <c r="L456" s="1" t="s">
        <v>1118</v>
      </c>
      <c r="M456" s="1">
        <v>42630</v>
      </c>
      <c r="N456" s="37">
        <v>8</v>
      </c>
      <c r="O456" t="str">
        <f t="shared" si="54"/>
        <v>Profundo</v>
      </c>
      <c r="P456" t="s">
        <v>991</v>
      </c>
      <c r="Q456" t="str">
        <f>VLOOKUP(P456,spp!A:B,2,FALSE)</f>
        <v>Canthigaster punctatissima</v>
      </c>
      <c r="R456">
        <f t="shared" si="53"/>
        <v>3</v>
      </c>
      <c r="S456" s="85">
        <v>3</v>
      </c>
      <c r="AK456" s="85"/>
      <c r="AM456">
        <f>VLOOKUP(P456,spp!A:C,3,FALSE)</f>
        <v>1.9699999999999999E-2</v>
      </c>
      <c r="AN456">
        <f>VLOOKUP(P456,spp!A:D,4,FALSE)</f>
        <v>2.9174000000000002</v>
      </c>
      <c r="AO456">
        <f t="shared" si="49"/>
        <v>0.85612595206601616</v>
      </c>
      <c r="AP456">
        <f t="shared" si="50"/>
        <v>2.1403148801650403E-2</v>
      </c>
      <c r="AQ456">
        <f t="shared" si="51"/>
        <v>0.21403148801650401</v>
      </c>
      <c r="AR456">
        <f t="shared" si="52"/>
        <v>2.1403148801650402E-4</v>
      </c>
      <c r="AS456">
        <f t="shared" si="55"/>
        <v>7.4999999999999997E-2</v>
      </c>
      <c r="AT456">
        <f>VLOOKUP(P456,spp!A:H,8,FALSE)</f>
        <v>3</v>
      </c>
      <c r="AU456" s="79" t="str">
        <f>VLOOKUP(Q456,gfQuimbayo!B:C,2,FALSE)</f>
        <v>IN</v>
      </c>
      <c r="AV456" s="79" t="str">
        <f>VLOOKUP(AU456,gfQuimbayo!E:F,2,FALSE)</f>
        <v>Invertebrivores</v>
      </c>
      <c r="AW456" s="79" t="str">
        <f>VLOOKUP(Q456,taxo!A:D,4,FALSE)</f>
        <v>Tetraodontiformes</v>
      </c>
      <c r="AX456" s="79" t="str">
        <f>VLOOKUP(Q456,taxo!A:C,3,FALSE)</f>
        <v>Tetraodontidae</v>
      </c>
      <c r="AY456" t="str">
        <f>VLOOKUP(P456,spp!A:L,12,FALSE)</f>
        <v>LC</v>
      </c>
    </row>
    <row r="457" spans="1:51" hidden="1" x14ac:dyDescent="0.25">
      <c r="A457" t="s">
        <v>1094</v>
      </c>
      <c r="B457" s="2" t="s">
        <v>1095</v>
      </c>
      <c r="C457" s="2" t="s">
        <v>1108</v>
      </c>
      <c r="D457" s="22" t="s">
        <v>1145</v>
      </c>
      <c r="E457" s="22" t="s">
        <v>1146</v>
      </c>
      <c r="F457" t="s">
        <v>1117</v>
      </c>
      <c r="H457">
        <v>2</v>
      </c>
      <c r="I457">
        <v>40</v>
      </c>
      <c r="J457" s="1">
        <v>42579</v>
      </c>
      <c r="K457">
        <v>2016</v>
      </c>
      <c r="L457" s="1" t="s">
        <v>1118</v>
      </c>
      <c r="M457" s="1">
        <v>42630</v>
      </c>
      <c r="N457" s="37">
        <v>8</v>
      </c>
      <c r="O457" t="str">
        <f t="shared" si="54"/>
        <v>Profundo</v>
      </c>
      <c r="P457" t="s">
        <v>997</v>
      </c>
      <c r="Q457" t="str">
        <f>VLOOKUP(P457,spp!A:B,2,FALSE)</f>
        <v>Acanthurus xanthopterus</v>
      </c>
      <c r="R457">
        <f t="shared" si="53"/>
        <v>2</v>
      </c>
      <c r="T457" s="85">
        <v>2</v>
      </c>
      <c r="AK457" s="85"/>
      <c r="AM457">
        <f>VLOOKUP(P457,spp!A:C,3,FALSE)</f>
        <v>2.673E-2</v>
      </c>
      <c r="AN457">
        <f>VLOOKUP(P457,spp!A:D,4,FALSE)</f>
        <v>2.9844900000000001</v>
      </c>
      <c r="AO457">
        <f t="shared" si="49"/>
        <v>21.859516128974541</v>
      </c>
      <c r="AP457">
        <f t="shared" si="50"/>
        <v>0.54648790322436347</v>
      </c>
      <c r="AQ457">
        <f t="shared" si="51"/>
        <v>5.4648790322436351</v>
      </c>
      <c r="AR457">
        <f t="shared" si="52"/>
        <v>5.4648790322436355E-3</v>
      </c>
      <c r="AS457">
        <f t="shared" si="55"/>
        <v>0.05</v>
      </c>
      <c r="AT457">
        <f>VLOOKUP(P457,spp!A:H,8,FALSE)</f>
        <v>2.9</v>
      </c>
      <c r="AU457" s="79" t="str">
        <f>VLOOKUP(Q457,gfQuimbayo!B:C,2,FALSE)</f>
        <v>HD</v>
      </c>
      <c r="AV457" s="79" t="str">
        <f>VLOOKUP(AU457,gfQuimbayo!E:F,2,FALSE)</f>
        <v>Detritivores</v>
      </c>
      <c r="AW457" s="79" t="str">
        <f>VLOOKUP(Q457,taxo!A:D,4,FALSE)</f>
        <v>Perciformes</v>
      </c>
      <c r="AX457" s="79" t="str">
        <f>VLOOKUP(Q457,taxo!A:C,3,FALSE)</f>
        <v>Acanthuridae</v>
      </c>
      <c r="AY457" t="str">
        <f>VLOOKUP(P457,spp!A:L,12,FALSE)</f>
        <v>LC</v>
      </c>
    </row>
    <row r="458" spans="1:51" hidden="1" x14ac:dyDescent="0.25">
      <c r="A458" t="s">
        <v>1094</v>
      </c>
      <c r="B458" s="2" t="s">
        <v>1095</v>
      </c>
      <c r="C458" s="2" t="s">
        <v>1108</v>
      </c>
      <c r="D458" s="22" t="s">
        <v>1145</v>
      </c>
      <c r="E458" s="22" t="s">
        <v>1146</v>
      </c>
      <c r="F458" t="s">
        <v>1117</v>
      </c>
      <c r="H458">
        <v>2</v>
      </c>
      <c r="I458">
        <v>40</v>
      </c>
      <c r="J458" s="1">
        <v>42579</v>
      </c>
      <c r="K458">
        <v>2016</v>
      </c>
      <c r="L458" s="1" t="s">
        <v>1118</v>
      </c>
      <c r="M458" s="1">
        <v>42630</v>
      </c>
      <c r="N458" s="37">
        <v>8</v>
      </c>
      <c r="O458" t="str">
        <f t="shared" si="54"/>
        <v>Profundo</v>
      </c>
      <c r="P458" t="s">
        <v>978</v>
      </c>
      <c r="Q458" t="str">
        <f>VLOOKUP(P458,spp!A:B,2,FALSE)</f>
        <v>Bodianus diplotaenia</v>
      </c>
      <c r="R458">
        <f t="shared" si="53"/>
        <v>2</v>
      </c>
      <c r="T458" s="85">
        <v>2</v>
      </c>
      <c r="AK458" s="85"/>
      <c r="AM458">
        <f>VLOOKUP(P458,spp!A:C,3,FALSE)</f>
        <v>2.01E-2</v>
      </c>
      <c r="AN458">
        <f>VLOOKUP(P458,spp!A:D,4,FALSE)</f>
        <v>2.9992000000000001</v>
      </c>
      <c r="AO458">
        <f t="shared" si="49"/>
        <v>16.932059824155317</v>
      </c>
      <c r="AP458">
        <f t="shared" si="50"/>
        <v>0.42330149560388292</v>
      </c>
      <c r="AQ458">
        <f t="shared" si="51"/>
        <v>4.2330149560388293</v>
      </c>
      <c r="AR458">
        <f t="shared" si="52"/>
        <v>4.2330149560388291E-3</v>
      </c>
      <c r="AS458">
        <f t="shared" si="55"/>
        <v>0.05</v>
      </c>
      <c r="AT458">
        <f>VLOOKUP(P458,spp!A:H,8,FALSE)</f>
        <v>3.4</v>
      </c>
      <c r="AU458" s="79" t="str">
        <f>VLOOKUP(Q458,gfQuimbayo!B:C,2,FALSE)</f>
        <v>IN</v>
      </c>
      <c r="AV458" s="79" t="str">
        <f>VLOOKUP(AU458,gfQuimbayo!E:F,2,FALSE)</f>
        <v>Invertebrivores</v>
      </c>
      <c r="AW458" s="79" t="str">
        <f>VLOOKUP(Q458,taxo!A:D,4,FALSE)</f>
        <v>Perciformes</v>
      </c>
      <c r="AX458" s="79" t="str">
        <f>VLOOKUP(Q458,taxo!A:C,3,FALSE)</f>
        <v>Labridae</v>
      </c>
      <c r="AY458" t="str">
        <f>VLOOKUP(P458,spp!A:L,12,FALSE)</f>
        <v>LC</v>
      </c>
    </row>
    <row r="459" spans="1:51" hidden="1" x14ac:dyDescent="0.25">
      <c r="A459" t="s">
        <v>1094</v>
      </c>
      <c r="B459" s="2" t="s">
        <v>1095</v>
      </c>
      <c r="C459" s="2" t="s">
        <v>1108</v>
      </c>
      <c r="D459" s="22" t="s">
        <v>1145</v>
      </c>
      <c r="E459" s="22" t="s">
        <v>1146</v>
      </c>
      <c r="F459" t="s">
        <v>1117</v>
      </c>
      <c r="H459" s="38">
        <v>3</v>
      </c>
      <c r="I459">
        <v>40</v>
      </c>
      <c r="J459" s="1">
        <v>42579</v>
      </c>
      <c r="K459">
        <v>2016</v>
      </c>
      <c r="L459" s="1" t="s">
        <v>1118</v>
      </c>
      <c r="M459" s="1">
        <v>42630</v>
      </c>
      <c r="N459" s="37">
        <v>8</v>
      </c>
      <c r="O459" t="str">
        <f t="shared" si="54"/>
        <v>Profundo</v>
      </c>
      <c r="P459" t="s">
        <v>983</v>
      </c>
      <c r="Q459" t="str">
        <f>VLOOKUP(P459,spp!A:B,2,FALSE)</f>
        <v>Scarus rubroviolaceus</v>
      </c>
      <c r="R459">
        <f t="shared" si="53"/>
        <v>5</v>
      </c>
      <c r="U459" s="85">
        <v>4</v>
      </c>
      <c r="V459" s="85">
        <v>1</v>
      </c>
      <c r="AK459" s="85"/>
      <c r="AM459">
        <f>VLOOKUP(P459,spp!A:C,3,FALSE)</f>
        <v>1.3599999999999999E-2</v>
      </c>
      <c r="AN459">
        <f>VLOOKUP(P459,spp!A:D,4,FALSE)</f>
        <v>3.109</v>
      </c>
      <c r="AO459">
        <f t="shared" si="49"/>
        <v>239.49757203237294</v>
      </c>
      <c r="AP459">
        <f t="shared" si="50"/>
        <v>5.9874393008093234</v>
      </c>
      <c r="AQ459">
        <f t="shared" si="51"/>
        <v>59.874393008093236</v>
      </c>
      <c r="AR459">
        <f t="shared" si="52"/>
        <v>5.9874393008093232E-2</v>
      </c>
      <c r="AS459">
        <f t="shared" si="55"/>
        <v>0.125</v>
      </c>
      <c r="AT459">
        <f>VLOOKUP(P459,spp!A:H,8,FALSE)</f>
        <v>2</v>
      </c>
      <c r="AU459" s="79" t="str">
        <f>VLOOKUP(Q459,gfQuimbayo!B:C,2,FALSE)</f>
        <v>HM</v>
      </c>
      <c r="AV459" s="79" t="str">
        <f>VLOOKUP(AU459,gfQuimbayo!E:F,2,FALSE)</f>
        <v>Macroalgae feeders</v>
      </c>
      <c r="AW459" s="79" t="str">
        <f>VLOOKUP(Q459,taxo!A:D,4,FALSE)</f>
        <v>Perciformes</v>
      </c>
      <c r="AX459" s="79" t="str">
        <f>VLOOKUP(Q459,taxo!A:C,3,FALSE)</f>
        <v>Scaridae</v>
      </c>
      <c r="AY459" t="str">
        <f>VLOOKUP(P459,spp!A:L,12,FALSE)</f>
        <v>LC</v>
      </c>
    </row>
    <row r="460" spans="1:51" hidden="1" x14ac:dyDescent="0.25">
      <c r="A460" t="s">
        <v>1094</v>
      </c>
      <c r="B460" s="2" t="s">
        <v>1095</v>
      </c>
      <c r="C460" s="2" t="s">
        <v>1108</v>
      </c>
      <c r="D460" s="22" t="s">
        <v>1145</v>
      </c>
      <c r="E460" s="22" t="s">
        <v>1146</v>
      </c>
      <c r="F460" t="s">
        <v>1117</v>
      </c>
      <c r="H460" s="38">
        <v>3</v>
      </c>
      <c r="I460">
        <v>40</v>
      </c>
      <c r="J460" s="1">
        <v>42579</v>
      </c>
      <c r="K460">
        <v>2016</v>
      </c>
      <c r="L460" s="1" t="s">
        <v>1118</v>
      </c>
      <c r="M460" s="1">
        <v>42630</v>
      </c>
      <c r="N460" s="37">
        <v>8</v>
      </c>
      <c r="O460" t="str">
        <f t="shared" si="54"/>
        <v>Profundo</v>
      </c>
      <c r="P460" t="s">
        <v>984</v>
      </c>
      <c r="Q460" t="str">
        <f>VLOOKUP(P460,spp!A:B,2,FALSE)</f>
        <v>Scarus ghobban</v>
      </c>
      <c r="R460">
        <f t="shared" si="53"/>
        <v>25</v>
      </c>
      <c r="T460" s="85">
        <v>20</v>
      </c>
      <c r="U460" s="85">
        <v>5</v>
      </c>
      <c r="AK460" s="85"/>
      <c r="AM460">
        <f>VLOOKUP(P460,spp!A:C,3,FALSE)</f>
        <v>2.3300000000000001E-2</v>
      </c>
      <c r="AN460">
        <f>VLOOKUP(P460,spp!A:D,4,FALSE)</f>
        <v>2.919</v>
      </c>
      <c r="AO460">
        <f t="shared" si="49"/>
        <v>352.43093348637245</v>
      </c>
      <c r="AP460">
        <f t="shared" si="50"/>
        <v>8.8107733371593113</v>
      </c>
      <c r="AQ460">
        <f t="shared" si="51"/>
        <v>88.107733371593113</v>
      </c>
      <c r="AR460">
        <f t="shared" si="52"/>
        <v>8.8107733371593111E-2</v>
      </c>
      <c r="AS460">
        <f t="shared" si="55"/>
        <v>0.625</v>
      </c>
      <c r="AT460">
        <f>VLOOKUP(P460,spp!A:H,8,FALSE)</f>
        <v>2</v>
      </c>
      <c r="AU460" s="79" t="str">
        <f>VLOOKUP(Q460,gfQuimbayo!B:C,2,FALSE)</f>
        <v>HM</v>
      </c>
      <c r="AV460" s="79" t="str">
        <f>VLOOKUP(AU460,gfQuimbayo!E:F,2,FALSE)</f>
        <v>Macroalgae feeders</v>
      </c>
      <c r="AW460" s="79" t="str">
        <f>VLOOKUP(Q460,taxo!A:D,4,FALSE)</f>
        <v>Perciformes</v>
      </c>
      <c r="AX460" s="79" t="str">
        <f>VLOOKUP(Q460,taxo!A:C,3,FALSE)</f>
        <v>Scaridae</v>
      </c>
      <c r="AY460" t="str">
        <f>VLOOKUP(P460,spp!A:L,12,FALSE)</f>
        <v>LC</v>
      </c>
    </row>
    <row r="461" spans="1:51" hidden="1" x14ac:dyDescent="0.25">
      <c r="A461" t="s">
        <v>1094</v>
      </c>
      <c r="B461" s="2" t="s">
        <v>1095</v>
      </c>
      <c r="C461" s="2" t="s">
        <v>1108</v>
      </c>
      <c r="D461" s="22" t="s">
        <v>1145</v>
      </c>
      <c r="E461" s="22" t="s">
        <v>1146</v>
      </c>
      <c r="F461" t="s">
        <v>1117</v>
      </c>
      <c r="H461" s="38">
        <v>3</v>
      </c>
      <c r="I461">
        <v>40</v>
      </c>
      <c r="J461" s="1">
        <v>42579</v>
      </c>
      <c r="K461">
        <v>2016</v>
      </c>
      <c r="L461" s="1" t="s">
        <v>1118</v>
      </c>
      <c r="M461" s="1">
        <v>42630</v>
      </c>
      <c r="N461" s="37">
        <v>8</v>
      </c>
      <c r="O461" t="str">
        <f t="shared" si="54"/>
        <v>Profundo</v>
      </c>
      <c r="P461" t="s">
        <v>997</v>
      </c>
      <c r="Q461" t="str">
        <f>VLOOKUP(P461,spp!A:B,2,FALSE)</f>
        <v>Acanthurus xanthopterus</v>
      </c>
      <c r="R461">
        <f t="shared" si="53"/>
        <v>33</v>
      </c>
      <c r="T461" s="85">
        <v>30</v>
      </c>
      <c r="U461" s="85">
        <v>3</v>
      </c>
      <c r="AK461" s="85"/>
      <c r="AM461">
        <f>VLOOKUP(P461,spp!A:C,3,FALSE)</f>
        <v>2.673E-2</v>
      </c>
      <c r="AN461">
        <f>VLOOKUP(P461,spp!A:D,4,FALSE)</f>
        <v>2.9844900000000001</v>
      </c>
      <c r="AO461">
        <f t="shared" si="49"/>
        <v>478.49697477615865</v>
      </c>
      <c r="AP461">
        <f t="shared" si="50"/>
        <v>11.962424369403966</v>
      </c>
      <c r="AQ461">
        <f t="shared" si="51"/>
        <v>119.62424369403965</v>
      </c>
      <c r="AR461">
        <f t="shared" si="52"/>
        <v>0.11962424369403965</v>
      </c>
      <c r="AS461">
        <f t="shared" si="55"/>
        <v>0.82499999999999996</v>
      </c>
      <c r="AT461">
        <f>VLOOKUP(P461,spp!A:H,8,FALSE)</f>
        <v>2.9</v>
      </c>
      <c r="AU461" s="79" t="str">
        <f>VLOOKUP(Q461,gfQuimbayo!B:C,2,FALSE)</f>
        <v>HD</v>
      </c>
      <c r="AV461" s="79" t="str">
        <f>VLOOKUP(AU461,gfQuimbayo!E:F,2,FALSE)</f>
        <v>Detritivores</v>
      </c>
      <c r="AW461" s="79" t="str">
        <f>VLOOKUP(Q461,taxo!A:D,4,FALSE)</f>
        <v>Perciformes</v>
      </c>
      <c r="AX461" s="79" t="str">
        <f>VLOOKUP(Q461,taxo!A:C,3,FALSE)</f>
        <v>Acanthuridae</v>
      </c>
      <c r="AY461" t="str">
        <f>VLOOKUP(P461,spp!A:L,12,FALSE)</f>
        <v>LC</v>
      </c>
    </row>
    <row r="462" spans="1:51" hidden="1" x14ac:dyDescent="0.25">
      <c r="A462" t="s">
        <v>1094</v>
      </c>
      <c r="B462" s="2" t="s">
        <v>1095</v>
      </c>
      <c r="C462" s="2" t="s">
        <v>1108</v>
      </c>
      <c r="D462" s="22" t="s">
        <v>1145</v>
      </c>
      <c r="E462" s="22" t="s">
        <v>1146</v>
      </c>
      <c r="F462" t="s">
        <v>1117</v>
      </c>
      <c r="H462" s="38">
        <v>3</v>
      </c>
      <c r="I462">
        <v>40</v>
      </c>
      <c r="J462" s="1">
        <v>42579</v>
      </c>
      <c r="K462">
        <v>2016</v>
      </c>
      <c r="L462" s="1" t="s">
        <v>1118</v>
      </c>
      <c r="M462" s="1">
        <v>42630</v>
      </c>
      <c r="N462" s="37">
        <v>8</v>
      </c>
      <c r="O462" t="str">
        <f t="shared" si="54"/>
        <v>Profundo</v>
      </c>
      <c r="P462" t="s">
        <v>975</v>
      </c>
      <c r="Q462" t="str">
        <f>VLOOKUP(P462,spp!A:B,2,FALSE)</f>
        <v>Holacanthus passer</v>
      </c>
      <c r="R462">
        <f t="shared" si="53"/>
        <v>2</v>
      </c>
      <c r="S462" s="85">
        <v>1</v>
      </c>
      <c r="T462" s="85">
        <v>1</v>
      </c>
      <c r="AK462" s="85"/>
      <c r="AM462">
        <f>VLOOKUP(P462,spp!A:C,3,FALSE)</f>
        <v>2.7130000000000001E-2</v>
      </c>
      <c r="AN462">
        <f>VLOOKUP(P462,spp!A:D,4,FALSE)</f>
        <v>3.0842299999999998</v>
      </c>
      <c r="AO462">
        <f t="shared" si="49"/>
        <v>14.02042621095921</v>
      </c>
      <c r="AP462">
        <f t="shared" si="50"/>
        <v>0.35051065527398023</v>
      </c>
      <c r="AQ462">
        <f t="shared" si="51"/>
        <v>3.5051065527398024</v>
      </c>
      <c r="AR462">
        <f t="shared" si="52"/>
        <v>3.5051065527398023E-3</v>
      </c>
      <c r="AS462">
        <f t="shared" si="55"/>
        <v>0.05</v>
      </c>
      <c r="AT462">
        <f>VLOOKUP(P462,spp!A:H,8,FALSE)</f>
        <v>2.6</v>
      </c>
      <c r="AU462" s="79" t="str">
        <f>VLOOKUP(Q462,gfQuimbayo!B:C,2,FALSE)</f>
        <v>IN</v>
      </c>
      <c r="AV462" s="79" t="str">
        <f>VLOOKUP(AU462,gfQuimbayo!E:F,2,FALSE)</f>
        <v>Invertebrivores</v>
      </c>
      <c r="AW462" s="79" t="str">
        <f>VLOOKUP(Q462,taxo!A:D,4,FALSE)</f>
        <v>Perciformes</v>
      </c>
      <c r="AX462" s="79" t="str">
        <f>VLOOKUP(Q462,taxo!A:C,3,FALSE)</f>
        <v>Pomacanthidae</v>
      </c>
      <c r="AY462" t="str">
        <f>VLOOKUP(P462,spp!A:L,12,FALSE)</f>
        <v>LC</v>
      </c>
    </row>
    <row r="463" spans="1:51" hidden="1" x14ac:dyDescent="0.25">
      <c r="A463" t="s">
        <v>1094</v>
      </c>
      <c r="B463" s="2" t="s">
        <v>1095</v>
      </c>
      <c r="C463" s="2" t="s">
        <v>1108</v>
      </c>
      <c r="D463" s="22" t="s">
        <v>1145</v>
      </c>
      <c r="E463" s="22" t="s">
        <v>1146</v>
      </c>
      <c r="F463" t="s">
        <v>1117</v>
      </c>
      <c r="H463" s="38">
        <v>3</v>
      </c>
      <c r="I463">
        <v>40</v>
      </c>
      <c r="J463" s="1">
        <v>42579</v>
      </c>
      <c r="K463">
        <v>2016</v>
      </c>
      <c r="L463" s="1" t="s">
        <v>1118</v>
      </c>
      <c r="M463" s="1">
        <v>42630</v>
      </c>
      <c r="N463" s="37">
        <v>8</v>
      </c>
      <c r="O463" t="str">
        <f t="shared" si="54"/>
        <v>Profundo</v>
      </c>
      <c r="P463" t="s">
        <v>967</v>
      </c>
      <c r="Q463" t="str">
        <f>VLOOKUP(P463,spp!A:B,2,FALSE)</f>
        <v>Thalassoma lucasanum</v>
      </c>
      <c r="R463">
        <f t="shared" si="53"/>
        <v>100</v>
      </c>
      <c r="S463" s="85">
        <v>100</v>
      </c>
      <c r="AK463" s="85"/>
      <c r="AM463">
        <f>VLOOKUP(P463,spp!A:C,3,FALSE)</f>
        <v>1.261E-2</v>
      </c>
      <c r="AN463">
        <f>VLOOKUP(P463,spp!A:D,4,FALSE)</f>
        <v>2.8782999999999999</v>
      </c>
      <c r="AO463">
        <f t="shared" si="49"/>
        <v>17.624053947783167</v>
      </c>
      <c r="AP463">
        <f t="shared" si="50"/>
        <v>0.44060134869457918</v>
      </c>
      <c r="AQ463">
        <f t="shared" si="51"/>
        <v>4.4060134869457919</v>
      </c>
      <c r="AR463">
        <f t="shared" si="52"/>
        <v>4.4060134869457921E-3</v>
      </c>
      <c r="AS463">
        <f t="shared" si="55"/>
        <v>2.5</v>
      </c>
      <c r="AT463">
        <f>VLOOKUP(P463,spp!A:H,8,FALSE)</f>
        <v>3.5</v>
      </c>
      <c r="AU463" s="79" t="str">
        <f>VLOOKUP(Q463,gfQuimbayo!B:C,2,FALSE)</f>
        <v>IN</v>
      </c>
      <c r="AV463" s="79" t="str">
        <f>VLOOKUP(AU463,gfQuimbayo!E:F,2,FALSE)</f>
        <v>Invertebrivores</v>
      </c>
      <c r="AW463" s="79" t="str">
        <f>VLOOKUP(Q463,taxo!A:D,4,FALSE)</f>
        <v>Perciformes</v>
      </c>
      <c r="AX463" s="79" t="str">
        <f>VLOOKUP(Q463,taxo!A:C,3,FALSE)</f>
        <v>Labridae</v>
      </c>
      <c r="AY463" t="str">
        <f>VLOOKUP(P463,spp!A:L,12,FALSE)</f>
        <v>LC</v>
      </c>
    </row>
    <row r="464" spans="1:51" hidden="1" x14ac:dyDescent="0.25">
      <c r="A464" t="s">
        <v>1094</v>
      </c>
      <c r="B464" s="2" t="s">
        <v>1095</v>
      </c>
      <c r="C464" s="2" t="s">
        <v>1108</v>
      </c>
      <c r="D464" s="22" t="s">
        <v>1145</v>
      </c>
      <c r="E464" s="22" t="s">
        <v>1146</v>
      </c>
      <c r="F464" t="s">
        <v>1117</v>
      </c>
      <c r="H464" s="38">
        <v>3</v>
      </c>
      <c r="I464">
        <v>40</v>
      </c>
      <c r="J464" s="1">
        <v>42579</v>
      </c>
      <c r="K464">
        <v>2016</v>
      </c>
      <c r="L464" s="1" t="s">
        <v>1118</v>
      </c>
      <c r="M464" s="1">
        <v>42630</v>
      </c>
      <c r="N464" s="37">
        <v>8</v>
      </c>
      <c r="O464" t="str">
        <f t="shared" si="54"/>
        <v>Profundo</v>
      </c>
      <c r="P464" t="s">
        <v>977</v>
      </c>
      <c r="Q464" t="str">
        <f>VLOOKUP(P464,spp!A:B,2,FALSE)</f>
        <v>Chromis atrilobata</v>
      </c>
      <c r="R464">
        <f t="shared" si="53"/>
        <v>41</v>
      </c>
      <c r="S464" s="85">
        <v>41</v>
      </c>
      <c r="AK464" s="85"/>
      <c r="AM464">
        <f>VLOOKUP(P464,spp!A:C,3,FALSE)</f>
        <v>5.2300000000000003E-3</v>
      </c>
      <c r="AN464">
        <f>VLOOKUP(P464,spp!A:D,4,FALSE)</f>
        <v>3.41655</v>
      </c>
      <c r="AO464">
        <f t="shared" si="49"/>
        <v>4.9075810657734813</v>
      </c>
      <c r="AP464">
        <f t="shared" si="50"/>
        <v>0.12268952664433704</v>
      </c>
      <c r="AQ464">
        <f t="shared" si="51"/>
        <v>1.2268952664433703</v>
      </c>
      <c r="AR464">
        <f t="shared" si="52"/>
        <v>1.2268952664433704E-3</v>
      </c>
      <c r="AS464">
        <f t="shared" si="55"/>
        <v>1.0249999999999999</v>
      </c>
      <c r="AT464">
        <f>VLOOKUP(P464,spp!A:H,8,FALSE)</f>
        <v>3.4</v>
      </c>
      <c r="AU464" s="79" t="str">
        <f>VLOOKUP(Q464,gfQuimbayo!B:C,2,FALSE)</f>
        <v>PK</v>
      </c>
      <c r="AV464" s="79" t="str">
        <f>VLOOKUP(AU464,gfQuimbayo!E:F,2,FALSE)</f>
        <v>Planktivores</v>
      </c>
      <c r="AW464" s="79" t="str">
        <f>VLOOKUP(Q464,taxo!A:D,4,FALSE)</f>
        <v>Perciformes</v>
      </c>
      <c r="AX464" s="79" t="str">
        <f>VLOOKUP(Q464,taxo!A:C,3,FALSE)</f>
        <v>Pomacentridae</v>
      </c>
      <c r="AY464" t="str">
        <f>VLOOKUP(P464,spp!A:L,12,FALSE)</f>
        <v>LC</v>
      </c>
    </row>
    <row r="465" spans="1:51" hidden="1" x14ac:dyDescent="0.25">
      <c r="A465" t="s">
        <v>1094</v>
      </c>
      <c r="B465" s="2" t="s">
        <v>1095</v>
      </c>
      <c r="C465" s="2" t="s">
        <v>1108</v>
      </c>
      <c r="D465" s="22" t="s">
        <v>1145</v>
      </c>
      <c r="E465" s="22" t="s">
        <v>1146</v>
      </c>
      <c r="F465" t="s">
        <v>1117</v>
      </c>
      <c r="H465" s="38">
        <v>3</v>
      </c>
      <c r="I465">
        <v>40</v>
      </c>
      <c r="J465" s="1">
        <v>42579</v>
      </c>
      <c r="K465">
        <v>2016</v>
      </c>
      <c r="L465" s="1" t="s">
        <v>1118</v>
      </c>
      <c r="M465" s="1">
        <v>42630</v>
      </c>
      <c r="N465" s="37">
        <v>8</v>
      </c>
      <c r="O465" t="str">
        <f t="shared" si="54"/>
        <v>Profundo</v>
      </c>
      <c r="P465" t="s">
        <v>1068</v>
      </c>
      <c r="Q465" t="str">
        <f>VLOOKUP(P465,spp!A:B,2,FALSE)</f>
        <v>Stegastes baldwini</v>
      </c>
      <c r="R465">
        <f t="shared" si="53"/>
        <v>1</v>
      </c>
      <c r="T465" s="85">
        <v>1</v>
      </c>
      <c r="AK465" s="85"/>
      <c r="AM465">
        <f>VLOOKUP(P465,spp!A:C,3,FALSE)</f>
        <v>3.49E-2</v>
      </c>
      <c r="AN465">
        <f>VLOOKUP(P465,spp!A:D,4,FALSE)</f>
        <v>2.9108999999999998</v>
      </c>
      <c r="AO465">
        <f t="shared" si="49"/>
        <v>12.30385653569728</v>
      </c>
      <c r="AP465">
        <f t="shared" si="50"/>
        <v>0.30759641339243199</v>
      </c>
      <c r="AQ465">
        <f t="shared" si="51"/>
        <v>3.07596413392432</v>
      </c>
      <c r="AR465">
        <f t="shared" si="52"/>
        <v>3.07596413392432E-3</v>
      </c>
      <c r="AS465">
        <f t="shared" si="55"/>
        <v>2.5000000000000001E-2</v>
      </c>
      <c r="AT465">
        <f>VLOOKUP(P465,spp!A:H,8,FALSE)</f>
        <v>2</v>
      </c>
      <c r="AU465" s="79" t="str">
        <f>VLOOKUP(Q465,gfQuimbayo!B:C,2,FALSE)</f>
        <v>HD</v>
      </c>
      <c r="AV465" s="79" t="str">
        <f>VLOOKUP(AU465,gfQuimbayo!E:F,2,FALSE)</f>
        <v>Detritivores</v>
      </c>
      <c r="AW465" s="79" t="str">
        <f>VLOOKUP(Q465,taxo!A:D,4,FALSE)</f>
        <v>Perciformes</v>
      </c>
      <c r="AX465" s="79" t="str">
        <f>VLOOKUP(Q465,taxo!A:C,3,FALSE)</f>
        <v>Pomacentridae</v>
      </c>
      <c r="AY465" t="str">
        <f>VLOOKUP(P465,spp!A:L,12,FALSE)</f>
        <v>NT</v>
      </c>
    </row>
    <row r="466" spans="1:51" hidden="1" x14ac:dyDescent="0.25">
      <c r="A466" t="s">
        <v>1094</v>
      </c>
      <c r="B466" s="2" t="s">
        <v>1095</v>
      </c>
      <c r="C466" s="2" t="s">
        <v>1108</v>
      </c>
      <c r="D466" s="22" t="s">
        <v>1145</v>
      </c>
      <c r="E466" s="22" t="s">
        <v>1146</v>
      </c>
      <c r="F466" t="s">
        <v>1117</v>
      </c>
      <c r="H466" s="38">
        <v>3</v>
      </c>
      <c r="I466">
        <v>40</v>
      </c>
      <c r="J466" s="1">
        <v>42579</v>
      </c>
      <c r="K466">
        <v>2016</v>
      </c>
      <c r="L466" s="1" t="s">
        <v>1118</v>
      </c>
      <c r="M466" s="1">
        <v>42630</v>
      </c>
      <c r="N466" s="37">
        <v>8</v>
      </c>
      <c r="O466" t="str">
        <f t="shared" si="54"/>
        <v>Profundo</v>
      </c>
      <c r="P466" t="s">
        <v>957</v>
      </c>
      <c r="Q466" t="str">
        <f>VLOOKUP(P466,spp!A:B,2,FALSE)</f>
        <v>Halichoeres dispilus</v>
      </c>
      <c r="R466">
        <f t="shared" si="53"/>
        <v>5</v>
      </c>
      <c r="S466" s="85">
        <v>3</v>
      </c>
      <c r="T466" s="85">
        <v>2</v>
      </c>
      <c r="AK466" s="85"/>
      <c r="AM466">
        <f>VLOOKUP(P466,spp!A:C,3,FALSE)</f>
        <v>1.26E-2</v>
      </c>
      <c r="AN466">
        <f>VLOOKUP(P466,spp!A:D,4,FALSE)</f>
        <v>3.0672999999999999</v>
      </c>
      <c r="AO466">
        <f t="shared" si="49"/>
        <v>12.803388932002376</v>
      </c>
      <c r="AP466">
        <f t="shared" si="50"/>
        <v>0.32008472330005938</v>
      </c>
      <c r="AQ466">
        <f t="shared" si="51"/>
        <v>3.2008472330005939</v>
      </c>
      <c r="AR466">
        <f t="shared" si="52"/>
        <v>3.2008472330005938E-3</v>
      </c>
      <c r="AS466">
        <f t="shared" si="55"/>
        <v>0.125</v>
      </c>
      <c r="AT466">
        <f>VLOOKUP(P466,spp!A:H,8,FALSE)</f>
        <v>3.9</v>
      </c>
      <c r="AU466" s="79" t="str">
        <f>VLOOKUP(Q466,gfQuimbayo!B:C,2,FALSE)</f>
        <v>IN</v>
      </c>
      <c r="AV466" s="79" t="str">
        <f>VLOOKUP(AU466,gfQuimbayo!E:F,2,FALSE)</f>
        <v>Invertebrivores</v>
      </c>
      <c r="AW466" s="79" t="str">
        <f>VLOOKUP(Q466,taxo!A:D,4,FALSE)</f>
        <v>Perciformes</v>
      </c>
      <c r="AX466" s="79" t="str">
        <f>VLOOKUP(Q466,taxo!A:C,3,FALSE)</f>
        <v>Labridae</v>
      </c>
      <c r="AY466" t="str">
        <f>VLOOKUP(P466,spp!A:L,12,FALSE)</f>
        <v>LC</v>
      </c>
    </row>
    <row r="467" spans="1:51" hidden="1" x14ac:dyDescent="0.25">
      <c r="A467" t="s">
        <v>1094</v>
      </c>
      <c r="B467" s="2" t="s">
        <v>1095</v>
      </c>
      <c r="C467" s="2" t="s">
        <v>1108</v>
      </c>
      <c r="D467" s="22" t="s">
        <v>1145</v>
      </c>
      <c r="E467" s="22" t="s">
        <v>1146</v>
      </c>
      <c r="F467" t="s">
        <v>1117</v>
      </c>
      <c r="H467" s="38">
        <v>3</v>
      </c>
      <c r="I467">
        <v>40</v>
      </c>
      <c r="J467" s="1">
        <v>42579</v>
      </c>
      <c r="K467">
        <v>2016</v>
      </c>
      <c r="L467" s="1" t="s">
        <v>1118</v>
      </c>
      <c r="M467" s="1">
        <v>42630</v>
      </c>
      <c r="N467" s="37">
        <v>8</v>
      </c>
      <c r="O467" t="str">
        <f t="shared" si="54"/>
        <v>Profundo</v>
      </c>
      <c r="P467" t="s">
        <v>976</v>
      </c>
      <c r="Q467" t="str">
        <f>VLOOKUP(P467,spp!A:B,2,FALSE)</f>
        <v>Sufflamen verres</v>
      </c>
      <c r="R467">
        <f t="shared" si="53"/>
        <v>1</v>
      </c>
      <c r="T467" s="85">
        <v>1</v>
      </c>
      <c r="AK467" s="85"/>
      <c r="AM467">
        <f>VLOOKUP(P467,spp!A:C,3,FALSE)</f>
        <v>2.4899999999999999E-2</v>
      </c>
      <c r="AN467">
        <f>VLOOKUP(P467,spp!A:D,4,FALSE)</f>
        <v>3.0129999999999999</v>
      </c>
      <c r="AO467">
        <f t="shared" si="49"/>
        <v>10.783479913296377</v>
      </c>
      <c r="AP467">
        <f t="shared" si="50"/>
        <v>0.26958699783240941</v>
      </c>
      <c r="AQ467">
        <f t="shared" si="51"/>
        <v>2.6958699783240943</v>
      </c>
      <c r="AR467">
        <f t="shared" si="52"/>
        <v>2.6958699783240941E-3</v>
      </c>
      <c r="AS467">
        <f t="shared" si="55"/>
        <v>2.5000000000000001E-2</v>
      </c>
      <c r="AT467">
        <f>VLOOKUP(P467,spp!A:H,8,FALSE)</f>
        <v>3.3</v>
      </c>
      <c r="AU467" s="79" t="str">
        <f>VLOOKUP(Q467,gfQuimbayo!B:C,2,FALSE)</f>
        <v>IN</v>
      </c>
      <c r="AV467" s="79" t="str">
        <f>VLOOKUP(AU467,gfQuimbayo!E:F,2,FALSE)</f>
        <v>Invertebrivores</v>
      </c>
      <c r="AW467" s="79" t="str">
        <f>VLOOKUP(Q467,taxo!A:D,4,FALSE)</f>
        <v>Tetraodontiformes</v>
      </c>
      <c r="AX467" s="79" t="str">
        <f>VLOOKUP(Q467,taxo!A:C,3,FALSE)</f>
        <v>Balistidae</v>
      </c>
      <c r="AY467" t="str">
        <f>VLOOKUP(P467,spp!A:L,12,FALSE)</f>
        <v>LC</v>
      </c>
    </row>
    <row r="468" spans="1:51" hidden="1" x14ac:dyDescent="0.25">
      <c r="A468" t="s">
        <v>1094</v>
      </c>
      <c r="B468" s="2" t="s">
        <v>1095</v>
      </c>
      <c r="C468" s="2" t="s">
        <v>1108</v>
      </c>
      <c r="D468" s="22" t="s">
        <v>1145</v>
      </c>
      <c r="E468" s="22" t="s">
        <v>1146</v>
      </c>
      <c r="F468" t="s">
        <v>1117</v>
      </c>
      <c r="H468" s="38">
        <v>3</v>
      </c>
      <c r="I468">
        <v>40</v>
      </c>
      <c r="J468" s="1">
        <v>42579</v>
      </c>
      <c r="K468">
        <v>2016</v>
      </c>
      <c r="L468" s="1" t="s">
        <v>1118</v>
      </c>
      <c r="M468" s="1">
        <v>42630</v>
      </c>
      <c r="N468" s="37">
        <v>8</v>
      </c>
      <c r="O468" t="str">
        <f t="shared" si="54"/>
        <v>Profundo</v>
      </c>
      <c r="P468" t="s">
        <v>961</v>
      </c>
      <c r="Q468" t="str">
        <f>VLOOKUP(P468,spp!A:B,2,FALSE)</f>
        <v>Johnrandallia nigrirostris</v>
      </c>
      <c r="R468">
        <f t="shared" si="53"/>
        <v>10</v>
      </c>
      <c r="T468" s="85">
        <v>10</v>
      </c>
      <c r="AK468" s="85"/>
      <c r="AM468">
        <f>VLOOKUP(P468,spp!A:C,3,FALSE)</f>
        <v>2.5600000000000001E-2</v>
      </c>
      <c r="AN468">
        <f>VLOOKUP(P468,spp!A:D,4,FALSE)</f>
        <v>3.0005999999999999</v>
      </c>
      <c r="AO468">
        <f t="shared" si="49"/>
        <v>108.13064467072175</v>
      </c>
      <c r="AP468">
        <f t="shared" si="50"/>
        <v>2.7032661167680438</v>
      </c>
      <c r="AQ468">
        <f t="shared" si="51"/>
        <v>27.032661167680438</v>
      </c>
      <c r="AR468">
        <f t="shared" si="52"/>
        <v>2.7032661167680438E-2</v>
      </c>
      <c r="AS468">
        <f t="shared" si="55"/>
        <v>0.25</v>
      </c>
      <c r="AT468">
        <f>VLOOKUP(P468,spp!A:H,8,FALSE)</f>
        <v>3</v>
      </c>
      <c r="AU468" s="79" t="str">
        <f>VLOOKUP(Q468,gfQuimbayo!B:C,2,FALSE)</f>
        <v>IN</v>
      </c>
      <c r="AV468" s="79" t="str">
        <f>VLOOKUP(AU468,gfQuimbayo!E:F,2,FALSE)</f>
        <v>Invertebrivores</v>
      </c>
      <c r="AW468" s="79" t="str">
        <f>VLOOKUP(Q468,taxo!A:D,4,FALSE)</f>
        <v>Perciformes</v>
      </c>
      <c r="AX468" s="79" t="str">
        <f>VLOOKUP(Q468,taxo!A:C,3,FALSE)</f>
        <v>Chaetodontidae</v>
      </c>
      <c r="AY468" t="str">
        <f>VLOOKUP(P468,spp!A:L,12,FALSE)</f>
        <v>LC</v>
      </c>
    </row>
    <row r="469" spans="1:51" hidden="1" x14ac:dyDescent="0.25">
      <c r="A469" t="s">
        <v>1094</v>
      </c>
      <c r="B469" s="2" t="s">
        <v>1095</v>
      </c>
      <c r="C469" s="2" t="s">
        <v>1108</v>
      </c>
      <c r="D469" s="22" t="s">
        <v>1145</v>
      </c>
      <c r="E469" s="22" t="s">
        <v>1146</v>
      </c>
      <c r="F469" t="s">
        <v>1117</v>
      </c>
      <c r="H469" s="38">
        <v>3</v>
      </c>
      <c r="I469">
        <v>40</v>
      </c>
      <c r="J469" s="1">
        <v>42579</v>
      </c>
      <c r="K469">
        <v>2016</v>
      </c>
      <c r="L469" s="1" t="s">
        <v>1118</v>
      </c>
      <c r="M469" s="1">
        <v>42630</v>
      </c>
      <c r="N469" s="37">
        <v>8</v>
      </c>
      <c r="O469" t="str">
        <f t="shared" si="54"/>
        <v>Profundo</v>
      </c>
      <c r="P469" t="s">
        <v>960</v>
      </c>
      <c r="Q469" t="str">
        <f>VLOOKUP(P469,spp!A:B,2,FALSE)</f>
        <v>Plagiotremus azaleus</v>
      </c>
      <c r="R469">
        <f t="shared" si="53"/>
        <v>3</v>
      </c>
      <c r="S469" s="85">
        <v>3</v>
      </c>
      <c r="AK469" s="85"/>
      <c r="AM469">
        <f>VLOOKUP(P469,spp!A:C,3,FALSE)</f>
        <v>4.5999999999999999E-3</v>
      </c>
      <c r="AN469">
        <f>VLOOKUP(P469,spp!A:D,4,FALSE)</f>
        <v>3.1387999999999998</v>
      </c>
      <c r="AO469">
        <f t="shared" si="49"/>
        <v>0.24486864927495272</v>
      </c>
      <c r="AP469">
        <f t="shared" si="50"/>
        <v>6.121716231873818E-3</v>
      </c>
      <c r="AQ469">
        <f t="shared" si="51"/>
        <v>6.121716231873818E-2</v>
      </c>
      <c r="AR469">
        <f t="shared" si="52"/>
        <v>6.1217162318738183E-5</v>
      </c>
      <c r="AS469">
        <f t="shared" si="55"/>
        <v>7.4999999999999997E-2</v>
      </c>
      <c r="AT469">
        <f>VLOOKUP(P469,spp!A:H,8,FALSE)</f>
        <v>4</v>
      </c>
      <c r="AU469" s="79" t="str">
        <f>VLOOKUP(Q469,gfQuimbayo!B:C,2,FALSE)</f>
        <v>PS</v>
      </c>
      <c r="AV469" s="79" t="str">
        <f>VLOOKUP(AU469,gfQuimbayo!E:F,2,FALSE)</f>
        <v>Piscivores</v>
      </c>
      <c r="AW469" s="79" t="str">
        <f>VLOOKUP(Q469,taxo!A:D,4,FALSE)</f>
        <v>Perciformes</v>
      </c>
      <c r="AX469" s="79" t="str">
        <f>VLOOKUP(Q469,taxo!A:C,3,FALSE)</f>
        <v>Blenniidae</v>
      </c>
      <c r="AY469" t="str">
        <f>VLOOKUP(P469,spp!A:L,12,FALSE)</f>
        <v>LC</v>
      </c>
    </row>
    <row r="470" spans="1:51" hidden="1" x14ac:dyDescent="0.25">
      <c r="A470" t="s">
        <v>1094</v>
      </c>
      <c r="B470" s="2" t="s">
        <v>1095</v>
      </c>
      <c r="C470" s="2" t="s">
        <v>1108</v>
      </c>
      <c r="D470" s="22" t="s">
        <v>1145</v>
      </c>
      <c r="E470" s="22" t="s">
        <v>1146</v>
      </c>
      <c r="F470" t="s">
        <v>1117</v>
      </c>
      <c r="H470" s="38">
        <v>3</v>
      </c>
      <c r="I470">
        <v>40</v>
      </c>
      <c r="J470" s="1">
        <v>42579</v>
      </c>
      <c r="K470">
        <v>2016</v>
      </c>
      <c r="L470" s="1" t="s">
        <v>1118</v>
      </c>
      <c r="M470" s="1">
        <v>42630</v>
      </c>
      <c r="N470" s="37">
        <v>8</v>
      </c>
      <c r="O470" t="str">
        <f t="shared" si="54"/>
        <v>Profundo</v>
      </c>
      <c r="P470" t="s">
        <v>978</v>
      </c>
      <c r="Q470" t="str">
        <f>VLOOKUP(P470,spp!A:B,2,FALSE)</f>
        <v>Bodianus diplotaenia</v>
      </c>
      <c r="R470">
        <f t="shared" si="53"/>
        <v>3</v>
      </c>
      <c r="S470" s="85">
        <v>1</v>
      </c>
      <c r="U470" s="85">
        <v>2</v>
      </c>
      <c r="AK470" s="85"/>
      <c r="AM470">
        <f>VLOOKUP(P470,spp!A:C,3,FALSE)</f>
        <v>2.01E-2</v>
      </c>
      <c r="AN470">
        <f>VLOOKUP(P470,spp!A:D,4,FALSE)</f>
        <v>2.9992000000000001</v>
      </c>
      <c r="AO470">
        <f t="shared" si="49"/>
        <v>78.670970207985349</v>
      </c>
      <c r="AP470">
        <f t="shared" si="50"/>
        <v>1.9667742551996337</v>
      </c>
      <c r="AQ470">
        <f t="shared" si="51"/>
        <v>19.667742551996337</v>
      </c>
      <c r="AR470">
        <f t="shared" si="52"/>
        <v>1.9667742551996336E-2</v>
      </c>
      <c r="AS470">
        <f t="shared" si="55"/>
        <v>7.4999999999999997E-2</v>
      </c>
      <c r="AT470">
        <f>VLOOKUP(P470,spp!A:H,8,FALSE)</f>
        <v>3.4</v>
      </c>
      <c r="AU470" s="79" t="str">
        <f>VLOOKUP(Q470,gfQuimbayo!B:C,2,FALSE)</f>
        <v>IN</v>
      </c>
      <c r="AV470" s="79" t="str">
        <f>VLOOKUP(AU470,gfQuimbayo!E:F,2,FALSE)</f>
        <v>Invertebrivores</v>
      </c>
      <c r="AW470" s="79" t="str">
        <f>VLOOKUP(Q470,taxo!A:D,4,FALSE)</f>
        <v>Perciformes</v>
      </c>
      <c r="AX470" s="79" t="str">
        <f>VLOOKUP(Q470,taxo!A:C,3,FALSE)</f>
        <v>Labridae</v>
      </c>
      <c r="AY470" t="str">
        <f>VLOOKUP(P470,spp!A:L,12,FALSE)</f>
        <v>LC</v>
      </c>
    </row>
    <row r="471" spans="1:51" hidden="1" x14ac:dyDescent="0.25">
      <c r="A471" t="s">
        <v>1094</v>
      </c>
      <c r="B471" s="2" t="s">
        <v>1095</v>
      </c>
      <c r="C471" s="2" t="s">
        <v>1108</v>
      </c>
      <c r="D471" s="22" t="s">
        <v>1145</v>
      </c>
      <c r="E471" s="22" t="s">
        <v>1146</v>
      </c>
      <c r="F471" t="s">
        <v>1117</v>
      </c>
      <c r="H471" s="38">
        <v>3</v>
      </c>
      <c r="I471">
        <v>40</v>
      </c>
      <c r="J471" s="1">
        <v>42579</v>
      </c>
      <c r="K471">
        <v>2016</v>
      </c>
      <c r="L471" s="1" t="s">
        <v>1118</v>
      </c>
      <c r="M471" s="1">
        <v>42630</v>
      </c>
      <c r="N471" s="37">
        <v>8</v>
      </c>
      <c r="O471" t="str">
        <f t="shared" si="54"/>
        <v>Profundo</v>
      </c>
      <c r="P471" t="s">
        <v>958</v>
      </c>
      <c r="Q471" t="str">
        <f>VLOOKUP(P471,spp!A:B,2,FALSE)</f>
        <v>Pseudobalistes naufragium</v>
      </c>
      <c r="R471">
        <f t="shared" si="53"/>
        <v>1</v>
      </c>
      <c r="W471" s="85">
        <v>1</v>
      </c>
      <c r="AK471" s="85"/>
      <c r="AM471">
        <f>VLOOKUP(P471,spp!A:C,3,FALSE)</f>
        <v>0.12970000000000001</v>
      </c>
      <c r="AN471">
        <f>VLOOKUP(P471,spp!A:D,4,FALSE)</f>
        <v>2.6061000000000001</v>
      </c>
      <c r="AO471">
        <f t="shared" si="49"/>
        <v>570.31058564571947</v>
      </c>
      <c r="AP471">
        <f t="shared" si="50"/>
        <v>14.257764641142987</v>
      </c>
      <c r="AQ471">
        <f t="shared" si="51"/>
        <v>142.57764641142987</v>
      </c>
      <c r="AR471">
        <f t="shared" si="52"/>
        <v>0.14257764641142986</v>
      </c>
      <c r="AS471">
        <f t="shared" si="55"/>
        <v>2.5000000000000001E-2</v>
      </c>
      <c r="AT471">
        <f>VLOOKUP(P471,spp!A:H,8,FALSE)</f>
        <v>3.8</v>
      </c>
      <c r="AU471" s="79" t="str">
        <f>VLOOKUP(Q471,gfQuimbayo!B:C,2,FALSE)</f>
        <v>IN</v>
      </c>
      <c r="AV471" s="79" t="str">
        <f>VLOOKUP(AU471,gfQuimbayo!E:F,2,FALSE)</f>
        <v>Invertebrivores</v>
      </c>
      <c r="AW471" s="79" t="str">
        <f>VLOOKUP(Q471,taxo!A:D,4,FALSE)</f>
        <v>Tetraodontiformes</v>
      </c>
      <c r="AX471" s="79" t="str">
        <f>VLOOKUP(Q471,taxo!A:C,3,FALSE)</f>
        <v>Balistidae</v>
      </c>
      <c r="AY471" t="str">
        <f>VLOOKUP(P471,spp!A:L,12,FALSE)</f>
        <v>LC</v>
      </c>
    </row>
    <row r="472" spans="1:51" hidden="1" x14ac:dyDescent="0.25">
      <c r="A472" t="s">
        <v>1094</v>
      </c>
      <c r="B472" s="2" t="s">
        <v>1095</v>
      </c>
      <c r="C472" s="2" t="s">
        <v>1108</v>
      </c>
      <c r="D472" s="22" t="s">
        <v>1145</v>
      </c>
      <c r="E472" s="22" t="s">
        <v>1146</v>
      </c>
      <c r="F472" t="s">
        <v>1117</v>
      </c>
      <c r="H472" s="38">
        <v>3</v>
      </c>
      <c r="I472">
        <v>40</v>
      </c>
      <c r="J472" s="1">
        <v>42579</v>
      </c>
      <c r="K472">
        <v>2016</v>
      </c>
      <c r="L472" s="1" t="s">
        <v>1118</v>
      </c>
      <c r="M472" s="1">
        <v>42630</v>
      </c>
      <c r="N472" s="37">
        <v>8</v>
      </c>
      <c r="O472" t="str">
        <f t="shared" si="54"/>
        <v>Profundo</v>
      </c>
      <c r="P472" t="s">
        <v>979</v>
      </c>
      <c r="Q472" t="str">
        <f>VLOOKUP(P472,spp!A:B,2,FALSE)</f>
        <v>Haemulon maculicauda</v>
      </c>
      <c r="R472">
        <f t="shared" si="53"/>
        <v>200</v>
      </c>
      <c r="S472" s="85">
        <v>200</v>
      </c>
      <c r="AK472" s="85"/>
      <c r="AM472">
        <f>VLOOKUP(P472,spp!A:C,3,FALSE)</f>
        <v>8.8999999999999999E-3</v>
      </c>
      <c r="AN472">
        <f>VLOOKUP(P472,spp!A:D,4,FALSE)</f>
        <v>3.16</v>
      </c>
      <c r="AO472">
        <f t="shared" si="49"/>
        <v>32.204045362218892</v>
      </c>
      <c r="AP472">
        <f t="shared" si="50"/>
        <v>0.80510113405547234</v>
      </c>
      <c r="AQ472">
        <f t="shared" si="51"/>
        <v>8.051011340554723</v>
      </c>
      <c r="AR472">
        <f t="shared" si="52"/>
        <v>8.0510113405547236E-3</v>
      </c>
      <c r="AS472">
        <f t="shared" si="55"/>
        <v>5</v>
      </c>
      <c r="AT472">
        <f>VLOOKUP(P472,spp!A:H,8,FALSE)</f>
        <v>4.2</v>
      </c>
      <c r="AU472" s="79" t="str">
        <f>VLOOKUP(Q472,gfQuimbayo!B:C,2,FALSE)</f>
        <v>PS</v>
      </c>
      <c r="AV472" s="79" t="str">
        <f>VLOOKUP(AU472,gfQuimbayo!E:F,2,FALSE)</f>
        <v>Piscivores</v>
      </c>
      <c r="AW472" s="79" t="str">
        <f>VLOOKUP(Q472,taxo!A:D,4,FALSE)</f>
        <v>Perciformes</v>
      </c>
      <c r="AX472" s="79" t="str">
        <f>VLOOKUP(Q472,taxo!A:C,3,FALSE)</f>
        <v>Haemulidae</v>
      </c>
      <c r="AY472" t="str">
        <f>VLOOKUP(P472,spp!A:L,12,FALSE)</f>
        <v>LC</v>
      </c>
    </row>
    <row r="473" spans="1:51" hidden="1" x14ac:dyDescent="0.25">
      <c r="A473" t="s">
        <v>1094</v>
      </c>
      <c r="B473" s="2" t="s">
        <v>1095</v>
      </c>
      <c r="C473" s="41" t="s">
        <v>1127</v>
      </c>
      <c r="D473" s="45" t="s">
        <v>1143</v>
      </c>
      <c r="E473" s="45" t="s">
        <v>1144</v>
      </c>
      <c r="F473" s="3" t="s">
        <v>1148</v>
      </c>
      <c r="G473" s="46"/>
      <c r="H473" s="47">
        <v>1</v>
      </c>
      <c r="I473">
        <v>40</v>
      </c>
      <c r="J473" s="48">
        <v>43212</v>
      </c>
      <c r="K473" s="22">
        <v>2018</v>
      </c>
      <c r="L473" s="48" t="s">
        <v>1152</v>
      </c>
      <c r="M473" s="48">
        <v>43212</v>
      </c>
      <c r="N473" s="50">
        <v>5.6</v>
      </c>
      <c r="O473" t="str">
        <f t="shared" si="54"/>
        <v>Somero</v>
      </c>
      <c r="P473" s="41" t="s">
        <v>476</v>
      </c>
      <c r="Q473" t="str">
        <f>VLOOKUP(P473,spp!A:B,2,FALSE)</f>
        <v>Sufflamen verres</v>
      </c>
      <c r="R473" s="53">
        <f t="shared" ref="R473:R536" si="56">SUM(S473:AL473)</f>
        <v>1</v>
      </c>
      <c r="S473" s="87"/>
      <c r="T473" s="87"/>
      <c r="U473" s="87">
        <v>1</v>
      </c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  <c r="AF473" s="87"/>
      <c r="AG473" s="87"/>
      <c r="AH473" s="87"/>
      <c r="AI473" s="87"/>
      <c r="AJ473" s="87"/>
      <c r="AK473" s="88"/>
      <c r="AL473" s="79"/>
      <c r="AM473">
        <f>VLOOKUP(P473,spp!A:C,3,FALSE)</f>
        <v>2.4899999999999999E-2</v>
      </c>
      <c r="AN473">
        <f>VLOOKUP(P473,spp!A:D,4,FALSE)</f>
        <v>3.0129999999999999</v>
      </c>
      <c r="AO473">
        <f t="shared" si="49"/>
        <v>50.256150114544802</v>
      </c>
      <c r="AP473">
        <f t="shared" si="50"/>
        <v>1.25640375286362</v>
      </c>
      <c r="AQ473">
        <f t="shared" si="51"/>
        <v>12.5640375286362</v>
      </c>
      <c r="AR473">
        <f t="shared" si="52"/>
        <v>1.2564037528636201E-2</v>
      </c>
      <c r="AS473">
        <f t="shared" si="55"/>
        <v>2.5000000000000001E-2</v>
      </c>
      <c r="AT473">
        <f>VLOOKUP(P473,spp!A:H,8,FALSE)</f>
        <v>3.3</v>
      </c>
      <c r="AU473" s="79" t="str">
        <f>VLOOKUP(Q473,gfQuimbayo!B:C,2,FALSE)</f>
        <v>IN</v>
      </c>
      <c r="AV473" s="79" t="str">
        <f>VLOOKUP(AU473,gfQuimbayo!E:F,2,FALSE)</f>
        <v>Invertebrivores</v>
      </c>
      <c r="AW473" s="79" t="str">
        <f>VLOOKUP(Q473,taxo!A:D,4,FALSE)</f>
        <v>Tetraodontiformes</v>
      </c>
      <c r="AX473" s="79" t="str">
        <f>VLOOKUP(Q473,taxo!A:C,3,FALSE)</f>
        <v>Balistidae</v>
      </c>
      <c r="AY473" t="str">
        <f>VLOOKUP(P473,spp!A:L,12,FALSE)</f>
        <v>LC</v>
      </c>
    </row>
    <row r="474" spans="1:51" hidden="1" x14ac:dyDescent="0.25">
      <c r="A474" t="s">
        <v>1094</v>
      </c>
      <c r="B474" s="2" t="s">
        <v>1095</v>
      </c>
      <c r="C474" s="41" t="s">
        <v>1127</v>
      </c>
      <c r="D474" s="45" t="s">
        <v>1143</v>
      </c>
      <c r="E474" s="45" t="s">
        <v>1144</v>
      </c>
      <c r="F474" s="3" t="s">
        <v>1148</v>
      </c>
      <c r="G474" s="46"/>
      <c r="H474" s="47">
        <v>1</v>
      </c>
      <c r="I474">
        <v>40</v>
      </c>
      <c r="J474" s="48">
        <v>43212</v>
      </c>
      <c r="K474" s="22">
        <v>2018</v>
      </c>
      <c r="L474" s="48" t="s">
        <v>1152</v>
      </c>
      <c r="M474" s="48">
        <v>43212</v>
      </c>
      <c r="N474" s="50">
        <v>5.6</v>
      </c>
      <c r="O474" t="str">
        <f t="shared" si="54"/>
        <v>Somero</v>
      </c>
      <c r="P474" s="41" t="s">
        <v>480</v>
      </c>
      <c r="Q474" t="str">
        <f>VLOOKUP(P474,spp!A:B,2,FALSE)</f>
        <v>Thalassoma lucasanum</v>
      </c>
      <c r="R474" s="53">
        <f t="shared" si="56"/>
        <v>4</v>
      </c>
      <c r="S474" s="87">
        <v>1</v>
      </c>
      <c r="T474" s="87">
        <v>3</v>
      </c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  <c r="AJ474" s="87"/>
      <c r="AK474" s="88"/>
      <c r="AL474" s="79"/>
      <c r="AM474">
        <f>VLOOKUP(P474,spp!A:C,3,FALSE)</f>
        <v>1.261E-2</v>
      </c>
      <c r="AN474">
        <f>VLOOKUP(P474,spp!A:D,4,FALSE)</f>
        <v>2.8782999999999999</v>
      </c>
      <c r="AO474">
        <f t="shared" ref="AO474:AO537" si="57">((AM474*$S$1^AN474)*S474)+((AM474*$T$1^AN474)*T474)+((AM474*$U$1^AN474)*U474)+((AM474*$V$1^AN474)*V474)+((AM474*$W$1^AN474)*W474)+((AM474*$X$1^AN474)*X474)+((AM474*$Y$1^AN474)*Y474)+((AM474*$Z$1^AN474)*Z474)+((AM474*$AA$1^AN474)*AA474)+((AM474*$AB$1^AN474)*AB474)+((AM474*$AC$1^AN474)*AC474)+((AM474*$AD$1^AN474)*AD474)+((AM474*$AE$1^AN474)*AE474)+ ((AM474*$AF$1^AN474)*AF474)+((AM474*$AG$1^AN474)*AG474)+((AM474*$AH$1^AN474)*AH474)+((AM474*$AI$1^AN474)*AI474)+((AM474*$AJ$1^AN474)*AJ474)+((AM474*$AK$1^AN474)*AK474)</f>
        <v>12.66516893785635</v>
      </c>
      <c r="AP474">
        <f t="shared" ref="AP474:AP537" si="58">AO474/40</f>
        <v>0.31662922344640876</v>
      </c>
      <c r="AQ474">
        <f t="shared" ref="AQ474:AQ537" si="59">AP474*10</f>
        <v>3.1662922344640876</v>
      </c>
      <c r="AR474">
        <f t="shared" ref="AR474:AR537" si="60">AQ474/1000</f>
        <v>3.1662922344640877E-3</v>
      </c>
      <c r="AS474">
        <f t="shared" si="55"/>
        <v>0.1</v>
      </c>
      <c r="AT474">
        <f>VLOOKUP(P474,spp!A:H,8,FALSE)</f>
        <v>3.5</v>
      </c>
      <c r="AU474" s="79" t="str">
        <f>VLOOKUP(Q474,gfQuimbayo!B:C,2,FALSE)</f>
        <v>IN</v>
      </c>
      <c r="AV474" s="79" t="str">
        <f>VLOOKUP(AU474,gfQuimbayo!E:F,2,FALSE)</f>
        <v>Invertebrivores</v>
      </c>
      <c r="AW474" s="79" t="str">
        <f>VLOOKUP(Q474,taxo!A:D,4,FALSE)</f>
        <v>Perciformes</v>
      </c>
      <c r="AX474" s="79" t="str">
        <f>VLOOKUP(Q474,taxo!A:C,3,FALSE)</f>
        <v>Labridae</v>
      </c>
      <c r="AY474" t="str">
        <f>VLOOKUP(P474,spp!A:L,12,FALSE)</f>
        <v>LC</v>
      </c>
    </row>
    <row r="475" spans="1:51" hidden="1" x14ac:dyDescent="0.25">
      <c r="A475" t="s">
        <v>1094</v>
      </c>
      <c r="B475" s="2" t="s">
        <v>1095</v>
      </c>
      <c r="C475" s="41" t="s">
        <v>1127</v>
      </c>
      <c r="D475" s="45" t="s">
        <v>1143</v>
      </c>
      <c r="E475" s="45" t="s">
        <v>1144</v>
      </c>
      <c r="F475" s="3" t="s">
        <v>1148</v>
      </c>
      <c r="G475" s="46"/>
      <c r="H475" s="47">
        <v>1</v>
      </c>
      <c r="I475">
        <v>40</v>
      </c>
      <c r="J475" s="48">
        <v>43212</v>
      </c>
      <c r="K475" s="22">
        <v>2018</v>
      </c>
      <c r="L475" s="48" t="s">
        <v>1152</v>
      </c>
      <c r="M475" s="48">
        <v>43212</v>
      </c>
      <c r="N475" s="50">
        <v>5.6</v>
      </c>
      <c r="O475" t="str">
        <f t="shared" si="54"/>
        <v>Somero</v>
      </c>
      <c r="P475" s="41" t="s">
        <v>312</v>
      </c>
      <c r="Q475" t="str">
        <f>VLOOKUP(P475,spp!A:B,2,FALSE)</f>
        <v>Halichoeres dispilus</v>
      </c>
      <c r="R475" s="53">
        <f t="shared" si="56"/>
        <v>28</v>
      </c>
      <c r="S475" s="87">
        <v>24</v>
      </c>
      <c r="T475" s="87">
        <v>4</v>
      </c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  <c r="AF475" s="87"/>
      <c r="AG475" s="87"/>
      <c r="AH475" s="87"/>
      <c r="AI475" s="87"/>
      <c r="AJ475" s="87"/>
      <c r="AK475" s="88"/>
      <c r="AL475" s="79"/>
      <c r="AM475">
        <f>VLOOKUP(P475,spp!A:C,3,FALSE)</f>
        <v>1.26E-2</v>
      </c>
      <c r="AN475">
        <f>VLOOKUP(P475,spp!A:D,4,FALSE)</f>
        <v>3.0672999999999999</v>
      </c>
      <c r="AO475">
        <f t="shared" si="57"/>
        <v>29.375936694760362</v>
      </c>
      <c r="AP475">
        <f t="shared" si="58"/>
        <v>0.73439841736900902</v>
      </c>
      <c r="AQ475">
        <f t="shared" si="59"/>
        <v>7.3439841736900906</v>
      </c>
      <c r="AR475">
        <f t="shared" si="60"/>
        <v>7.3439841736900905E-3</v>
      </c>
      <c r="AS475">
        <f t="shared" si="55"/>
        <v>0.7</v>
      </c>
      <c r="AT475">
        <f>VLOOKUP(P475,spp!A:H,8,FALSE)</f>
        <v>3.9</v>
      </c>
      <c r="AU475" s="79" t="str">
        <f>VLOOKUP(Q475,gfQuimbayo!B:C,2,FALSE)</f>
        <v>IN</v>
      </c>
      <c r="AV475" s="79" t="str">
        <f>VLOOKUP(AU475,gfQuimbayo!E:F,2,FALSE)</f>
        <v>Invertebrivores</v>
      </c>
      <c r="AW475" s="79" t="str">
        <f>VLOOKUP(Q475,taxo!A:D,4,FALSE)</f>
        <v>Perciformes</v>
      </c>
      <c r="AX475" s="79" t="str">
        <f>VLOOKUP(Q475,taxo!A:C,3,FALSE)</f>
        <v>Labridae</v>
      </c>
      <c r="AY475" t="str">
        <f>VLOOKUP(P475,spp!A:L,12,FALSE)</f>
        <v>LC</v>
      </c>
    </row>
    <row r="476" spans="1:51" hidden="1" x14ac:dyDescent="0.25">
      <c r="A476" t="s">
        <v>1094</v>
      </c>
      <c r="B476" s="2" t="s">
        <v>1095</v>
      </c>
      <c r="C476" s="41" t="s">
        <v>1127</v>
      </c>
      <c r="D476" s="45" t="s">
        <v>1143</v>
      </c>
      <c r="E476" s="45" t="s">
        <v>1144</v>
      </c>
      <c r="F476" s="3" t="s">
        <v>1148</v>
      </c>
      <c r="G476" s="46"/>
      <c r="H476" s="47">
        <v>1</v>
      </c>
      <c r="I476">
        <v>40</v>
      </c>
      <c r="J476" s="48">
        <v>43212</v>
      </c>
      <c r="K476" s="22">
        <v>2018</v>
      </c>
      <c r="L476" s="48" t="s">
        <v>1152</v>
      </c>
      <c r="M476" s="48">
        <v>43212</v>
      </c>
      <c r="N476" s="50">
        <v>5.6</v>
      </c>
      <c r="O476" t="str">
        <f t="shared" si="54"/>
        <v>Somero</v>
      </c>
      <c r="P476" s="41" t="s">
        <v>318</v>
      </c>
      <c r="Q476" t="str">
        <f>VLOOKUP(P476,spp!A:B,2,FALSE)</f>
        <v>Halichoeres nicholsi</v>
      </c>
      <c r="R476" s="53">
        <f t="shared" si="56"/>
        <v>1</v>
      </c>
      <c r="S476" s="87"/>
      <c r="T476" s="87"/>
      <c r="U476" s="87">
        <v>1</v>
      </c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  <c r="AF476" s="87"/>
      <c r="AG476" s="87"/>
      <c r="AH476" s="87"/>
      <c r="AI476" s="87"/>
      <c r="AJ476" s="87"/>
      <c r="AK476" s="88"/>
      <c r="AL476" s="79"/>
      <c r="AM476">
        <f>VLOOKUP(P476,spp!A:C,3,FALSE)</f>
        <v>1.26E-2</v>
      </c>
      <c r="AN476">
        <f>VLOOKUP(P476,spp!A:D,4,FALSE)</f>
        <v>3.0672999999999999</v>
      </c>
      <c r="AO476">
        <f t="shared" si="57"/>
        <v>29.169073044120523</v>
      </c>
      <c r="AP476">
        <f t="shared" si="58"/>
        <v>0.72922682610301304</v>
      </c>
      <c r="AQ476">
        <f t="shared" si="59"/>
        <v>7.2922682610301308</v>
      </c>
      <c r="AR476">
        <f t="shared" si="60"/>
        <v>7.2922682610301309E-3</v>
      </c>
      <c r="AS476">
        <f t="shared" si="55"/>
        <v>2.5000000000000001E-2</v>
      </c>
      <c r="AT476">
        <f>VLOOKUP(P476,spp!A:H,8,FALSE)</f>
        <v>4</v>
      </c>
      <c r="AU476" s="79" t="str">
        <f>VLOOKUP(Q476,gfQuimbayo!B:C,2,FALSE)</f>
        <v>IN</v>
      </c>
      <c r="AV476" s="79" t="str">
        <f>VLOOKUP(AU476,gfQuimbayo!E:F,2,FALSE)</f>
        <v>Invertebrivores</v>
      </c>
      <c r="AW476" s="79" t="str">
        <f>VLOOKUP(Q476,taxo!A:D,4,FALSE)</f>
        <v>Perciformes</v>
      </c>
      <c r="AX476" s="79" t="str">
        <f>VLOOKUP(Q476,taxo!A:C,3,FALSE)</f>
        <v>Labridae</v>
      </c>
      <c r="AY476" t="str">
        <f>VLOOKUP(P476,spp!A:L,12,FALSE)</f>
        <v>LC</v>
      </c>
    </row>
    <row r="477" spans="1:51" hidden="1" x14ac:dyDescent="0.25">
      <c r="A477" t="s">
        <v>1094</v>
      </c>
      <c r="B477" s="2" t="s">
        <v>1095</v>
      </c>
      <c r="C477" s="41" t="s">
        <v>1127</v>
      </c>
      <c r="D477" s="45" t="s">
        <v>1143</v>
      </c>
      <c r="E477" s="45" t="s">
        <v>1144</v>
      </c>
      <c r="F477" s="3" t="s">
        <v>1148</v>
      </c>
      <c r="G477" s="46"/>
      <c r="H477" s="47">
        <v>1</v>
      </c>
      <c r="I477">
        <v>40</v>
      </c>
      <c r="J477" s="48">
        <v>43212</v>
      </c>
      <c r="K477" s="22">
        <v>2018</v>
      </c>
      <c r="L477" s="48" t="s">
        <v>1152</v>
      </c>
      <c r="M477" s="48">
        <v>43212</v>
      </c>
      <c r="N477" s="50">
        <v>5.6</v>
      </c>
      <c r="O477" t="str">
        <f t="shared" si="54"/>
        <v>Somero</v>
      </c>
      <c r="P477" s="41" t="s">
        <v>467</v>
      </c>
      <c r="Q477" t="str">
        <f>VLOOKUP(P477,spp!A:B,2,FALSE)</f>
        <v>Serranus psittacinus</v>
      </c>
      <c r="R477" s="53">
        <f t="shared" si="56"/>
        <v>1</v>
      </c>
      <c r="S477" s="87"/>
      <c r="T477" s="87"/>
      <c r="U477" s="87">
        <v>1</v>
      </c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  <c r="AF477" s="87"/>
      <c r="AG477" s="87"/>
      <c r="AH477" s="87"/>
      <c r="AI477" s="87"/>
      <c r="AJ477" s="87"/>
      <c r="AK477" s="88"/>
      <c r="AL477" s="79"/>
      <c r="AM477">
        <f>VLOOKUP(P477,spp!A:C,3,FALSE)</f>
        <v>1.9300000000000001E-2</v>
      </c>
      <c r="AN477">
        <f>VLOOKUP(P477,spp!A:D,4,FALSE)</f>
        <v>2.8511000000000002</v>
      </c>
      <c r="AO477">
        <f t="shared" si="57"/>
        <v>25.879593301150688</v>
      </c>
      <c r="AP477">
        <f t="shared" si="58"/>
        <v>0.64698983252876718</v>
      </c>
      <c r="AQ477">
        <f t="shared" si="59"/>
        <v>6.4698983252876721</v>
      </c>
      <c r="AR477">
        <f t="shared" si="60"/>
        <v>6.4698983252876718E-3</v>
      </c>
      <c r="AS477">
        <f t="shared" si="55"/>
        <v>2.5000000000000001E-2</v>
      </c>
      <c r="AT477">
        <f>VLOOKUP(P477,spp!A:H,8,FALSE)</f>
        <v>3.6</v>
      </c>
      <c r="AU477" s="79" t="str">
        <f>VLOOKUP(Q477,gfQuimbayo!B:C,2,FALSE)</f>
        <v>PS</v>
      </c>
      <c r="AV477" s="79" t="str">
        <f>VLOOKUP(AU477,gfQuimbayo!E:F,2,FALSE)</f>
        <v>Piscivores</v>
      </c>
      <c r="AW477" s="79" t="str">
        <f>VLOOKUP(Q477,taxo!A:D,4,FALSE)</f>
        <v>Perciformes</v>
      </c>
      <c r="AX477" s="79" t="str">
        <f>VLOOKUP(Q477,taxo!A:C,3,FALSE)</f>
        <v>Serranidae</v>
      </c>
      <c r="AY477" t="str">
        <f>VLOOKUP(P477,spp!A:L,12,FALSE)</f>
        <v>LC</v>
      </c>
    </row>
    <row r="478" spans="1:51" hidden="1" x14ac:dyDescent="0.25">
      <c r="A478" t="s">
        <v>1094</v>
      </c>
      <c r="B478" s="2" t="s">
        <v>1095</v>
      </c>
      <c r="C478" s="41" t="s">
        <v>1127</v>
      </c>
      <c r="D478" s="45" t="s">
        <v>1143</v>
      </c>
      <c r="E478" s="45" t="s">
        <v>1144</v>
      </c>
      <c r="F478" s="3" t="s">
        <v>1148</v>
      </c>
      <c r="G478" s="46"/>
      <c r="H478" s="47">
        <v>1</v>
      </c>
      <c r="I478">
        <v>40</v>
      </c>
      <c r="J478" s="48">
        <v>43212</v>
      </c>
      <c r="K478" s="22">
        <v>2018</v>
      </c>
      <c r="L478" s="48" t="s">
        <v>1152</v>
      </c>
      <c r="M478" s="48">
        <v>43212</v>
      </c>
      <c r="N478" s="50">
        <v>5.6</v>
      </c>
      <c r="O478" t="str">
        <f t="shared" si="54"/>
        <v>Somero</v>
      </c>
      <c r="P478" s="41" t="s">
        <v>504</v>
      </c>
      <c r="Q478" t="str">
        <f>VLOOKUP(P478,spp!A:B,2,FALSE)</f>
        <v>Scorpaena mystes</v>
      </c>
      <c r="R478" s="53">
        <f t="shared" si="56"/>
        <v>1</v>
      </c>
      <c r="S478" s="87"/>
      <c r="T478" s="87"/>
      <c r="U478" s="87"/>
      <c r="V478" s="87"/>
      <c r="W478" s="87">
        <v>1</v>
      </c>
      <c r="X478" s="87"/>
      <c r="Y478" s="87"/>
      <c r="Z478" s="87"/>
      <c r="AA478" s="87"/>
      <c r="AB478" s="87"/>
      <c r="AC478" s="87"/>
      <c r="AD478" s="87"/>
      <c r="AE478" s="87"/>
      <c r="AF478" s="87"/>
      <c r="AG478" s="87"/>
      <c r="AH478" s="87"/>
      <c r="AI478" s="87"/>
      <c r="AJ478" s="87"/>
      <c r="AK478" s="88"/>
      <c r="AL478" s="79"/>
      <c r="AM478">
        <f>VLOOKUP(P478,spp!A:C,3,FALSE)</f>
        <v>1.95E-2</v>
      </c>
      <c r="AN478">
        <f>VLOOKUP(P478,spp!A:D,4,FALSE)</f>
        <v>3.0055999999999998</v>
      </c>
      <c r="AO478">
        <f t="shared" si="57"/>
        <v>310.22950609761546</v>
      </c>
      <c r="AP478">
        <f t="shared" si="58"/>
        <v>7.755737652440386</v>
      </c>
      <c r="AQ478">
        <f t="shared" si="59"/>
        <v>77.557376524403864</v>
      </c>
      <c r="AR478">
        <f t="shared" si="60"/>
        <v>7.7557376524403865E-2</v>
      </c>
      <c r="AS478">
        <f t="shared" si="55"/>
        <v>2.5000000000000001E-2</v>
      </c>
      <c r="AT478">
        <f>VLOOKUP(P478,spp!A:H,8,FALSE)</f>
        <v>3.8</v>
      </c>
      <c r="AU478" s="79" t="str">
        <f>VLOOKUP(Q478,gfQuimbayo!B:C,2,FALSE)</f>
        <v>PS</v>
      </c>
      <c r="AV478" s="79" t="str">
        <f>VLOOKUP(AU478,gfQuimbayo!E:F,2,FALSE)</f>
        <v>Piscivores</v>
      </c>
      <c r="AW478" s="79" t="str">
        <f>VLOOKUP(Q478,taxo!A:D,4,FALSE)</f>
        <v>Scorpaeniformes</v>
      </c>
      <c r="AX478" s="79" t="str">
        <f>VLOOKUP(Q478,taxo!A:C,3,FALSE)</f>
        <v>Scorpaenidae</v>
      </c>
      <c r="AY478" t="str">
        <f>VLOOKUP(P478,spp!A:L,12,FALSE)</f>
        <v>LC</v>
      </c>
    </row>
    <row r="479" spans="1:51" hidden="1" x14ac:dyDescent="0.25">
      <c r="A479" t="s">
        <v>1094</v>
      </c>
      <c r="B479" s="2" t="s">
        <v>1095</v>
      </c>
      <c r="C479" s="41" t="s">
        <v>1127</v>
      </c>
      <c r="D479" s="45" t="s">
        <v>1143</v>
      </c>
      <c r="E479" s="45" t="s">
        <v>1144</v>
      </c>
      <c r="F479" s="3" t="s">
        <v>1148</v>
      </c>
      <c r="G479" s="46"/>
      <c r="H479" s="47">
        <v>1</v>
      </c>
      <c r="I479">
        <v>40</v>
      </c>
      <c r="J479" s="48">
        <v>43212</v>
      </c>
      <c r="K479" s="22">
        <v>2018</v>
      </c>
      <c r="L479" s="48" t="s">
        <v>1152</v>
      </c>
      <c r="M479" s="48">
        <v>43212</v>
      </c>
      <c r="N479" s="50">
        <v>5.6</v>
      </c>
      <c r="O479" t="str">
        <f t="shared" si="54"/>
        <v>Somero</v>
      </c>
      <c r="P479" s="41" t="s">
        <v>174</v>
      </c>
      <c r="Q479" t="str">
        <f>VLOOKUP(P479,spp!A:B,2,FALSE)</f>
        <v>Chaetodon humeralis</v>
      </c>
      <c r="R479" s="53">
        <f t="shared" si="56"/>
        <v>1</v>
      </c>
      <c r="S479" s="87"/>
      <c r="T479" s="87">
        <v>1</v>
      </c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8"/>
      <c r="AL479" s="79"/>
      <c r="AM479">
        <f>VLOOKUP(P479,spp!A:C,3,FALSE)</f>
        <v>2.9600000000000001E-2</v>
      </c>
      <c r="AN479">
        <f>VLOOKUP(P479,spp!A:D,4,FALSE)</f>
        <v>2.9895</v>
      </c>
      <c r="AO479">
        <f t="shared" si="57"/>
        <v>12.226083511842001</v>
      </c>
      <c r="AP479">
        <f t="shared" si="58"/>
        <v>0.30565208779605002</v>
      </c>
      <c r="AQ479">
        <f t="shared" si="59"/>
        <v>3.0565208779605002</v>
      </c>
      <c r="AR479">
        <f t="shared" si="60"/>
        <v>3.0565208779605004E-3</v>
      </c>
      <c r="AS479">
        <f t="shared" si="55"/>
        <v>2.5000000000000001E-2</v>
      </c>
      <c r="AT479">
        <f>VLOOKUP(P479,spp!A:H,8,FALSE)</f>
        <v>2.7</v>
      </c>
      <c r="AU479" s="79" t="str">
        <f>VLOOKUP(Q479,gfQuimbayo!B:C,2,FALSE)</f>
        <v>OM</v>
      </c>
      <c r="AV479" s="79" t="str">
        <f>VLOOKUP(AU479,gfQuimbayo!E:F,2,FALSE)</f>
        <v>Omnivores</v>
      </c>
      <c r="AW479" s="79" t="str">
        <f>VLOOKUP(Q479,taxo!A:D,4,FALSE)</f>
        <v>Perciformes</v>
      </c>
      <c r="AX479" s="79" t="str">
        <f>VLOOKUP(Q479,taxo!A:C,3,FALSE)</f>
        <v>Chaetodontidae</v>
      </c>
      <c r="AY479" t="str">
        <f>VLOOKUP(P479,spp!A:L,12,FALSE)</f>
        <v>LC</v>
      </c>
    </row>
    <row r="480" spans="1:51" hidden="1" x14ac:dyDescent="0.25">
      <c r="A480" t="s">
        <v>1094</v>
      </c>
      <c r="B480" s="2" t="s">
        <v>1095</v>
      </c>
      <c r="C480" s="41" t="s">
        <v>1127</v>
      </c>
      <c r="D480" s="45" t="s">
        <v>1143</v>
      </c>
      <c r="E480" s="45" t="s">
        <v>1144</v>
      </c>
      <c r="F480" s="3" t="s">
        <v>1148</v>
      </c>
      <c r="G480" s="46"/>
      <c r="H480" s="47">
        <v>1</v>
      </c>
      <c r="I480">
        <v>40</v>
      </c>
      <c r="J480" s="48">
        <v>43212</v>
      </c>
      <c r="K480" s="22">
        <v>2018</v>
      </c>
      <c r="L480" s="48" t="s">
        <v>1152</v>
      </c>
      <c r="M480" s="48">
        <v>43212</v>
      </c>
      <c r="N480" s="50">
        <v>5.6</v>
      </c>
      <c r="O480" t="str">
        <f t="shared" si="54"/>
        <v>Somero</v>
      </c>
      <c r="P480" s="41" t="s">
        <v>470</v>
      </c>
      <c r="Q480" t="str">
        <f>VLOOKUP(P480,spp!A:B,2,FALSE)</f>
        <v>Stegastes flavilatus</v>
      </c>
      <c r="R480" s="53">
        <f t="shared" si="56"/>
        <v>50</v>
      </c>
      <c r="S480" s="87">
        <v>10</v>
      </c>
      <c r="T480" s="87"/>
      <c r="U480" s="87">
        <v>40</v>
      </c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  <c r="AF480" s="87"/>
      <c r="AG480" s="87"/>
      <c r="AH480" s="87"/>
      <c r="AI480" s="87"/>
      <c r="AJ480" s="87"/>
      <c r="AK480" s="88"/>
      <c r="AL480" s="79"/>
      <c r="AM480">
        <f>VLOOKUP(P480,spp!A:C,3,FALSE)</f>
        <v>3.49E-2</v>
      </c>
      <c r="AN480">
        <f>VLOOKUP(P480,spp!A:D,4,FALSE)</f>
        <v>2.9108999999999998</v>
      </c>
      <c r="AO480">
        <f t="shared" si="57"/>
        <v>2182.1376303412849</v>
      </c>
      <c r="AP480">
        <f t="shared" si="58"/>
        <v>54.553440758532119</v>
      </c>
      <c r="AQ480">
        <f t="shared" si="59"/>
        <v>545.53440758532122</v>
      </c>
      <c r="AR480">
        <f t="shared" si="60"/>
        <v>0.54553440758532123</v>
      </c>
      <c r="AS480">
        <f t="shared" si="55"/>
        <v>1.25</v>
      </c>
      <c r="AT480">
        <f>VLOOKUP(P480,spp!A:H,8,FALSE)</f>
        <v>2</v>
      </c>
      <c r="AU480" s="79" t="str">
        <f>VLOOKUP(Q480,gfQuimbayo!B:C,2,FALSE)</f>
        <v>HD</v>
      </c>
      <c r="AV480" s="79" t="str">
        <f>VLOOKUP(AU480,gfQuimbayo!E:F,2,FALSE)</f>
        <v>Detritivores</v>
      </c>
      <c r="AW480" s="79" t="str">
        <f>VLOOKUP(Q480,taxo!A:D,4,FALSE)</f>
        <v>Perciformes</v>
      </c>
      <c r="AX480" s="79" t="str">
        <f>VLOOKUP(Q480,taxo!A:C,3,FALSE)</f>
        <v>Pomacentridae</v>
      </c>
      <c r="AY480" t="str">
        <f>VLOOKUP(P480,spp!A:L,12,FALSE)</f>
        <v>LC</v>
      </c>
    </row>
    <row r="481" spans="1:51" hidden="1" x14ac:dyDescent="0.25">
      <c r="A481" t="s">
        <v>1094</v>
      </c>
      <c r="B481" s="2" t="s">
        <v>1095</v>
      </c>
      <c r="C481" s="41" t="s">
        <v>1127</v>
      </c>
      <c r="D481" s="45" t="s">
        <v>1143</v>
      </c>
      <c r="E481" s="45" t="s">
        <v>1144</v>
      </c>
      <c r="F481" s="3" t="s">
        <v>1148</v>
      </c>
      <c r="G481" s="46"/>
      <c r="H481" s="47">
        <v>1</v>
      </c>
      <c r="I481">
        <v>40</v>
      </c>
      <c r="J481" s="48">
        <v>43212</v>
      </c>
      <c r="K481" s="22">
        <v>2018</v>
      </c>
      <c r="L481" s="48" t="s">
        <v>1152</v>
      </c>
      <c r="M481" s="48">
        <v>43212</v>
      </c>
      <c r="N481" s="50">
        <v>5.6</v>
      </c>
      <c r="O481" t="str">
        <f t="shared" si="54"/>
        <v>Somero</v>
      </c>
      <c r="P481" s="41" t="s">
        <v>382</v>
      </c>
      <c r="Q481" t="str">
        <f>VLOOKUP(P481,spp!A:B,2,FALSE)</f>
        <v>Johnrandallia nigrirostris</v>
      </c>
      <c r="R481" s="53">
        <f t="shared" si="56"/>
        <v>1</v>
      </c>
      <c r="S481" s="87"/>
      <c r="T481" s="87"/>
      <c r="U481" s="87">
        <v>1</v>
      </c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  <c r="AI481" s="87"/>
      <c r="AJ481" s="87"/>
      <c r="AK481" s="88"/>
      <c r="AL481" s="79"/>
      <c r="AM481">
        <f>VLOOKUP(P481,spp!A:C,3,FALSE)</f>
        <v>2.5600000000000001E-2</v>
      </c>
      <c r="AN481">
        <f>VLOOKUP(P481,spp!A:D,4,FALSE)</f>
        <v>3.0005999999999999</v>
      </c>
      <c r="AO481">
        <f t="shared" si="57"/>
        <v>50.075829302089247</v>
      </c>
      <c r="AP481">
        <f t="shared" si="58"/>
        <v>1.2518957325522311</v>
      </c>
      <c r="AQ481">
        <f t="shared" si="59"/>
        <v>12.518957325522312</v>
      </c>
      <c r="AR481">
        <f t="shared" si="60"/>
        <v>1.2518957325522311E-2</v>
      </c>
      <c r="AS481">
        <f t="shared" si="55"/>
        <v>2.5000000000000001E-2</v>
      </c>
      <c r="AT481">
        <f>VLOOKUP(P481,spp!A:H,8,FALSE)</f>
        <v>3</v>
      </c>
      <c r="AU481" s="79" t="str">
        <f>VLOOKUP(Q481,gfQuimbayo!B:C,2,FALSE)</f>
        <v>IN</v>
      </c>
      <c r="AV481" s="79" t="str">
        <f>VLOOKUP(AU481,gfQuimbayo!E:F,2,FALSE)</f>
        <v>Invertebrivores</v>
      </c>
      <c r="AW481" s="79" t="str">
        <f>VLOOKUP(Q481,taxo!A:D,4,FALSE)</f>
        <v>Perciformes</v>
      </c>
      <c r="AX481" s="79" t="str">
        <f>VLOOKUP(Q481,taxo!A:C,3,FALSE)</f>
        <v>Chaetodontidae</v>
      </c>
      <c r="AY481" t="str">
        <f>VLOOKUP(P481,spp!A:L,12,FALSE)</f>
        <v>LC</v>
      </c>
    </row>
    <row r="482" spans="1:51" hidden="1" x14ac:dyDescent="0.25">
      <c r="A482" t="s">
        <v>1094</v>
      </c>
      <c r="B482" s="2" t="s">
        <v>1095</v>
      </c>
      <c r="C482" s="41" t="s">
        <v>1127</v>
      </c>
      <c r="D482" s="45" t="s">
        <v>1143</v>
      </c>
      <c r="E482" s="45" t="s">
        <v>1144</v>
      </c>
      <c r="F482" s="3" t="s">
        <v>1148</v>
      </c>
      <c r="G482" s="46"/>
      <c r="H482" s="47">
        <v>1</v>
      </c>
      <c r="I482">
        <v>40</v>
      </c>
      <c r="J482" s="48">
        <v>43212</v>
      </c>
      <c r="K482" s="22">
        <v>2018</v>
      </c>
      <c r="L482" s="48" t="s">
        <v>1152</v>
      </c>
      <c r="M482" s="48">
        <v>43212</v>
      </c>
      <c r="N482" s="50">
        <v>5.6</v>
      </c>
      <c r="O482" t="str">
        <f t="shared" si="54"/>
        <v>Somero</v>
      </c>
      <c r="P482" s="41" t="s">
        <v>190</v>
      </c>
      <c r="Q482" t="str">
        <f>VLOOKUP(P482,spp!A:B,2,FALSE)</f>
        <v>Cirrhitus rivulatus</v>
      </c>
      <c r="R482" s="53">
        <f t="shared" si="56"/>
        <v>1</v>
      </c>
      <c r="S482" s="87"/>
      <c r="T482" s="87"/>
      <c r="U482" s="87"/>
      <c r="V482" s="87">
        <v>1</v>
      </c>
      <c r="W482" s="87"/>
      <c r="X482" s="87"/>
      <c r="Y482" s="87"/>
      <c r="Z482" s="87"/>
      <c r="AA482" s="87"/>
      <c r="AB482" s="87"/>
      <c r="AC482" s="87"/>
      <c r="AD482" s="87"/>
      <c r="AE482" s="87"/>
      <c r="AF482" s="87"/>
      <c r="AG482" s="87"/>
      <c r="AH482" s="87"/>
      <c r="AI482" s="87"/>
      <c r="AJ482" s="87"/>
      <c r="AK482" s="88"/>
      <c r="AL482" s="79"/>
      <c r="AM482">
        <f>VLOOKUP(P482,spp!A:C,3,FALSE)</f>
        <v>2.76E-2</v>
      </c>
      <c r="AN482">
        <f>VLOOKUP(P482,spp!A:D,4,FALSE)</f>
        <v>3</v>
      </c>
      <c r="AO482">
        <f t="shared" si="57"/>
        <v>147.91874999999999</v>
      </c>
      <c r="AP482">
        <f t="shared" si="58"/>
        <v>3.6979687499999998</v>
      </c>
      <c r="AQ482">
        <f t="shared" si="59"/>
        <v>36.979687499999997</v>
      </c>
      <c r="AR482">
        <f t="shared" si="60"/>
        <v>3.6979687499999997E-2</v>
      </c>
      <c r="AS482">
        <f t="shared" si="55"/>
        <v>2.5000000000000001E-2</v>
      </c>
      <c r="AT482">
        <f>VLOOKUP(P482,spp!A:H,8,FALSE)</f>
        <v>4</v>
      </c>
      <c r="AU482" s="79" t="str">
        <f>VLOOKUP(Q482,gfQuimbayo!B:C,2,FALSE)</f>
        <v>IN</v>
      </c>
      <c r="AV482" s="79" t="str">
        <f>VLOOKUP(AU482,gfQuimbayo!E:F,2,FALSE)</f>
        <v>Invertebrivores</v>
      </c>
      <c r="AW482" s="79" t="str">
        <f>VLOOKUP(Q482,taxo!A:D,4,FALSE)</f>
        <v>Perciformes</v>
      </c>
      <c r="AX482" s="79" t="str">
        <f>VLOOKUP(Q482,taxo!A:C,3,FALSE)</f>
        <v>Cirrhitidae</v>
      </c>
      <c r="AY482" t="str">
        <f>VLOOKUP(P482,spp!A:L,12,FALSE)</f>
        <v>LC</v>
      </c>
    </row>
    <row r="483" spans="1:51" hidden="1" x14ac:dyDescent="0.25">
      <c r="A483" t="s">
        <v>1094</v>
      </c>
      <c r="B483" s="2" t="s">
        <v>1095</v>
      </c>
      <c r="C483" s="41" t="s">
        <v>1127</v>
      </c>
      <c r="D483" s="45" t="s">
        <v>1143</v>
      </c>
      <c r="E483" s="45" t="s">
        <v>1144</v>
      </c>
      <c r="F483" s="3" t="s">
        <v>1148</v>
      </c>
      <c r="G483" s="46"/>
      <c r="H483" s="47">
        <v>1</v>
      </c>
      <c r="I483">
        <v>40</v>
      </c>
      <c r="J483" s="48">
        <v>43212</v>
      </c>
      <c r="K483" s="22">
        <v>2018</v>
      </c>
      <c r="L483" s="48" t="s">
        <v>1152</v>
      </c>
      <c r="M483" s="48">
        <v>43212</v>
      </c>
      <c r="N483" s="50">
        <v>5.6</v>
      </c>
      <c r="O483" t="str">
        <f t="shared" si="54"/>
        <v>Somero</v>
      </c>
      <c r="P483" s="41" t="s">
        <v>125</v>
      </c>
      <c r="Q483" t="str">
        <f>VLOOKUP(P483,spp!A:B,2,FALSE)</f>
        <v>Canthigaster punctatissima</v>
      </c>
      <c r="R483" s="53">
        <f t="shared" si="56"/>
        <v>1</v>
      </c>
      <c r="S483" s="87"/>
      <c r="T483" s="87">
        <v>1</v>
      </c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8"/>
      <c r="AL483" s="79"/>
      <c r="AM483">
        <f>VLOOKUP(P483,spp!A:C,3,FALSE)</f>
        <v>1.9699999999999999E-2</v>
      </c>
      <c r="AN483">
        <f>VLOOKUP(P483,spp!A:D,4,FALSE)</f>
        <v>2.9174000000000002</v>
      </c>
      <c r="AO483">
        <f t="shared" si="57"/>
        <v>7.0367149081055116</v>
      </c>
      <c r="AP483">
        <f t="shared" si="58"/>
        <v>0.17591787270263778</v>
      </c>
      <c r="AQ483">
        <f t="shared" si="59"/>
        <v>1.7591787270263779</v>
      </c>
      <c r="AR483">
        <f t="shared" si="60"/>
        <v>1.7591787270263778E-3</v>
      </c>
      <c r="AS483">
        <f t="shared" si="55"/>
        <v>2.5000000000000001E-2</v>
      </c>
      <c r="AT483">
        <f>VLOOKUP(P483,spp!A:H,8,FALSE)</f>
        <v>3</v>
      </c>
      <c r="AU483" s="79" t="str">
        <f>VLOOKUP(Q483,gfQuimbayo!B:C,2,FALSE)</f>
        <v>IN</v>
      </c>
      <c r="AV483" s="79" t="str">
        <f>VLOOKUP(AU483,gfQuimbayo!E:F,2,FALSE)</f>
        <v>Invertebrivores</v>
      </c>
      <c r="AW483" s="79" t="str">
        <f>VLOOKUP(Q483,taxo!A:D,4,FALSE)</f>
        <v>Tetraodontiformes</v>
      </c>
      <c r="AX483" s="79" t="str">
        <f>VLOOKUP(Q483,taxo!A:C,3,FALSE)</f>
        <v>Tetraodontidae</v>
      </c>
      <c r="AY483" t="str">
        <f>VLOOKUP(P483,spp!A:L,12,FALSE)</f>
        <v>LC</v>
      </c>
    </row>
    <row r="484" spans="1:51" hidden="1" x14ac:dyDescent="0.25">
      <c r="A484" t="s">
        <v>1094</v>
      </c>
      <c r="B484" s="2" t="s">
        <v>1095</v>
      </c>
      <c r="C484" s="41" t="s">
        <v>1127</v>
      </c>
      <c r="D484" s="45" t="s">
        <v>1143</v>
      </c>
      <c r="E484" s="45" t="s">
        <v>1144</v>
      </c>
      <c r="F484" s="3" t="s">
        <v>1148</v>
      </c>
      <c r="G484" s="46"/>
      <c r="H484" s="47">
        <v>1</v>
      </c>
      <c r="I484">
        <v>40</v>
      </c>
      <c r="J484" s="48">
        <v>43212</v>
      </c>
      <c r="K484" s="22">
        <v>2018</v>
      </c>
      <c r="L484" s="48" t="s">
        <v>1152</v>
      </c>
      <c r="M484" s="48">
        <v>43212</v>
      </c>
      <c r="N484" s="50">
        <v>5.6</v>
      </c>
      <c r="O484" t="str">
        <f t="shared" si="54"/>
        <v>Somero</v>
      </c>
      <c r="P484" s="41" t="s">
        <v>235</v>
      </c>
      <c r="Q484" t="str">
        <f>VLOOKUP(P484,spp!A:B,2,FALSE)</f>
        <v>Elacatinus punticulatus</v>
      </c>
      <c r="R484" s="53">
        <f t="shared" si="56"/>
        <v>2</v>
      </c>
      <c r="S484" s="87">
        <v>2</v>
      </c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  <c r="AF484" s="87"/>
      <c r="AG484" s="87"/>
      <c r="AH484" s="87"/>
      <c r="AI484" s="87"/>
      <c r="AJ484" s="87"/>
      <c r="AK484" s="88"/>
      <c r="AL484" s="79"/>
      <c r="AM484">
        <f>VLOOKUP(P484,spp!A:C,3,FALSE)</f>
        <v>8.0000000000000002E-3</v>
      </c>
      <c r="AN484">
        <f>VLOOKUP(P484,spp!A:D,4,FALSE)</f>
        <v>3.137</v>
      </c>
      <c r="AO484">
        <f t="shared" si="57"/>
        <v>0.28343781399777773</v>
      </c>
      <c r="AP484">
        <f t="shared" si="58"/>
        <v>7.085945349944443E-3</v>
      </c>
      <c r="AQ484">
        <f t="shared" si="59"/>
        <v>7.0859453499444433E-2</v>
      </c>
      <c r="AR484">
        <f t="shared" si="60"/>
        <v>7.0859453499444439E-5</v>
      </c>
      <c r="AS484">
        <f t="shared" si="55"/>
        <v>0.05</v>
      </c>
      <c r="AT484">
        <f>VLOOKUP(P484,spp!A:H,8,FALSE)</f>
        <v>3.5</v>
      </c>
      <c r="AU484" s="79" t="str">
        <f>VLOOKUP(Q484,gfQuimbayo!B:C,2,FALSE)</f>
        <v>IN</v>
      </c>
      <c r="AV484" s="79" t="str">
        <f>VLOOKUP(AU484,gfQuimbayo!E:F,2,FALSE)</f>
        <v>Invertebrivores</v>
      </c>
      <c r="AW484" s="79" t="str">
        <f>VLOOKUP(Q484,taxo!A:D,4,FALSE)</f>
        <v>Perciformes</v>
      </c>
      <c r="AX484" s="79" t="str">
        <f>VLOOKUP(Q484,taxo!A:C,3,FALSE)</f>
        <v>Gobiidae</v>
      </c>
      <c r="AY484" t="str">
        <f>VLOOKUP(P484,spp!A:L,12,FALSE)</f>
        <v>LC</v>
      </c>
    </row>
    <row r="485" spans="1:51" hidden="1" x14ac:dyDescent="0.25">
      <c r="A485" t="s">
        <v>1094</v>
      </c>
      <c r="B485" s="2" t="s">
        <v>1095</v>
      </c>
      <c r="C485" s="41" t="s">
        <v>1127</v>
      </c>
      <c r="D485" s="45" t="s">
        <v>1143</v>
      </c>
      <c r="E485" s="45" t="s">
        <v>1144</v>
      </c>
      <c r="F485" s="3" t="s">
        <v>1148</v>
      </c>
      <c r="G485" s="46"/>
      <c r="H485" s="47">
        <v>1</v>
      </c>
      <c r="I485">
        <v>40</v>
      </c>
      <c r="J485" s="48">
        <v>43212</v>
      </c>
      <c r="K485" s="22">
        <v>2018</v>
      </c>
      <c r="L485" s="48" t="s">
        <v>1152</v>
      </c>
      <c r="M485" s="48">
        <v>43212</v>
      </c>
      <c r="N485" s="50">
        <v>5.6</v>
      </c>
      <c r="O485" t="str">
        <f t="shared" si="54"/>
        <v>Somero</v>
      </c>
      <c r="P485" s="41" t="s">
        <v>407</v>
      </c>
      <c r="Q485" t="str">
        <f>VLOOKUP(P485,spp!A:B,2,FALSE)</f>
        <v>Ophioblennius steindachneri</v>
      </c>
      <c r="R485" s="53">
        <f t="shared" si="56"/>
        <v>1</v>
      </c>
      <c r="S485" s="87"/>
      <c r="T485" s="87">
        <v>1</v>
      </c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  <c r="AF485" s="87"/>
      <c r="AG485" s="87"/>
      <c r="AH485" s="87"/>
      <c r="AI485" s="87"/>
      <c r="AJ485" s="87"/>
      <c r="AK485" s="88"/>
      <c r="AL485" s="79"/>
      <c r="AM485">
        <f>VLOOKUP(P485,spp!A:C,3,FALSE)</f>
        <v>3.2399999999999998E-2</v>
      </c>
      <c r="AN485">
        <f>VLOOKUP(P485,spp!A:D,4,FALSE)</f>
        <v>2.379</v>
      </c>
      <c r="AO485">
        <f t="shared" si="57"/>
        <v>3.9112516180267258</v>
      </c>
      <c r="AP485">
        <f t="shared" si="58"/>
        <v>9.7781290450668149E-2</v>
      </c>
      <c r="AQ485">
        <f t="shared" si="59"/>
        <v>0.97781290450668146</v>
      </c>
      <c r="AR485">
        <f t="shared" si="60"/>
        <v>9.7781290450668135E-4</v>
      </c>
      <c r="AS485">
        <f t="shared" si="55"/>
        <v>2.5000000000000001E-2</v>
      </c>
      <c r="AT485">
        <f>VLOOKUP(P485,spp!A:H,8,FALSE)</f>
        <v>2.7</v>
      </c>
      <c r="AU485" s="79" t="str">
        <f>VLOOKUP(Q485,gfQuimbayo!B:C,2,FALSE)</f>
        <v>HD</v>
      </c>
      <c r="AV485" s="79" t="str">
        <f>VLOOKUP(AU485,gfQuimbayo!E:F,2,FALSE)</f>
        <v>Detritivores</v>
      </c>
      <c r="AW485" s="79" t="str">
        <f>VLOOKUP(Q485,taxo!A:D,4,FALSE)</f>
        <v>Perciformes</v>
      </c>
      <c r="AX485" s="79" t="str">
        <f>VLOOKUP(Q485,taxo!A:C,3,FALSE)</f>
        <v>Blenniidae</v>
      </c>
      <c r="AY485" t="str">
        <f>VLOOKUP(P485,spp!A:L,12,FALSE)</f>
        <v>LC</v>
      </c>
    </row>
    <row r="486" spans="1:51" hidden="1" x14ac:dyDescent="0.25">
      <c r="A486" t="s">
        <v>1094</v>
      </c>
      <c r="B486" s="2" t="s">
        <v>1095</v>
      </c>
      <c r="C486" s="41" t="s">
        <v>1127</v>
      </c>
      <c r="D486" s="45" t="s">
        <v>1143</v>
      </c>
      <c r="E486" s="45" t="s">
        <v>1144</v>
      </c>
      <c r="F486" s="3" t="s">
        <v>1148</v>
      </c>
      <c r="G486" s="46"/>
      <c r="H486" s="47">
        <v>2</v>
      </c>
      <c r="I486">
        <v>40</v>
      </c>
      <c r="J486" s="48">
        <v>43212</v>
      </c>
      <c r="K486" s="22">
        <v>2018</v>
      </c>
      <c r="L486" s="48" t="s">
        <v>1152</v>
      </c>
      <c r="M486" s="48">
        <v>43212</v>
      </c>
      <c r="N486" s="50">
        <v>5.6</v>
      </c>
      <c r="O486" t="str">
        <f t="shared" si="54"/>
        <v>Somero</v>
      </c>
      <c r="P486" s="41" t="s">
        <v>470</v>
      </c>
      <c r="Q486" t="str">
        <f>VLOOKUP(P486,spp!A:B,2,FALSE)</f>
        <v>Stegastes flavilatus</v>
      </c>
      <c r="R486" s="53">
        <f t="shared" si="56"/>
        <v>15</v>
      </c>
      <c r="S486" s="87"/>
      <c r="T486" s="87">
        <v>15</v>
      </c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  <c r="AF486" s="87"/>
      <c r="AG486" s="87"/>
      <c r="AH486" s="87"/>
      <c r="AI486" s="87"/>
      <c r="AJ486" s="87"/>
      <c r="AK486" s="88"/>
      <c r="AL486" s="79"/>
      <c r="AM486">
        <f>VLOOKUP(P486,spp!A:C,3,FALSE)</f>
        <v>3.49E-2</v>
      </c>
      <c r="AN486">
        <f>VLOOKUP(P486,spp!A:D,4,FALSE)</f>
        <v>2.9108999999999998</v>
      </c>
      <c r="AO486">
        <f t="shared" si="57"/>
        <v>184.55784803545919</v>
      </c>
      <c r="AP486">
        <f t="shared" si="58"/>
        <v>4.6139462008864793</v>
      </c>
      <c r="AQ486">
        <f t="shared" si="59"/>
        <v>46.139462008864797</v>
      </c>
      <c r="AR486">
        <f t="shared" si="60"/>
        <v>4.6139462008864797E-2</v>
      </c>
      <c r="AS486">
        <f t="shared" si="55"/>
        <v>0.375</v>
      </c>
      <c r="AT486">
        <f>VLOOKUP(P486,spp!A:H,8,FALSE)</f>
        <v>2</v>
      </c>
      <c r="AU486" s="79" t="str">
        <f>VLOOKUP(Q486,gfQuimbayo!B:C,2,FALSE)</f>
        <v>HD</v>
      </c>
      <c r="AV486" s="79" t="str">
        <f>VLOOKUP(AU486,gfQuimbayo!E:F,2,FALSE)</f>
        <v>Detritivores</v>
      </c>
      <c r="AW486" s="79" t="str">
        <f>VLOOKUP(Q486,taxo!A:D,4,FALSE)</f>
        <v>Perciformes</v>
      </c>
      <c r="AX486" s="79" t="str">
        <f>VLOOKUP(Q486,taxo!A:C,3,FALSE)</f>
        <v>Pomacentridae</v>
      </c>
      <c r="AY486" t="str">
        <f>VLOOKUP(P486,spp!A:L,12,FALSE)</f>
        <v>LC</v>
      </c>
    </row>
    <row r="487" spans="1:51" hidden="1" x14ac:dyDescent="0.25">
      <c r="A487" t="s">
        <v>1094</v>
      </c>
      <c r="B487" s="2" t="s">
        <v>1095</v>
      </c>
      <c r="C487" s="41" t="s">
        <v>1127</v>
      </c>
      <c r="D487" s="45" t="s">
        <v>1143</v>
      </c>
      <c r="E487" s="45" t="s">
        <v>1144</v>
      </c>
      <c r="F487" s="3" t="s">
        <v>1148</v>
      </c>
      <c r="G487" s="46"/>
      <c r="H487" s="47">
        <v>2</v>
      </c>
      <c r="I487">
        <v>40</v>
      </c>
      <c r="J487" s="48">
        <v>43212</v>
      </c>
      <c r="K487" s="22">
        <v>2018</v>
      </c>
      <c r="L487" s="48" t="s">
        <v>1152</v>
      </c>
      <c r="M487" s="48">
        <v>43212</v>
      </c>
      <c r="N487" s="50">
        <v>5.6</v>
      </c>
      <c r="O487" t="str">
        <f t="shared" si="54"/>
        <v>Somero</v>
      </c>
      <c r="P487" s="41" t="s">
        <v>407</v>
      </c>
      <c r="Q487" t="str">
        <f>VLOOKUP(P487,spp!A:B,2,FALSE)</f>
        <v>Ophioblennius steindachneri</v>
      </c>
      <c r="R487" s="53">
        <f t="shared" si="56"/>
        <v>1</v>
      </c>
      <c r="S487" s="87"/>
      <c r="T487" s="87"/>
      <c r="U487" s="87">
        <v>1</v>
      </c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  <c r="AF487" s="87"/>
      <c r="AG487" s="87"/>
      <c r="AH487" s="87"/>
      <c r="AI487" s="87"/>
      <c r="AJ487" s="87"/>
      <c r="AK487" s="88"/>
      <c r="AL487" s="79"/>
      <c r="AM487">
        <f>VLOOKUP(P487,spp!A:C,3,FALSE)</f>
        <v>3.2399999999999998E-2</v>
      </c>
      <c r="AN487">
        <f>VLOOKUP(P487,spp!A:D,4,FALSE)</f>
        <v>2.379</v>
      </c>
      <c r="AO487">
        <f t="shared" si="57"/>
        <v>13.185418878548424</v>
      </c>
      <c r="AP487">
        <f t="shared" si="58"/>
        <v>0.32963547196371057</v>
      </c>
      <c r="AQ487">
        <f t="shared" si="59"/>
        <v>3.2963547196371055</v>
      </c>
      <c r="AR487">
        <f t="shared" si="60"/>
        <v>3.2963547196371056E-3</v>
      </c>
      <c r="AS487">
        <f t="shared" si="55"/>
        <v>2.5000000000000001E-2</v>
      </c>
      <c r="AT487">
        <f>VLOOKUP(P487,spp!A:H,8,FALSE)</f>
        <v>2.7</v>
      </c>
      <c r="AU487" s="79" t="str">
        <f>VLOOKUP(Q487,gfQuimbayo!B:C,2,FALSE)</f>
        <v>HD</v>
      </c>
      <c r="AV487" s="79" t="str">
        <f>VLOOKUP(AU487,gfQuimbayo!E:F,2,FALSE)</f>
        <v>Detritivores</v>
      </c>
      <c r="AW487" s="79" t="str">
        <f>VLOOKUP(Q487,taxo!A:D,4,FALSE)</f>
        <v>Perciformes</v>
      </c>
      <c r="AX487" s="79" t="str">
        <f>VLOOKUP(Q487,taxo!A:C,3,FALSE)</f>
        <v>Blenniidae</v>
      </c>
      <c r="AY487" t="str">
        <f>VLOOKUP(P487,spp!A:L,12,FALSE)</f>
        <v>LC</v>
      </c>
    </row>
    <row r="488" spans="1:51" hidden="1" x14ac:dyDescent="0.25">
      <c r="A488" t="s">
        <v>1094</v>
      </c>
      <c r="B488" s="2" t="s">
        <v>1095</v>
      </c>
      <c r="C488" s="41" t="s">
        <v>1127</v>
      </c>
      <c r="D488" s="45" t="s">
        <v>1143</v>
      </c>
      <c r="E488" s="45" t="s">
        <v>1144</v>
      </c>
      <c r="F488" s="3" t="s">
        <v>1148</v>
      </c>
      <c r="G488" s="46"/>
      <c r="H488" s="47">
        <v>2</v>
      </c>
      <c r="I488">
        <v>40</v>
      </c>
      <c r="J488" s="48">
        <v>43212</v>
      </c>
      <c r="K488" s="22">
        <v>2018</v>
      </c>
      <c r="L488" s="48" t="s">
        <v>1152</v>
      </c>
      <c r="M488" s="48">
        <v>43212</v>
      </c>
      <c r="N488" s="50">
        <v>5.6</v>
      </c>
      <c r="O488" t="str">
        <f t="shared" si="54"/>
        <v>Somero</v>
      </c>
      <c r="P488" s="41" t="s">
        <v>215</v>
      </c>
      <c r="Q488" t="str">
        <f>VLOOKUP(P488,spp!A:B,2,FALSE)</f>
        <v>Diodon holocanthus</v>
      </c>
      <c r="R488" s="53">
        <f t="shared" si="56"/>
        <v>2</v>
      </c>
      <c r="S488" s="87"/>
      <c r="T488" s="87"/>
      <c r="U488" s="87">
        <v>2</v>
      </c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  <c r="AF488" s="87"/>
      <c r="AG488" s="87"/>
      <c r="AH488" s="87"/>
      <c r="AI488" s="87"/>
      <c r="AJ488" s="87"/>
      <c r="AK488" s="88"/>
      <c r="AL488" s="79"/>
      <c r="AM488">
        <f>VLOOKUP(P488,spp!A:C,3,FALSE)</f>
        <v>2.1899999999999999E-2</v>
      </c>
      <c r="AN488">
        <f>VLOOKUP(P488,spp!A:D,4,FALSE)</f>
        <v>3</v>
      </c>
      <c r="AO488">
        <f t="shared" si="57"/>
        <v>85.546875</v>
      </c>
      <c r="AP488">
        <f t="shared" si="58"/>
        <v>2.138671875</v>
      </c>
      <c r="AQ488">
        <f t="shared" si="59"/>
        <v>21.38671875</v>
      </c>
      <c r="AR488">
        <f t="shared" si="60"/>
        <v>2.1386718749999999E-2</v>
      </c>
      <c r="AS488">
        <f t="shared" si="55"/>
        <v>0.05</v>
      </c>
      <c r="AT488">
        <f>VLOOKUP(P488,spp!A:H,8,FALSE)</f>
        <v>3.3</v>
      </c>
      <c r="AU488" s="79" t="str">
        <f>VLOOKUP(Q488,gfQuimbayo!B:C,2,FALSE)</f>
        <v>IN</v>
      </c>
      <c r="AV488" s="79" t="str">
        <f>VLOOKUP(AU488,gfQuimbayo!E:F,2,FALSE)</f>
        <v>Invertebrivores</v>
      </c>
      <c r="AW488" s="79" t="str">
        <f>VLOOKUP(Q488,taxo!A:D,4,FALSE)</f>
        <v>Tetraodontiformes</v>
      </c>
      <c r="AX488" s="79" t="str">
        <f>VLOOKUP(Q488,taxo!A:C,3,FALSE)</f>
        <v>Diodontidae</v>
      </c>
      <c r="AY488" t="str">
        <f>VLOOKUP(P488,spp!A:L,12,FALSE)</f>
        <v>NE</v>
      </c>
    </row>
    <row r="489" spans="1:51" hidden="1" x14ac:dyDescent="0.25">
      <c r="A489" t="s">
        <v>1094</v>
      </c>
      <c r="B489" s="2" t="s">
        <v>1095</v>
      </c>
      <c r="C489" s="41" t="s">
        <v>1127</v>
      </c>
      <c r="D489" s="45" t="s">
        <v>1143</v>
      </c>
      <c r="E489" s="45" t="s">
        <v>1144</v>
      </c>
      <c r="F489" s="3" t="s">
        <v>1148</v>
      </c>
      <c r="G489" s="46"/>
      <c r="H489" s="47">
        <v>2</v>
      </c>
      <c r="I489">
        <v>40</v>
      </c>
      <c r="J489" s="48">
        <v>43212</v>
      </c>
      <c r="K489" s="22">
        <v>2018</v>
      </c>
      <c r="L489" s="48" t="s">
        <v>1152</v>
      </c>
      <c r="M489" s="48">
        <v>43212</v>
      </c>
      <c r="N489" s="50">
        <v>5.6</v>
      </c>
      <c r="O489" t="str">
        <f t="shared" si="54"/>
        <v>Somero</v>
      </c>
      <c r="P489" s="41" t="s">
        <v>312</v>
      </c>
      <c r="Q489" t="str">
        <f>VLOOKUP(P489,spp!A:B,2,FALSE)</f>
        <v>Halichoeres dispilus</v>
      </c>
      <c r="R489" s="53">
        <f t="shared" si="56"/>
        <v>70</v>
      </c>
      <c r="S489" s="87">
        <v>30</v>
      </c>
      <c r="T489" s="87">
        <v>40</v>
      </c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  <c r="AF489" s="87"/>
      <c r="AG489" s="87"/>
      <c r="AH489" s="87"/>
      <c r="AI489" s="87"/>
      <c r="AJ489" s="87"/>
      <c r="AK489" s="88"/>
      <c r="AL489" s="79"/>
      <c r="AM489">
        <f>VLOOKUP(P489,spp!A:C,3,FALSE)</f>
        <v>1.26E-2</v>
      </c>
      <c r="AN489">
        <f>VLOOKUP(P489,spp!A:D,4,FALSE)</f>
        <v>3.0672999999999999</v>
      </c>
      <c r="AO489">
        <f t="shared" si="57"/>
        <v>249.78584725545485</v>
      </c>
      <c r="AP489">
        <f t="shared" si="58"/>
        <v>6.2446461813863712</v>
      </c>
      <c r="AQ489">
        <f t="shared" si="59"/>
        <v>62.446461813863714</v>
      </c>
      <c r="AR489">
        <f t="shared" si="60"/>
        <v>6.2446461813863714E-2</v>
      </c>
      <c r="AS489">
        <f t="shared" si="55"/>
        <v>1.75</v>
      </c>
      <c r="AT489">
        <f>VLOOKUP(P489,spp!A:H,8,FALSE)</f>
        <v>3.9</v>
      </c>
      <c r="AU489" s="79" t="str">
        <f>VLOOKUP(Q489,gfQuimbayo!B:C,2,FALSE)</f>
        <v>IN</v>
      </c>
      <c r="AV489" s="79" t="str">
        <f>VLOOKUP(AU489,gfQuimbayo!E:F,2,FALSE)</f>
        <v>Invertebrivores</v>
      </c>
      <c r="AW489" s="79" t="str">
        <f>VLOOKUP(Q489,taxo!A:D,4,FALSE)</f>
        <v>Perciformes</v>
      </c>
      <c r="AX489" s="79" t="str">
        <f>VLOOKUP(Q489,taxo!A:C,3,FALSE)</f>
        <v>Labridae</v>
      </c>
      <c r="AY489" t="str">
        <f>VLOOKUP(P489,spp!A:L,12,FALSE)</f>
        <v>LC</v>
      </c>
    </row>
    <row r="490" spans="1:51" hidden="1" x14ac:dyDescent="0.25">
      <c r="A490" t="s">
        <v>1094</v>
      </c>
      <c r="B490" s="2" t="s">
        <v>1095</v>
      </c>
      <c r="C490" s="41" t="s">
        <v>1127</v>
      </c>
      <c r="D490" s="45" t="s">
        <v>1143</v>
      </c>
      <c r="E490" s="45" t="s">
        <v>1144</v>
      </c>
      <c r="F490" s="3" t="s">
        <v>1148</v>
      </c>
      <c r="G490" s="46"/>
      <c r="H490" s="47">
        <v>2</v>
      </c>
      <c r="I490">
        <v>40</v>
      </c>
      <c r="J490" s="48">
        <v>43212</v>
      </c>
      <c r="K490" s="22">
        <v>2018</v>
      </c>
      <c r="L490" s="48" t="s">
        <v>1152</v>
      </c>
      <c r="M490" s="48">
        <v>43212</v>
      </c>
      <c r="N490" s="50">
        <v>5.6</v>
      </c>
      <c r="O490" t="str">
        <f t="shared" si="54"/>
        <v>Somero</v>
      </c>
      <c r="P490" s="41" t="s">
        <v>318</v>
      </c>
      <c r="Q490" t="str">
        <f>VLOOKUP(P490,spp!A:B,2,FALSE)</f>
        <v>Halichoeres nicholsi</v>
      </c>
      <c r="R490" s="53">
        <f t="shared" si="56"/>
        <v>1</v>
      </c>
      <c r="S490" s="87"/>
      <c r="T490" s="87"/>
      <c r="U490" s="87">
        <v>1</v>
      </c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  <c r="AF490" s="87"/>
      <c r="AG490" s="87"/>
      <c r="AH490" s="87"/>
      <c r="AI490" s="87"/>
      <c r="AJ490" s="87"/>
      <c r="AK490" s="88"/>
      <c r="AL490" s="79"/>
      <c r="AM490">
        <f>VLOOKUP(P490,spp!A:C,3,FALSE)</f>
        <v>1.26E-2</v>
      </c>
      <c r="AN490">
        <f>VLOOKUP(P490,spp!A:D,4,FALSE)</f>
        <v>3.0672999999999999</v>
      </c>
      <c r="AO490">
        <f t="shared" si="57"/>
        <v>29.169073044120523</v>
      </c>
      <c r="AP490">
        <f t="shared" si="58"/>
        <v>0.72922682610301304</v>
      </c>
      <c r="AQ490">
        <f t="shared" si="59"/>
        <v>7.2922682610301308</v>
      </c>
      <c r="AR490">
        <f t="shared" si="60"/>
        <v>7.2922682610301309E-3</v>
      </c>
      <c r="AS490">
        <f t="shared" si="55"/>
        <v>2.5000000000000001E-2</v>
      </c>
      <c r="AT490">
        <f>VLOOKUP(P490,spp!A:H,8,FALSE)</f>
        <v>4</v>
      </c>
      <c r="AU490" s="79" t="str">
        <f>VLOOKUP(Q490,gfQuimbayo!B:C,2,FALSE)</f>
        <v>IN</v>
      </c>
      <c r="AV490" s="79" t="str">
        <f>VLOOKUP(AU490,gfQuimbayo!E:F,2,FALSE)</f>
        <v>Invertebrivores</v>
      </c>
      <c r="AW490" s="79" t="str">
        <f>VLOOKUP(Q490,taxo!A:D,4,FALSE)</f>
        <v>Perciformes</v>
      </c>
      <c r="AX490" s="79" t="str">
        <f>VLOOKUP(Q490,taxo!A:C,3,FALSE)</f>
        <v>Labridae</v>
      </c>
      <c r="AY490" t="str">
        <f>VLOOKUP(P490,spp!A:L,12,FALSE)</f>
        <v>LC</v>
      </c>
    </row>
    <row r="491" spans="1:51" hidden="1" x14ac:dyDescent="0.25">
      <c r="A491" t="s">
        <v>1094</v>
      </c>
      <c r="B491" s="2" t="s">
        <v>1095</v>
      </c>
      <c r="C491" s="41" t="s">
        <v>1127</v>
      </c>
      <c r="D491" s="45" t="s">
        <v>1143</v>
      </c>
      <c r="E491" s="45" t="s">
        <v>1144</v>
      </c>
      <c r="F491" s="3" t="s">
        <v>1148</v>
      </c>
      <c r="G491" s="46"/>
      <c r="H491" s="47">
        <v>2</v>
      </c>
      <c r="I491">
        <v>40</v>
      </c>
      <c r="J491" s="48">
        <v>43212</v>
      </c>
      <c r="K491" s="22">
        <v>2018</v>
      </c>
      <c r="L491" s="48" t="s">
        <v>1152</v>
      </c>
      <c r="M491" s="48">
        <v>43212</v>
      </c>
      <c r="N491" s="50">
        <v>5.6</v>
      </c>
      <c r="O491" t="str">
        <f t="shared" si="54"/>
        <v>Somero</v>
      </c>
      <c r="P491" s="41" t="s">
        <v>480</v>
      </c>
      <c r="Q491" t="str">
        <f>VLOOKUP(P491,spp!A:B,2,FALSE)</f>
        <v>Thalassoma lucasanum</v>
      </c>
      <c r="R491" s="53">
        <f t="shared" si="56"/>
        <v>2</v>
      </c>
      <c r="S491" s="87"/>
      <c r="T491" s="87"/>
      <c r="U491" s="87">
        <v>2</v>
      </c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  <c r="AF491" s="87"/>
      <c r="AG491" s="87"/>
      <c r="AH491" s="87"/>
      <c r="AI491" s="87"/>
      <c r="AJ491" s="87"/>
      <c r="AK491" s="88"/>
      <c r="AL491" s="79"/>
      <c r="AM491">
        <f>VLOOKUP(P491,spp!A:C,3,FALSE)</f>
        <v>1.261E-2</v>
      </c>
      <c r="AN491">
        <f>VLOOKUP(P491,spp!A:D,4,FALSE)</f>
        <v>2.8782999999999999</v>
      </c>
      <c r="AO491">
        <f t="shared" si="57"/>
        <v>36.22272949758888</v>
      </c>
      <c r="AP491">
        <f t="shared" si="58"/>
        <v>0.90556823743972203</v>
      </c>
      <c r="AQ491">
        <f t="shared" si="59"/>
        <v>9.0556823743972199</v>
      </c>
      <c r="AR491">
        <f t="shared" si="60"/>
        <v>9.0556823743972205E-3</v>
      </c>
      <c r="AS491">
        <f t="shared" si="55"/>
        <v>0.05</v>
      </c>
      <c r="AT491">
        <f>VLOOKUP(P491,spp!A:H,8,FALSE)</f>
        <v>3.5</v>
      </c>
      <c r="AU491" s="79" t="str">
        <f>VLOOKUP(Q491,gfQuimbayo!B:C,2,FALSE)</f>
        <v>IN</v>
      </c>
      <c r="AV491" s="79" t="str">
        <f>VLOOKUP(AU491,gfQuimbayo!E:F,2,FALSE)</f>
        <v>Invertebrivores</v>
      </c>
      <c r="AW491" s="79" t="str">
        <f>VLOOKUP(Q491,taxo!A:D,4,FALSE)</f>
        <v>Perciformes</v>
      </c>
      <c r="AX491" s="79" t="str">
        <f>VLOOKUP(Q491,taxo!A:C,3,FALSE)</f>
        <v>Labridae</v>
      </c>
      <c r="AY491" t="str">
        <f>VLOOKUP(P491,spp!A:L,12,FALSE)</f>
        <v>LC</v>
      </c>
    </row>
    <row r="492" spans="1:51" hidden="1" x14ac:dyDescent="0.25">
      <c r="A492" t="s">
        <v>1094</v>
      </c>
      <c r="B492" s="2" t="s">
        <v>1095</v>
      </c>
      <c r="C492" s="41" t="s">
        <v>1127</v>
      </c>
      <c r="D492" s="45" t="s">
        <v>1143</v>
      </c>
      <c r="E492" s="45" t="s">
        <v>1144</v>
      </c>
      <c r="F492" s="3" t="s">
        <v>1148</v>
      </c>
      <c r="G492" s="46"/>
      <c r="H492" s="47">
        <v>2</v>
      </c>
      <c r="I492">
        <v>40</v>
      </c>
      <c r="J492" s="48">
        <v>43212</v>
      </c>
      <c r="K492" s="22">
        <v>2018</v>
      </c>
      <c r="L492" s="48" t="s">
        <v>1152</v>
      </c>
      <c r="M492" s="48">
        <v>43212</v>
      </c>
      <c r="N492" s="50">
        <v>5.6</v>
      </c>
      <c r="O492" t="str">
        <f t="shared" si="54"/>
        <v>Somero</v>
      </c>
      <c r="P492" s="41" t="s">
        <v>476</v>
      </c>
      <c r="Q492" t="str">
        <f>VLOOKUP(P492,spp!A:B,2,FALSE)</f>
        <v>Sufflamen verres</v>
      </c>
      <c r="R492" s="53">
        <f t="shared" si="56"/>
        <v>1</v>
      </c>
      <c r="S492" s="87"/>
      <c r="T492" s="87"/>
      <c r="U492" s="87"/>
      <c r="V492" s="87"/>
      <c r="W492" s="87"/>
      <c r="X492" s="87">
        <v>1</v>
      </c>
      <c r="Y492" s="87"/>
      <c r="Z492" s="87"/>
      <c r="AA492" s="87"/>
      <c r="AB492" s="87"/>
      <c r="AC492" s="87"/>
      <c r="AD492" s="87"/>
      <c r="AE492" s="87"/>
      <c r="AF492" s="87"/>
      <c r="AG492" s="87"/>
      <c r="AH492" s="87"/>
      <c r="AI492" s="87"/>
      <c r="AJ492" s="87"/>
      <c r="AK492" s="88"/>
      <c r="AL492" s="79"/>
      <c r="AM492">
        <f>VLOOKUP(P492,spp!A:C,3,FALSE)</f>
        <v>2.4899999999999999E-2</v>
      </c>
      <c r="AN492">
        <f>VLOOKUP(P492,spp!A:D,4,FALSE)</f>
        <v>3.0129999999999999</v>
      </c>
      <c r="AO492">
        <f t="shared" si="57"/>
        <v>1118.0889740261625</v>
      </c>
      <c r="AP492">
        <f t="shared" si="58"/>
        <v>27.952224350654063</v>
      </c>
      <c r="AQ492">
        <f t="shared" si="59"/>
        <v>279.52224350654063</v>
      </c>
      <c r="AR492">
        <f t="shared" si="60"/>
        <v>0.27952224350654065</v>
      </c>
      <c r="AS492">
        <f t="shared" si="55"/>
        <v>2.5000000000000001E-2</v>
      </c>
      <c r="AT492">
        <f>VLOOKUP(P492,spp!A:H,8,FALSE)</f>
        <v>3.3</v>
      </c>
      <c r="AU492" s="79" t="str">
        <f>VLOOKUP(Q492,gfQuimbayo!B:C,2,FALSE)</f>
        <v>IN</v>
      </c>
      <c r="AV492" s="79" t="str">
        <f>VLOOKUP(AU492,gfQuimbayo!E:F,2,FALSE)</f>
        <v>Invertebrivores</v>
      </c>
      <c r="AW492" s="79" t="str">
        <f>VLOOKUP(Q492,taxo!A:D,4,FALSE)</f>
        <v>Tetraodontiformes</v>
      </c>
      <c r="AX492" s="79" t="str">
        <f>VLOOKUP(Q492,taxo!A:C,3,FALSE)</f>
        <v>Balistidae</v>
      </c>
      <c r="AY492" t="str">
        <f>VLOOKUP(P492,spp!A:L,12,FALSE)</f>
        <v>LC</v>
      </c>
    </row>
    <row r="493" spans="1:51" hidden="1" x14ac:dyDescent="0.25">
      <c r="A493" t="s">
        <v>1094</v>
      </c>
      <c r="B493" s="2" t="s">
        <v>1095</v>
      </c>
      <c r="C493" s="41" t="s">
        <v>1127</v>
      </c>
      <c r="D493" s="45" t="s">
        <v>1143</v>
      </c>
      <c r="E493" s="45" t="s">
        <v>1144</v>
      </c>
      <c r="F493" s="3" t="s">
        <v>1148</v>
      </c>
      <c r="G493" s="46"/>
      <c r="H493" s="47">
        <v>2</v>
      </c>
      <c r="I493">
        <v>40</v>
      </c>
      <c r="J493" s="48">
        <v>43212</v>
      </c>
      <c r="K493" s="22">
        <v>2018</v>
      </c>
      <c r="L493" s="48" t="s">
        <v>1152</v>
      </c>
      <c r="M493" s="48">
        <v>43212</v>
      </c>
      <c r="N493" s="50">
        <v>5.6</v>
      </c>
      <c r="O493" t="str">
        <f t="shared" si="54"/>
        <v>Somero</v>
      </c>
      <c r="P493" s="41" t="s">
        <v>413</v>
      </c>
      <c r="Q493" t="str">
        <f>VLOOKUP(P493,spp!A:B,2,FALSE)</f>
        <v>Paranthias colonus</v>
      </c>
      <c r="R493" s="53">
        <f t="shared" si="56"/>
        <v>3</v>
      </c>
      <c r="S493" s="87"/>
      <c r="T493" s="87">
        <v>3</v>
      </c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  <c r="AI493" s="87"/>
      <c r="AJ493" s="87"/>
      <c r="AK493" s="88"/>
      <c r="AL493" s="79"/>
      <c r="AM493">
        <f>VLOOKUP(P493,spp!A:C,3,FALSE)</f>
        <v>1.485E-2</v>
      </c>
      <c r="AN493">
        <f>VLOOKUP(P493,spp!A:D,4,FALSE)</f>
        <v>2.8633299999999999</v>
      </c>
      <c r="AO493">
        <f t="shared" si="57"/>
        <v>14.270423957369669</v>
      </c>
      <c r="AP493">
        <f t="shared" si="58"/>
        <v>0.35676059893424172</v>
      </c>
      <c r="AQ493">
        <f t="shared" si="59"/>
        <v>3.5676059893424172</v>
      </c>
      <c r="AR493">
        <f t="shared" si="60"/>
        <v>3.5676059893424172E-3</v>
      </c>
      <c r="AS493">
        <f t="shared" si="55"/>
        <v>7.4999999999999997E-2</v>
      </c>
      <c r="AT493">
        <f>VLOOKUP(P493,spp!A:H,8,FALSE)</f>
        <v>3.8</v>
      </c>
      <c r="AU493" s="79" t="str">
        <f>VLOOKUP(Q493,gfQuimbayo!B:C,2,FALSE)</f>
        <v>PK</v>
      </c>
      <c r="AV493" s="79" t="str">
        <f>VLOOKUP(AU493,gfQuimbayo!E:F,2,FALSE)</f>
        <v>Planktivores</v>
      </c>
      <c r="AW493" s="79" t="str">
        <f>VLOOKUP(Q493,taxo!A:D,4,FALSE)</f>
        <v>Perciformes</v>
      </c>
      <c r="AX493" s="79" t="str">
        <f>VLOOKUP(Q493,taxo!A:C,3,FALSE)</f>
        <v>Serranidae</v>
      </c>
      <c r="AY493" t="str">
        <f>VLOOKUP(P493,spp!A:L,12,FALSE)</f>
        <v>LC</v>
      </c>
    </row>
    <row r="494" spans="1:51" hidden="1" x14ac:dyDescent="0.25">
      <c r="A494" t="s">
        <v>1094</v>
      </c>
      <c r="B494" s="2" t="s">
        <v>1095</v>
      </c>
      <c r="C494" s="41" t="s">
        <v>1127</v>
      </c>
      <c r="D494" s="45" t="s">
        <v>1143</v>
      </c>
      <c r="E494" s="45" t="s">
        <v>1144</v>
      </c>
      <c r="F494" s="3" t="s">
        <v>1148</v>
      </c>
      <c r="G494" s="46"/>
      <c r="H494" s="47">
        <v>2</v>
      </c>
      <c r="I494">
        <v>40</v>
      </c>
      <c r="J494" s="48">
        <v>43212</v>
      </c>
      <c r="K494" s="22">
        <v>2018</v>
      </c>
      <c r="L494" s="48" t="s">
        <v>1152</v>
      </c>
      <c r="M494" s="48">
        <v>43212</v>
      </c>
      <c r="N494" s="50">
        <v>5.6</v>
      </c>
      <c r="O494" t="str">
        <f t="shared" si="54"/>
        <v>Somero</v>
      </c>
      <c r="P494" s="41" t="s">
        <v>81</v>
      </c>
      <c r="Q494" t="str">
        <f>VLOOKUP(P494,spp!A:B,2,FALSE)</f>
        <v>Apogon dovii</v>
      </c>
      <c r="R494" s="53">
        <f t="shared" si="56"/>
        <v>7</v>
      </c>
      <c r="S494" s="87"/>
      <c r="T494" s="87">
        <v>7</v>
      </c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  <c r="AF494" s="87"/>
      <c r="AG494" s="87"/>
      <c r="AH494" s="87"/>
      <c r="AI494" s="87"/>
      <c r="AJ494" s="87"/>
      <c r="AK494" s="88"/>
      <c r="AL494" s="79"/>
      <c r="AM494">
        <f>VLOOKUP(P494,spp!A:C,3,FALSE)</f>
        <v>1.41E-2</v>
      </c>
      <c r="AN494">
        <f>VLOOKUP(P494,spp!A:D,4,FALSE)</f>
        <v>3.1286</v>
      </c>
      <c r="AO494">
        <f t="shared" si="57"/>
        <v>53.955263932865648</v>
      </c>
      <c r="AP494">
        <f t="shared" si="58"/>
        <v>1.3488815983216411</v>
      </c>
      <c r="AQ494">
        <f t="shared" si="59"/>
        <v>13.488815983216412</v>
      </c>
      <c r="AR494">
        <f t="shared" si="60"/>
        <v>1.3488815983216412E-2</v>
      </c>
      <c r="AS494">
        <f t="shared" si="55"/>
        <v>0.17499999999999999</v>
      </c>
      <c r="AT494">
        <f>VLOOKUP(P494,spp!A:H,8,FALSE)</f>
        <v>3.4</v>
      </c>
      <c r="AU494" s="79" t="str">
        <f>VLOOKUP(Q494,gfQuimbayo!B:C,2,FALSE)</f>
        <v>PK</v>
      </c>
      <c r="AV494" s="79" t="str">
        <f>VLOOKUP(AU494,gfQuimbayo!E:F,2,FALSE)</f>
        <v>Planktivores</v>
      </c>
      <c r="AW494" s="79" t="str">
        <f>VLOOKUP(Q494,taxo!A:D,4,FALSE)</f>
        <v>Perciformes</v>
      </c>
      <c r="AX494" s="79" t="str">
        <f>VLOOKUP(Q494,taxo!A:C,3,FALSE)</f>
        <v>Apogonidae</v>
      </c>
      <c r="AY494" t="str">
        <f>VLOOKUP(P494,spp!A:L,12,FALSE)</f>
        <v>LC</v>
      </c>
    </row>
    <row r="495" spans="1:51" hidden="1" x14ac:dyDescent="0.25">
      <c r="A495" t="s">
        <v>1094</v>
      </c>
      <c r="B495" s="2" t="s">
        <v>1095</v>
      </c>
      <c r="C495" s="41" t="s">
        <v>1127</v>
      </c>
      <c r="D495" s="45" t="s">
        <v>1143</v>
      </c>
      <c r="E495" s="45" t="s">
        <v>1144</v>
      </c>
      <c r="F495" s="3" t="s">
        <v>1148</v>
      </c>
      <c r="G495" s="46"/>
      <c r="H495" s="47">
        <v>2</v>
      </c>
      <c r="I495">
        <v>40</v>
      </c>
      <c r="J495" s="48">
        <v>43212</v>
      </c>
      <c r="K495" s="22">
        <v>2018</v>
      </c>
      <c r="L495" s="48" t="s">
        <v>1152</v>
      </c>
      <c r="M495" s="48">
        <v>43212</v>
      </c>
      <c r="N495" s="50">
        <v>5.6</v>
      </c>
      <c r="O495" t="str">
        <f t="shared" si="54"/>
        <v>Somero</v>
      </c>
      <c r="P495" s="41" t="s">
        <v>235</v>
      </c>
      <c r="Q495" t="str">
        <f>VLOOKUP(P495,spp!A:B,2,FALSE)</f>
        <v>Elacatinus punticulatus</v>
      </c>
      <c r="R495" s="53">
        <f t="shared" si="56"/>
        <v>1</v>
      </c>
      <c r="S495" s="87">
        <v>1</v>
      </c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  <c r="AF495" s="87"/>
      <c r="AG495" s="87"/>
      <c r="AH495" s="87"/>
      <c r="AI495" s="87"/>
      <c r="AJ495" s="87"/>
      <c r="AK495" s="88"/>
      <c r="AL495" s="79"/>
      <c r="AM495">
        <f>VLOOKUP(P495,spp!A:C,3,FALSE)</f>
        <v>8.0000000000000002E-3</v>
      </c>
      <c r="AN495">
        <f>VLOOKUP(P495,spp!A:D,4,FALSE)</f>
        <v>3.137</v>
      </c>
      <c r="AO495">
        <f t="shared" si="57"/>
        <v>0.14171890699888887</v>
      </c>
      <c r="AP495">
        <f t="shared" si="58"/>
        <v>3.5429726749722215E-3</v>
      </c>
      <c r="AQ495">
        <f t="shared" si="59"/>
        <v>3.5429726749722217E-2</v>
      </c>
      <c r="AR495">
        <f t="shared" si="60"/>
        <v>3.5429726749722219E-5</v>
      </c>
      <c r="AS495">
        <f t="shared" si="55"/>
        <v>2.5000000000000001E-2</v>
      </c>
      <c r="AT495">
        <f>VLOOKUP(P495,spp!A:H,8,FALSE)</f>
        <v>3.5</v>
      </c>
      <c r="AU495" s="79" t="str">
        <f>VLOOKUP(Q495,gfQuimbayo!B:C,2,FALSE)</f>
        <v>IN</v>
      </c>
      <c r="AV495" s="79" t="str">
        <f>VLOOKUP(AU495,gfQuimbayo!E:F,2,FALSE)</f>
        <v>Invertebrivores</v>
      </c>
      <c r="AW495" s="79" t="str">
        <f>VLOOKUP(Q495,taxo!A:D,4,FALSE)</f>
        <v>Perciformes</v>
      </c>
      <c r="AX495" s="79" t="str">
        <f>VLOOKUP(Q495,taxo!A:C,3,FALSE)</f>
        <v>Gobiidae</v>
      </c>
      <c r="AY495" t="str">
        <f>VLOOKUP(P495,spp!A:L,12,FALSE)</f>
        <v>LC</v>
      </c>
    </row>
    <row r="496" spans="1:51" hidden="1" x14ac:dyDescent="0.25">
      <c r="A496" t="s">
        <v>1094</v>
      </c>
      <c r="B496" s="2" t="s">
        <v>1095</v>
      </c>
      <c r="C496" s="41" t="s">
        <v>1127</v>
      </c>
      <c r="D496" s="45" t="s">
        <v>1143</v>
      </c>
      <c r="E496" s="45" t="s">
        <v>1144</v>
      </c>
      <c r="F496" s="3" t="s">
        <v>1148</v>
      </c>
      <c r="G496" s="46"/>
      <c r="H496" s="47">
        <v>2</v>
      </c>
      <c r="I496">
        <v>40</v>
      </c>
      <c r="J496" s="48">
        <v>43212</v>
      </c>
      <c r="K496" s="22">
        <v>2018</v>
      </c>
      <c r="L496" s="48" t="s">
        <v>1152</v>
      </c>
      <c r="M496" s="48">
        <v>43212</v>
      </c>
      <c r="N496" s="50">
        <v>5.6</v>
      </c>
      <c r="O496" t="str">
        <f t="shared" si="54"/>
        <v>Somero</v>
      </c>
      <c r="P496" s="41" t="s">
        <v>344</v>
      </c>
      <c r="Q496" t="str">
        <f>VLOOKUP(P496,spp!A:B,2,FALSE)</f>
        <v>Holacanthus passer</v>
      </c>
      <c r="R496" s="53">
        <f t="shared" si="56"/>
        <v>12</v>
      </c>
      <c r="S496" s="87"/>
      <c r="T496" s="87"/>
      <c r="U496" s="87">
        <v>12</v>
      </c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  <c r="AF496" s="87"/>
      <c r="AG496" s="87"/>
      <c r="AH496" s="87"/>
      <c r="AI496" s="87"/>
      <c r="AJ496" s="87"/>
      <c r="AK496" s="88"/>
      <c r="AL496" s="79"/>
      <c r="AM496">
        <f>VLOOKUP(P496,spp!A:C,3,FALSE)</f>
        <v>2.7130000000000001E-2</v>
      </c>
      <c r="AN496">
        <f>VLOOKUP(P496,spp!A:D,4,FALSE)</f>
        <v>3.0842299999999998</v>
      </c>
      <c r="AO496">
        <f t="shared" si="57"/>
        <v>786.59975938998718</v>
      </c>
      <c r="AP496">
        <f t="shared" si="58"/>
        <v>19.664993984749678</v>
      </c>
      <c r="AQ496">
        <f t="shared" si="59"/>
        <v>196.6499398474968</v>
      </c>
      <c r="AR496">
        <f t="shared" si="60"/>
        <v>0.19664993984749679</v>
      </c>
      <c r="AS496">
        <f t="shared" si="55"/>
        <v>0.3</v>
      </c>
      <c r="AT496">
        <f>VLOOKUP(P496,spp!A:H,8,FALSE)</f>
        <v>2.6</v>
      </c>
      <c r="AU496" s="79" t="str">
        <f>VLOOKUP(Q496,gfQuimbayo!B:C,2,FALSE)</f>
        <v>IN</v>
      </c>
      <c r="AV496" s="79" t="str">
        <f>VLOOKUP(AU496,gfQuimbayo!E:F,2,FALSE)</f>
        <v>Invertebrivores</v>
      </c>
      <c r="AW496" s="79" t="str">
        <f>VLOOKUP(Q496,taxo!A:D,4,FALSE)</f>
        <v>Perciformes</v>
      </c>
      <c r="AX496" s="79" t="str">
        <f>VLOOKUP(Q496,taxo!A:C,3,FALSE)</f>
        <v>Pomacanthidae</v>
      </c>
      <c r="AY496" t="str">
        <f>VLOOKUP(P496,spp!A:L,12,FALSE)</f>
        <v>LC</v>
      </c>
    </row>
    <row r="497" spans="1:51" hidden="1" x14ac:dyDescent="0.25">
      <c r="A497" t="s">
        <v>1094</v>
      </c>
      <c r="B497" s="2" t="s">
        <v>1095</v>
      </c>
      <c r="C497" t="s">
        <v>1128</v>
      </c>
      <c r="D497" s="22" t="s">
        <v>1143</v>
      </c>
      <c r="E497" s="45" t="s">
        <v>1144</v>
      </c>
      <c r="F497" s="3" t="s">
        <v>1148</v>
      </c>
      <c r="G497" s="46"/>
      <c r="H497" s="47">
        <v>1</v>
      </c>
      <c r="I497">
        <v>40</v>
      </c>
      <c r="J497" s="48">
        <v>43212</v>
      </c>
      <c r="K497" s="22">
        <v>2018</v>
      </c>
      <c r="L497" s="48" t="s">
        <v>1148</v>
      </c>
      <c r="M497" s="48">
        <v>43212</v>
      </c>
      <c r="N497" s="50">
        <v>5.6</v>
      </c>
      <c r="O497" t="str">
        <f t="shared" si="54"/>
        <v>Somero</v>
      </c>
      <c r="P497" s="41" t="s">
        <v>958</v>
      </c>
      <c r="Q497" t="str">
        <f>VLOOKUP(P497,spp!A:B,2,FALSE)</f>
        <v>Pseudobalistes naufragium</v>
      </c>
      <c r="R497" s="53">
        <f t="shared" si="56"/>
        <v>2</v>
      </c>
      <c r="S497" s="87"/>
      <c r="T497" s="87"/>
      <c r="U497" s="87"/>
      <c r="V497" s="87"/>
      <c r="W497" s="87"/>
      <c r="X497" s="87">
        <v>2</v>
      </c>
      <c r="Y497" s="87"/>
      <c r="Z497" s="87"/>
      <c r="AA497" s="87"/>
      <c r="AB497" s="87"/>
      <c r="AC497" s="87"/>
      <c r="AD497" s="87"/>
      <c r="AE497" s="87"/>
      <c r="AF497" s="87"/>
      <c r="AG497" s="87"/>
      <c r="AH497" s="87"/>
      <c r="AI497" s="87"/>
      <c r="AJ497" s="87"/>
      <c r="AK497" s="88"/>
      <c r="AL497" s="79"/>
      <c r="AM497">
        <f>VLOOKUP(P497,spp!A:C,3,FALSE)</f>
        <v>0.12970000000000001</v>
      </c>
      <c r="AN497">
        <f>VLOOKUP(P497,spp!A:D,4,FALSE)</f>
        <v>2.6061000000000001</v>
      </c>
      <c r="AO497">
        <f t="shared" si="57"/>
        <v>2741.3576680405849</v>
      </c>
      <c r="AP497">
        <f t="shared" si="58"/>
        <v>68.533941701014626</v>
      </c>
      <c r="AQ497">
        <f t="shared" si="59"/>
        <v>685.33941701014624</v>
      </c>
      <c r="AR497">
        <f t="shared" si="60"/>
        <v>0.68533941701014622</v>
      </c>
      <c r="AS497">
        <f t="shared" si="55"/>
        <v>0.05</v>
      </c>
      <c r="AT497">
        <f>VLOOKUP(P497,spp!A:H,8,FALSE)</f>
        <v>3.8</v>
      </c>
      <c r="AU497" s="79" t="str">
        <f>VLOOKUP(Q497,gfQuimbayo!B:C,2,FALSE)</f>
        <v>IN</v>
      </c>
      <c r="AV497" s="79" t="str">
        <f>VLOOKUP(AU497,gfQuimbayo!E:F,2,FALSE)</f>
        <v>Invertebrivores</v>
      </c>
      <c r="AW497" s="79" t="str">
        <f>VLOOKUP(Q497,taxo!A:D,4,FALSE)</f>
        <v>Tetraodontiformes</v>
      </c>
      <c r="AX497" s="79" t="str">
        <f>VLOOKUP(Q497,taxo!A:C,3,FALSE)</f>
        <v>Balistidae</v>
      </c>
      <c r="AY497" t="str">
        <f>VLOOKUP(P497,spp!A:L,12,FALSE)</f>
        <v>LC</v>
      </c>
    </row>
    <row r="498" spans="1:51" hidden="1" x14ac:dyDescent="0.25">
      <c r="A498" t="s">
        <v>1094</v>
      </c>
      <c r="B498" s="2" t="s">
        <v>1095</v>
      </c>
      <c r="C498" t="s">
        <v>1128</v>
      </c>
      <c r="D498" s="22" t="s">
        <v>1143</v>
      </c>
      <c r="E498" s="45" t="s">
        <v>1144</v>
      </c>
      <c r="F498" s="3" t="s">
        <v>1148</v>
      </c>
      <c r="G498" s="46"/>
      <c r="H498" s="47">
        <v>1</v>
      </c>
      <c r="I498">
        <v>40</v>
      </c>
      <c r="J498" s="48">
        <v>43212</v>
      </c>
      <c r="K498" s="22">
        <v>2018</v>
      </c>
      <c r="L498" s="48" t="s">
        <v>1148</v>
      </c>
      <c r="M498" s="48">
        <v>43212</v>
      </c>
      <c r="N498" s="50">
        <v>5.6</v>
      </c>
      <c r="O498" t="str">
        <f t="shared" si="54"/>
        <v>Somero</v>
      </c>
      <c r="P498" s="41" t="s">
        <v>1156</v>
      </c>
      <c r="Q498" t="str">
        <f>VLOOKUP(P498,spp!A:B,2,FALSE)</f>
        <v>Haemulon sexfasciatum</v>
      </c>
      <c r="R498" s="53">
        <f t="shared" si="56"/>
        <v>6</v>
      </c>
      <c r="S498" s="87"/>
      <c r="T498" s="87"/>
      <c r="U498" s="87"/>
      <c r="V498" s="87"/>
      <c r="W498" s="87">
        <v>6</v>
      </c>
      <c r="X498" s="87"/>
      <c r="Y498" s="87"/>
      <c r="Z498" s="87"/>
      <c r="AA498" s="87"/>
      <c r="AB498" s="87"/>
      <c r="AC498" s="87"/>
      <c r="AD498" s="87"/>
      <c r="AE498" s="87"/>
      <c r="AF498" s="87"/>
      <c r="AG498" s="87"/>
      <c r="AH498" s="87"/>
      <c r="AI498" s="87"/>
      <c r="AJ498" s="87"/>
      <c r="AK498" s="88"/>
      <c r="AL498" s="79"/>
      <c r="AM498">
        <f>VLOOKUP(P498,spp!A:C,3,FALSE)</f>
        <v>8.1000000000000003E-2</v>
      </c>
      <c r="AN498">
        <f>VLOOKUP(P498,spp!A:D,4,FALSE)</f>
        <v>2.71</v>
      </c>
      <c r="AO498">
        <f t="shared" si="57"/>
        <v>2985.7517310268136</v>
      </c>
      <c r="AP498">
        <f t="shared" si="58"/>
        <v>74.643793275670333</v>
      </c>
      <c r="AQ498">
        <f t="shared" si="59"/>
        <v>746.43793275670328</v>
      </c>
      <c r="AR498">
        <f t="shared" si="60"/>
        <v>0.74643793275670323</v>
      </c>
      <c r="AS498">
        <f t="shared" si="55"/>
        <v>0.15</v>
      </c>
      <c r="AT498">
        <f>VLOOKUP(P498,spp!A:H,8,FALSE)</f>
        <v>4.2</v>
      </c>
      <c r="AU498" s="79" t="str">
        <f>VLOOKUP(Q498,gfQuimbayo!B:C,2,FALSE)</f>
        <v>PS</v>
      </c>
      <c r="AV498" s="79" t="str">
        <f>VLOOKUP(AU498,gfQuimbayo!E:F,2,FALSE)</f>
        <v>Piscivores</v>
      </c>
      <c r="AW498" s="79" t="str">
        <f>VLOOKUP(Q498,taxo!A:D,4,FALSE)</f>
        <v>Perciformes</v>
      </c>
      <c r="AX498" s="79" t="str">
        <f>VLOOKUP(Q498,taxo!A:C,3,FALSE)</f>
        <v>Haemulidae</v>
      </c>
      <c r="AY498" t="str">
        <f>VLOOKUP(P498,spp!A:L,12,FALSE)</f>
        <v>LC</v>
      </c>
    </row>
    <row r="499" spans="1:51" hidden="1" x14ac:dyDescent="0.25">
      <c r="A499" t="s">
        <v>1094</v>
      </c>
      <c r="B499" s="2" t="s">
        <v>1095</v>
      </c>
      <c r="C499" t="s">
        <v>1128</v>
      </c>
      <c r="D499" s="22" t="s">
        <v>1143</v>
      </c>
      <c r="E499" s="45" t="s">
        <v>1144</v>
      </c>
      <c r="F499" s="3" t="s">
        <v>1148</v>
      </c>
      <c r="G499" s="46"/>
      <c r="H499" s="47">
        <v>1</v>
      </c>
      <c r="I499">
        <v>40</v>
      </c>
      <c r="J499" s="48">
        <v>43212</v>
      </c>
      <c r="K499" s="22">
        <v>2018</v>
      </c>
      <c r="L499" s="48" t="s">
        <v>1148</v>
      </c>
      <c r="M499" s="48">
        <v>43212</v>
      </c>
      <c r="N499" s="50">
        <v>5.6</v>
      </c>
      <c r="O499" t="str">
        <f t="shared" si="54"/>
        <v>Somero</v>
      </c>
      <c r="P499" s="41" t="s">
        <v>984</v>
      </c>
      <c r="Q499" t="str">
        <f>VLOOKUP(P499,spp!A:B,2,FALSE)</f>
        <v>Scarus ghobban</v>
      </c>
      <c r="R499" s="53">
        <f t="shared" si="56"/>
        <v>8</v>
      </c>
      <c r="S499" s="87"/>
      <c r="T499" s="87"/>
      <c r="U499" s="87"/>
      <c r="V499" s="87">
        <v>8</v>
      </c>
      <c r="W499" s="87"/>
      <c r="X499" s="87"/>
      <c r="Y499" s="87"/>
      <c r="Z499" s="87"/>
      <c r="AA499" s="87"/>
      <c r="AB499" s="87"/>
      <c r="AC499" s="87"/>
      <c r="AD499" s="87"/>
      <c r="AE499" s="87"/>
      <c r="AF499" s="87"/>
      <c r="AG499" s="87"/>
      <c r="AH499" s="87"/>
      <c r="AI499" s="87"/>
      <c r="AJ499" s="87"/>
      <c r="AK499" s="88"/>
      <c r="AL499" s="79"/>
      <c r="AM499">
        <f>VLOOKUP(P499,spp!A:C,3,FALSE)</f>
        <v>2.3300000000000001E-2</v>
      </c>
      <c r="AN499">
        <f>VLOOKUP(P499,spp!A:D,4,FALSE)</f>
        <v>2.919</v>
      </c>
      <c r="AO499">
        <f t="shared" si="57"/>
        <v>792.27138797382986</v>
      </c>
      <c r="AP499">
        <f t="shared" si="58"/>
        <v>19.806784699345748</v>
      </c>
      <c r="AQ499">
        <f t="shared" si="59"/>
        <v>198.06784699345747</v>
      </c>
      <c r="AR499">
        <f t="shared" si="60"/>
        <v>0.19806784699345747</v>
      </c>
      <c r="AS499">
        <f t="shared" si="55"/>
        <v>0.2</v>
      </c>
      <c r="AT499">
        <f>VLOOKUP(P499,spp!A:H,8,FALSE)</f>
        <v>2</v>
      </c>
      <c r="AU499" s="79" t="str">
        <f>VLOOKUP(Q499,gfQuimbayo!B:C,2,FALSE)</f>
        <v>HM</v>
      </c>
      <c r="AV499" s="79" t="str">
        <f>VLOOKUP(AU499,gfQuimbayo!E:F,2,FALSE)</f>
        <v>Macroalgae feeders</v>
      </c>
      <c r="AW499" s="79" t="str">
        <f>VLOOKUP(Q499,taxo!A:D,4,FALSE)</f>
        <v>Perciformes</v>
      </c>
      <c r="AX499" s="79" t="str">
        <f>VLOOKUP(Q499,taxo!A:C,3,FALSE)</f>
        <v>Scaridae</v>
      </c>
      <c r="AY499" t="str">
        <f>VLOOKUP(P499,spp!A:L,12,FALSE)</f>
        <v>LC</v>
      </c>
    </row>
    <row r="500" spans="1:51" hidden="1" x14ac:dyDescent="0.25">
      <c r="A500" t="s">
        <v>1094</v>
      </c>
      <c r="B500" s="2" t="s">
        <v>1095</v>
      </c>
      <c r="C500" t="s">
        <v>1128</v>
      </c>
      <c r="D500" s="22" t="s">
        <v>1143</v>
      </c>
      <c r="E500" s="45" t="s">
        <v>1144</v>
      </c>
      <c r="F500" s="3" t="s">
        <v>1148</v>
      </c>
      <c r="G500" s="46"/>
      <c r="H500" s="47">
        <v>1</v>
      </c>
      <c r="I500">
        <v>40</v>
      </c>
      <c r="J500" s="48">
        <v>43212</v>
      </c>
      <c r="K500" s="22">
        <v>2018</v>
      </c>
      <c r="L500" s="48" t="s">
        <v>1148</v>
      </c>
      <c r="M500" s="48">
        <v>43212</v>
      </c>
      <c r="N500" s="50">
        <v>5.6</v>
      </c>
      <c r="O500" t="str">
        <f t="shared" si="54"/>
        <v>Somero</v>
      </c>
      <c r="P500" s="41" t="s">
        <v>985</v>
      </c>
      <c r="Q500" t="str">
        <f>VLOOKUP(P500,spp!A:B,2,FALSE)</f>
        <v>Mulloidichthys dentatus</v>
      </c>
      <c r="R500" s="53">
        <f t="shared" si="56"/>
        <v>3</v>
      </c>
      <c r="S500" s="87"/>
      <c r="T500" s="87"/>
      <c r="U500" s="87"/>
      <c r="V500" s="87"/>
      <c r="W500" s="87">
        <v>3</v>
      </c>
      <c r="X500" s="87"/>
      <c r="Y500" s="87"/>
      <c r="Z500" s="87"/>
      <c r="AA500" s="87"/>
      <c r="AB500" s="87"/>
      <c r="AC500" s="87"/>
      <c r="AD500" s="87"/>
      <c r="AE500" s="87"/>
      <c r="AF500" s="87"/>
      <c r="AG500" s="87"/>
      <c r="AH500" s="87"/>
      <c r="AI500" s="87"/>
      <c r="AJ500" s="87"/>
      <c r="AK500" s="88"/>
      <c r="AL500" s="79"/>
      <c r="AM500">
        <f>VLOOKUP(P500,spp!A:C,3,FALSE)</f>
        <v>1.26E-2</v>
      </c>
      <c r="AN500">
        <f>VLOOKUP(P500,spp!A:D,4,FALSE)</f>
        <v>3.0493999999999999</v>
      </c>
      <c r="AO500">
        <f t="shared" si="57"/>
        <v>692.42073124718354</v>
      </c>
      <c r="AP500">
        <f t="shared" si="58"/>
        <v>17.31051828117959</v>
      </c>
      <c r="AQ500">
        <f t="shared" si="59"/>
        <v>173.10518281179588</v>
      </c>
      <c r="AR500">
        <f t="shared" si="60"/>
        <v>0.17310518281179588</v>
      </c>
      <c r="AS500">
        <f t="shared" si="55"/>
        <v>7.4999999999999997E-2</v>
      </c>
      <c r="AT500">
        <f>VLOOKUP(P500,spp!A:H,8,FALSE)</f>
        <v>3.7</v>
      </c>
      <c r="AU500" s="79" t="str">
        <f>VLOOKUP(Q500,gfQuimbayo!B:C,2,FALSE)</f>
        <v>IN</v>
      </c>
      <c r="AV500" s="79" t="str">
        <f>VLOOKUP(AU500,gfQuimbayo!E:F,2,FALSE)</f>
        <v>Invertebrivores</v>
      </c>
      <c r="AW500" s="79" t="str">
        <f>VLOOKUP(Q500,taxo!A:D,4,FALSE)</f>
        <v>Perciformes</v>
      </c>
      <c r="AX500" s="79" t="str">
        <f>VLOOKUP(Q500,taxo!A:C,3,FALSE)</f>
        <v>Mullidae</v>
      </c>
      <c r="AY500" t="str">
        <f>VLOOKUP(P500,spp!A:L,12,FALSE)</f>
        <v>LC</v>
      </c>
    </row>
    <row r="501" spans="1:51" hidden="1" x14ac:dyDescent="0.25">
      <c r="A501" t="s">
        <v>1094</v>
      </c>
      <c r="B501" s="2" t="s">
        <v>1095</v>
      </c>
      <c r="C501" t="s">
        <v>1128</v>
      </c>
      <c r="D501" s="22" t="s">
        <v>1143</v>
      </c>
      <c r="E501" s="45" t="s">
        <v>1144</v>
      </c>
      <c r="F501" s="3" t="s">
        <v>1148</v>
      </c>
      <c r="G501" s="46"/>
      <c r="H501" s="47">
        <v>1</v>
      </c>
      <c r="I501">
        <v>40</v>
      </c>
      <c r="J501" s="48">
        <v>43212</v>
      </c>
      <c r="K501" s="22">
        <v>2018</v>
      </c>
      <c r="L501" s="48" t="s">
        <v>1148</v>
      </c>
      <c r="M501" s="48">
        <v>43212</v>
      </c>
      <c r="N501" s="50">
        <v>5.6</v>
      </c>
      <c r="O501" t="str">
        <f t="shared" si="54"/>
        <v>Somero</v>
      </c>
      <c r="P501" s="41" t="s">
        <v>961</v>
      </c>
      <c r="Q501" t="str">
        <f>VLOOKUP(P501,spp!A:B,2,FALSE)</f>
        <v>Johnrandallia nigrirostris</v>
      </c>
      <c r="R501" s="53">
        <f t="shared" si="56"/>
        <v>2</v>
      </c>
      <c r="S501" s="87"/>
      <c r="T501" s="87">
        <v>2</v>
      </c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  <c r="AF501" s="87"/>
      <c r="AG501" s="87"/>
      <c r="AH501" s="87"/>
      <c r="AI501" s="87"/>
      <c r="AJ501" s="87"/>
      <c r="AK501" s="88"/>
      <c r="AL501" s="79"/>
      <c r="AM501">
        <f>VLOOKUP(P501,spp!A:C,3,FALSE)</f>
        <v>2.5600000000000001E-2</v>
      </c>
      <c r="AN501">
        <f>VLOOKUP(P501,spp!A:D,4,FALSE)</f>
        <v>3.0005999999999999</v>
      </c>
      <c r="AO501">
        <f t="shared" si="57"/>
        <v>21.626128934144351</v>
      </c>
      <c r="AP501">
        <f t="shared" si="58"/>
        <v>0.54065322335360877</v>
      </c>
      <c r="AQ501">
        <f t="shared" si="59"/>
        <v>5.4065322335360877</v>
      </c>
      <c r="AR501">
        <f t="shared" si="60"/>
        <v>5.4065322335360875E-3</v>
      </c>
      <c r="AS501">
        <f t="shared" si="55"/>
        <v>0.05</v>
      </c>
      <c r="AT501">
        <f>VLOOKUP(P501,spp!A:H,8,FALSE)</f>
        <v>3</v>
      </c>
      <c r="AU501" s="79" t="str">
        <f>VLOOKUP(Q501,gfQuimbayo!B:C,2,FALSE)</f>
        <v>IN</v>
      </c>
      <c r="AV501" s="79" t="str">
        <f>VLOOKUP(AU501,gfQuimbayo!E:F,2,FALSE)</f>
        <v>Invertebrivores</v>
      </c>
      <c r="AW501" s="79" t="str">
        <f>VLOOKUP(Q501,taxo!A:D,4,FALSE)</f>
        <v>Perciformes</v>
      </c>
      <c r="AX501" s="79" t="str">
        <f>VLOOKUP(Q501,taxo!A:C,3,FALSE)</f>
        <v>Chaetodontidae</v>
      </c>
      <c r="AY501" t="str">
        <f>VLOOKUP(P501,spp!A:L,12,FALSE)</f>
        <v>LC</v>
      </c>
    </row>
    <row r="502" spans="1:51" hidden="1" x14ac:dyDescent="0.25">
      <c r="A502" t="s">
        <v>1094</v>
      </c>
      <c r="B502" s="2" t="s">
        <v>1095</v>
      </c>
      <c r="C502" t="s">
        <v>1128</v>
      </c>
      <c r="D502" s="22" t="s">
        <v>1143</v>
      </c>
      <c r="E502" s="45" t="s">
        <v>1144</v>
      </c>
      <c r="F502" s="3" t="s">
        <v>1148</v>
      </c>
      <c r="G502" s="46"/>
      <c r="H502" s="47">
        <v>1</v>
      </c>
      <c r="I502">
        <v>40</v>
      </c>
      <c r="J502" s="48">
        <v>43212</v>
      </c>
      <c r="K502" s="22">
        <v>2018</v>
      </c>
      <c r="L502" s="48" t="s">
        <v>1148</v>
      </c>
      <c r="M502" s="48">
        <v>43212</v>
      </c>
      <c r="N502" s="50">
        <v>5.6</v>
      </c>
      <c r="O502" t="str">
        <f t="shared" si="54"/>
        <v>Somero</v>
      </c>
      <c r="P502" s="41" t="s">
        <v>989</v>
      </c>
      <c r="Q502" t="str">
        <f>VLOOKUP(P502,spp!A:B,2,FALSE)</f>
        <v>Halichoeres nicholsi</v>
      </c>
      <c r="R502" s="53">
        <f t="shared" si="56"/>
        <v>3</v>
      </c>
      <c r="S502" s="87"/>
      <c r="T502" s="87"/>
      <c r="U502" s="87">
        <v>3</v>
      </c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  <c r="AF502" s="87"/>
      <c r="AG502" s="87"/>
      <c r="AH502" s="87"/>
      <c r="AI502" s="87"/>
      <c r="AJ502" s="87"/>
      <c r="AK502" s="88"/>
      <c r="AL502" s="79"/>
      <c r="AM502">
        <f>VLOOKUP(P502,spp!A:C,3,FALSE)</f>
        <v>1.26E-2</v>
      </c>
      <c r="AN502">
        <f>VLOOKUP(P502,spp!A:D,4,FALSE)</f>
        <v>3.0672999999999999</v>
      </c>
      <c r="AO502">
        <f t="shared" si="57"/>
        <v>87.50721913236157</v>
      </c>
      <c r="AP502">
        <f t="shared" si="58"/>
        <v>2.1876804783090393</v>
      </c>
      <c r="AQ502">
        <f t="shared" si="59"/>
        <v>21.876804783090392</v>
      </c>
      <c r="AR502">
        <f t="shared" si="60"/>
        <v>2.1876804783090391E-2</v>
      </c>
      <c r="AS502">
        <f t="shared" si="55"/>
        <v>7.4999999999999997E-2</v>
      </c>
      <c r="AT502">
        <f>VLOOKUP(P502,spp!A:H,8,FALSE)</f>
        <v>4</v>
      </c>
      <c r="AU502" s="79" t="str">
        <f>VLOOKUP(Q502,gfQuimbayo!B:C,2,FALSE)</f>
        <v>IN</v>
      </c>
      <c r="AV502" s="79" t="str">
        <f>VLOOKUP(AU502,gfQuimbayo!E:F,2,FALSE)</f>
        <v>Invertebrivores</v>
      </c>
      <c r="AW502" s="79" t="str">
        <f>VLOOKUP(Q502,taxo!A:D,4,FALSE)</f>
        <v>Perciformes</v>
      </c>
      <c r="AX502" s="79" t="str">
        <f>VLOOKUP(Q502,taxo!A:C,3,FALSE)</f>
        <v>Labridae</v>
      </c>
      <c r="AY502" t="str">
        <f>VLOOKUP(P502,spp!A:L,12,FALSE)</f>
        <v>LC</v>
      </c>
    </row>
    <row r="503" spans="1:51" hidden="1" x14ac:dyDescent="0.25">
      <c r="A503" t="s">
        <v>1094</v>
      </c>
      <c r="B503" s="2" t="s">
        <v>1095</v>
      </c>
      <c r="C503" t="s">
        <v>1128</v>
      </c>
      <c r="D503" s="22" t="s">
        <v>1143</v>
      </c>
      <c r="E503" s="45" t="s">
        <v>1144</v>
      </c>
      <c r="F503" s="3" t="s">
        <v>1148</v>
      </c>
      <c r="G503" s="46"/>
      <c r="H503" s="47">
        <v>1</v>
      </c>
      <c r="I503">
        <v>40</v>
      </c>
      <c r="J503" s="48">
        <v>43212</v>
      </c>
      <c r="K503" s="22">
        <v>2018</v>
      </c>
      <c r="L503" s="48" t="s">
        <v>1148</v>
      </c>
      <c r="M503" s="48">
        <v>43212</v>
      </c>
      <c r="N503" s="50">
        <v>5.6</v>
      </c>
      <c r="O503" t="str">
        <f t="shared" si="54"/>
        <v>Somero</v>
      </c>
      <c r="P503" s="41" t="s">
        <v>972</v>
      </c>
      <c r="Q503" t="str">
        <f>VLOOKUP(P503,spp!A:B,2,FALSE)</f>
        <v>Cephalopholis panamensis</v>
      </c>
      <c r="R503" s="53">
        <f t="shared" si="56"/>
        <v>1</v>
      </c>
      <c r="S503" s="87"/>
      <c r="T503" s="87"/>
      <c r="U503" s="87"/>
      <c r="V503" s="87">
        <v>1</v>
      </c>
      <c r="W503" s="87"/>
      <c r="X503" s="87"/>
      <c r="Y503" s="87"/>
      <c r="Z503" s="87"/>
      <c r="AA503" s="87"/>
      <c r="AB503" s="87"/>
      <c r="AC503" s="87"/>
      <c r="AD503" s="87"/>
      <c r="AE503" s="87"/>
      <c r="AF503" s="87"/>
      <c r="AG503" s="87"/>
      <c r="AH503" s="87"/>
      <c r="AI503" s="87"/>
      <c r="AJ503" s="87"/>
      <c r="AK503" s="88"/>
      <c r="AL503" s="79"/>
      <c r="AM503">
        <f>VLOOKUP(P503,spp!A:C,3,FALSE)</f>
        <v>2.1700000000000001E-2</v>
      </c>
      <c r="AN503">
        <f>VLOOKUP(P503,spp!A:D,4,FALSE)</f>
        <v>3.0350000000000001</v>
      </c>
      <c r="AO503">
        <f t="shared" si="57"/>
        <v>128.55240666792295</v>
      </c>
      <c r="AP503">
        <f t="shared" si="58"/>
        <v>3.2138101666980736</v>
      </c>
      <c r="AQ503">
        <f t="shared" si="59"/>
        <v>32.138101666980738</v>
      </c>
      <c r="AR503">
        <f t="shared" si="60"/>
        <v>3.2138101666980737E-2</v>
      </c>
      <c r="AS503">
        <f t="shared" si="55"/>
        <v>2.5000000000000001E-2</v>
      </c>
      <c r="AT503">
        <f>VLOOKUP(P503,spp!A:H,8,FALSE)</f>
        <v>4</v>
      </c>
      <c r="AU503" s="79" t="str">
        <f>VLOOKUP(Q503,gfQuimbayo!B:C,2,FALSE)</f>
        <v>PS</v>
      </c>
      <c r="AV503" s="79" t="str">
        <f>VLOOKUP(AU503,gfQuimbayo!E:F,2,FALSE)</f>
        <v>Piscivores</v>
      </c>
      <c r="AW503" s="79" t="str">
        <f>VLOOKUP(Q503,taxo!A:D,4,FALSE)</f>
        <v>Perciformes</v>
      </c>
      <c r="AX503" s="79" t="str">
        <f>VLOOKUP(Q503,taxo!A:C,3,FALSE)</f>
        <v>Serranidae</v>
      </c>
      <c r="AY503" t="str">
        <f>VLOOKUP(P503,spp!A:L,12,FALSE)</f>
        <v>LC</v>
      </c>
    </row>
    <row r="504" spans="1:51" hidden="1" x14ac:dyDescent="0.25">
      <c r="A504" t="s">
        <v>1094</v>
      </c>
      <c r="B504" s="2" t="s">
        <v>1095</v>
      </c>
      <c r="C504" t="s">
        <v>1128</v>
      </c>
      <c r="D504" s="22" t="s">
        <v>1143</v>
      </c>
      <c r="E504" s="45" t="s">
        <v>1144</v>
      </c>
      <c r="F504" s="3" t="s">
        <v>1148</v>
      </c>
      <c r="G504" s="46"/>
      <c r="H504" s="47">
        <v>1</v>
      </c>
      <c r="I504">
        <v>40</v>
      </c>
      <c r="J504" s="48">
        <v>43212</v>
      </c>
      <c r="K504" s="22">
        <v>2018</v>
      </c>
      <c r="L504" s="48" t="s">
        <v>1148</v>
      </c>
      <c r="M504" s="48">
        <v>43212</v>
      </c>
      <c r="N504" s="50">
        <v>5.6</v>
      </c>
      <c r="O504" t="str">
        <f t="shared" si="54"/>
        <v>Somero</v>
      </c>
      <c r="P504" s="41" t="s">
        <v>1077</v>
      </c>
      <c r="Q504" t="str">
        <f>VLOOKUP(P504,spp!A:B,2,FALSE)</f>
        <v>Novaculichthys taeniourus</v>
      </c>
      <c r="R504" s="53">
        <f t="shared" si="56"/>
        <v>1</v>
      </c>
      <c r="S504" s="87"/>
      <c r="T504" s="87"/>
      <c r="U504" s="87"/>
      <c r="V504" s="87">
        <v>1</v>
      </c>
      <c r="W504" s="87"/>
      <c r="X504" s="87"/>
      <c r="Y504" s="87"/>
      <c r="Z504" s="87"/>
      <c r="AA504" s="87"/>
      <c r="AB504" s="87"/>
      <c r="AC504" s="87"/>
      <c r="AD504" s="87"/>
      <c r="AE504" s="87"/>
      <c r="AF504" s="87"/>
      <c r="AG504" s="87"/>
      <c r="AH504" s="87"/>
      <c r="AI504" s="87"/>
      <c r="AJ504" s="87"/>
      <c r="AK504" s="88"/>
      <c r="AL504" s="79"/>
      <c r="AM504">
        <f>VLOOKUP(P504,spp!A:C,3,FALSE)</f>
        <v>1.2999999999999999E-2</v>
      </c>
      <c r="AN504">
        <f>VLOOKUP(P504,spp!A:D,4,FALSE)</f>
        <v>2.91</v>
      </c>
      <c r="AO504">
        <f t="shared" si="57"/>
        <v>53.849797437238507</v>
      </c>
      <c r="AP504">
        <f t="shared" si="58"/>
        <v>1.3462449359309627</v>
      </c>
      <c r="AQ504">
        <f t="shared" si="59"/>
        <v>13.462449359309627</v>
      </c>
      <c r="AR504">
        <f t="shared" si="60"/>
        <v>1.3462449359309627E-2</v>
      </c>
      <c r="AS504">
        <f t="shared" si="55"/>
        <v>2.5000000000000001E-2</v>
      </c>
      <c r="AT504">
        <f>VLOOKUP(P504,spp!A:H,8,FALSE)</f>
        <v>3.3</v>
      </c>
      <c r="AU504" s="79" t="str">
        <f>VLOOKUP(Q504,gfQuimbayo!B:C,2,FALSE)</f>
        <v>IN</v>
      </c>
      <c r="AV504" s="79" t="str">
        <f>VLOOKUP(AU504,gfQuimbayo!E:F,2,FALSE)</f>
        <v>Invertebrivores</v>
      </c>
      <c r="AW504" s="79" t="str">
        <f>VLOOKUP(Q504,taxo!A:D,4,FALSE)</f>
        <v>Perciformes</v>
      </c>
      <c r="AX504" s="79" t="str">
        <f>VLOOKUP(Q504,taxo!A:C,3,FALSE)</f>
        <v>Labridae</v>
      </c>
      <c r="AY504" t="str">
        <f>VLOOKUP(P504,spp!A:L,12,FALSE)</f>
        <v>LC</v>
      </c>
    </row>
    <row r="505" spans="1:51" hidden="1" x14ac:dyDescent="0.25">
      <c r="A505" t="s">
        <v>1094</v>
      </c>
      <c r="B505" s="2" t="s">
        <v>1095</v>
      </c>
      <c r="C505" t="s">
        <v>1128</v>
      </c>
      <c r="D505" s="22" t="s">
        <v>1143</v>
      </c>
      <c r="E505" s="45" t="s">
        <v>1144</v>
      </c>
      <c r="F505" s="3" t="s">
        <v>1148</v>
      </c>
      <c r="G505" s="46"/>
      <c r="H505" s="47">
        <v>2</v>
      </c>
      <c r="I505">
        <v>40</v>
      </c>
      <c r="J505" s="48">
        <v>43212</v>
      </c>
      <c r="K505" s="22">
        <v>2018</v>
      </c>
      <c r="L505" s="48" t="s">
        <v>1148</v>
      </c>
      <c r="M505" s="48">
        <v>43212</v>
      </c>
      <c r="N505" s="50">
        <v>5.6</v>
      </c>
      <c r="O505" t="str">
        <f t="shared" si="54"/>
        <v>Somero</v>
      </c>
      <c r="P505" s="41" t="s">
        <v>1033</v>
      </c>
      <c r="Q505" t="str">
        <f>VLOOKUP(P505,spp!A:B,2,FALSE)</f>
        <v>Haemulon flaviguttatum</v>
      </c>
      <c r="R505" s="53">
        <f t="shared" si="56"/>
        <v>70</v>
      </c>
      <c r="S505" s="87"/>
      <c r="T505" s="87"/>
      <c r="U505" s="87">
        <v>70</v>
      </c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  <c r="AF505" s="87"/>
      <c r="AG505" s="87"/>
      <c r="AH505" s="87"/>
      <c r="AI505" s="87"/>
      <c r="AJ505" s="87"/>
      <c r="AK505" s="88"/>
      <c r="AL505" s="79"/>
      <c r="AM505">
        <f>VLOOKUP(P505,spp!A:C,3,FALSE)</f>
        <v>0.10299999999999999</v>
      </c>
      <c r="AN505">
        <f>VLOOKUP(P505,spp!A:D,4,FALSE)</f>
        <v>2.6</v>
      </c>
      <c r="AO505">
        <f t="shared" si="57"/>
        <v>5127.4483999289223</v>
      </c>
      <c r="AP505">
        <f t="shared" si="58"/>
        <v>128.18620999822306</v>
      </c>
      <c r="AQ505">
        <f t="shared" si="59"/>
        <v>1281.8620999822306</v>
      </c>
      <c r="AR505">
        <f t="shared" si="60"/>
        <v>1.2818620999822306</v>
      </c>
      <c r="AS505">
        <f t="shared" si="55"/>
        <v>1.75</v>
      </c>
      <c r="AT505">
        <f>VLOOKUP(P505,spp!A:H,8,FALSE)</f>
        <v>4.2</v>
      </c>
      <c r="AU505" s="79" t="str">
        <f>VLOOKUP(Q505,gfQuimbayo!B:C,2,FALSE)</f>
        <v>PS</v>
      </c>
      <c r="AV505" s="79" t="str">
        <f>VLOOKUP(AU505,gfQuimbayo!E:F,2,FALSE)</f>
        <v>Piscivores</v>
      </c>
      <c r="AW505" s="79" t="str">
        <f>VLOOKUP(Q505,taxo!A:D,4,FALSE)</f>
        <v>Perciformes</v>
      </c>
      <c r="AX505" s="79" t="str">
        <f>VLOOKUP(Q505,taxo!A:C,3,FALSE)</f>
        <v>Haemulidae</v>
      </c>
      <c r="AY505" t="str">
        <f>VLOOKUP(P505,spp!A:L,12,FALSE)</f>
        <v>LC</v>
      </c>
    </row>
    <row r="506" spans="1:51" hidden="1" x14ac:dyDescent="0.25">
      <c r="A506" t="s">
        <v>1094</v>
      </c>
      <c r="B506" s="2" t="s">
        <v>1095</v>
      </c>
      <c r="C506" t="s">
        <v>1128</v>
      </c>
      <c r="D506" s="22" t="s">
        <v>1143</v>
      </c>
      <c r="E506" s="45" t="s">
        <v>1144</v>
      </c>
      <c r="F506" s="3" t="s">
        <v>1148</v>
      </c>
      <c r="G506" s="46"/>
      <c r="H506" s="47">
        <v>2</v>
      </c>
      <c r="I506">
        <v>40</v>
      </c>
      <c r="J506" s="48">
        <v>43212</v>
      </c>
      <c r="K506" s="22">
        <v>2018</v>
      </c>
      <c r="L506" s="48" t="s">
        <v>1148</v>
      </c>
      <c r="M506" s="48">
        <v>43212</v>
      </c>
      <c r="N506" s="50">
        <v>5.6</v>
      </c>
      <c r="O506" t="str">
        <f t="shared" si="54"/>
        <v>Somero</v>
      </c>
      <c r="P506" s="41" t="s">
        <v>989</v>
      </c>
      <c r="Q506" t="str">
        <f>VLOOKUP(P506,spp!A:B,2,FALSE)</f>
        <v>Halichoeres nicholsi</v>
      </c>
      <c r="R506" s="53">
        <f t="shared" si="56"/>
        <v>1</v>
      </c>
      <c r="S506" s="87"/>
      <c r="T506" s="87"/>
      <c r="U506" s="87"/>
      <c r="V506" s="87"/>
      <c r="W506" s="87">
        <v>1</v>
      </c>
      <c r="X506" s="87"/>
      <c r="Y506" s="87"/>
      <c r="Z506" s="87"/>
      <c r="AA506" s="87"/>
      <c r="AB506" s="87"/>
      <c r="AC506" s="87"/>
      <c r="AD506" s="87"/>
      <c r="AE506" s="87"/>
      <c r="AF506" s="87"/>
      <c r="AG506" s="87"/>
      <c r="AH506" s="87"/>
      <c r="AI506" s="87"/>
      <c r="AJ506" s="87"/>
      <c r="AK506" s="88"/>
      <c r="AL506" s="79"/>
      <c r="AM506">
        <f>VLOOKUP(P506,spp!A:C,3,FALSE)</f>
        <v>1.26E-2</v>
      </c>
      <c r="AN506">
        <f>VLOOKUP(P506,spp!A:D,4,FALSE)</f>
        <v>3.0672999999999999</v>
      </c>
      <c r="AO506">
        <f t="shared" si="57"/>
        <v>244.49609871054292</v>
      </c>
      <c r="AP506">
        <f t="shared" si="58"/>
        <v>6.1124024677635731</v>
      </c>
      <c r="AQ506">
        <f t="shared" si="59"/>
        <v>61.124024677635731</v>
      </c>
      <c r="AR506">
        <f t="shared" si="60"/>
        <v>6.1124024677635731E-2</v>
      </c>
      <c r="AS506">
        <f t="shared" si="55"/>
        <v>2.5000000000000001E-2</v>
      </c>
      <c r="AT506">
        <f>VLOOKUP(P506,spp!A:H,8,FALSE)</f>
        <v>4</v>
      </c>
      <c r="AU506" s="79" t="str">
        <f>VLOOKUP(Q506,gfQuimbayo!B:C,2,FALSE)</f>
        <v>IN</v>
      </c>
      <c r="AV506" s="79" t="str">
        <f>VLOOKUP(AU506,gfQuimbayo!E:F,2,FALSE)</f>
        <v>Invertebrivores</v>
      </c>
      <c r="AW506" s="79" t="str">
        <f>VLOOKUP(Q506,taxo!A:D,4,FALSE)</f>
        <v>Perciformes</v>
      </c>
      <c r="AX506" s="79" t="str">
        <f>VLOOKUP(Q506,taxo!A:C,3,FALSE)</f>
        <v>Labridae</v>
      </c>
      <c r="AY506" t="str">
        <f>VLOOKUP(P506,spp!A:L,12,FALSE)</f>
        <v>LC</v>
      </c>
    </row>
    <row r="507" spans="1:51" hidden="1" x14ac:dyDescent="0.25">
      <c r="A507" t="s">
        <v>1094</v>
      </c>
      <c r="B507" s="2" t="s">
        <v>1095</v>
      </c>
      <c r="C507" t="s">
        <v>1128</v>
      </c>
      <c r="D507" s="22" t="s">
        <v>1143</v>
      </c>
      <c r="E507" s="45" t="s">
        <v>1144</v>
      </c>
      <c r="F507" s="3" t="s">
        <v>1148</v>
      </c>
      <c r="G507" s="46"/>
      <c r="H507" s="47">
        <v>2</v>
      </c>
      <c r="I507">
        <v>40</v>
      </c>
      <c r="J507" s="48">
        <v>43212</v>
      </c>
      <c r="K507" s="22">
        <v>2018</v>
      </c>
      <c r="L507" s="48" t="s">
        <v>1148</v>
      </c>
      <c r="M507" s="48">
        <v>43212</v>
      </c>
      <c r="N507" s="50">
        <v>5.6</v>
      </c>
      <c r="O507" t="str">
        <f t="shared" si="54"/>
        <v>Somero</v>
      </c>
      <c r="P507" s="41" t="s">
        <v>964</v>
      </c>
      <c r="Q507" t="str">
        <f>VLOOKUP(P507,spp!A:B,2,FALSE)</f>
        <v>Abudefduf troschelii</v>
      </c>
      <c r="R507" s="53">
        <f t="shared" si="56"/>
        <v>3</v>
      </c>
      <c r="S507" s="87"/>
      <c r="T507" s="87"/>
      <c r="U507" s="87">
        <v>3</v>
      </c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  <c r="AF507" s="87"/>
      <c r="AG507" s="87"/>
      <c r="AH507" s="87"/>
      <c r="AI507" s="87"/>
      <c r="AJ507" s="87"/>
      <c r="AK507" s="88"/>
      <c r="AL507" s="79"/>
      <c r="AM507">
        <f>VLOOKUP(P507,spp!A:C,3,FALSE)</f>
        <v>1.6E-2</v>
      </c>
      <c r="AN507">
        <f>VLOOKUP(P507,spp!A:D,4,FALSE)</f>
        <v>3.0516000000000001</v>
      </c>
      <c r="AO507">
        <f t="shared" si="57"/>
        <v>106.8001427244896</v>
      </c>
      <c r="AP507">
        <f t="shared" si="58"/>
        <v>2.6700035681122403</v>
      </c>
      <c r="AQ507">
        <f t="shared" si="59"/>
        <v>26.700035681122401</v>
      </c>
      <c r="AR507">
        <f t="shared" si="60"/>
        <v>2.6700035681122402E-2</v>
      </c>
      <c r="AS507">
        <f t="shared" si="55"/>
        <v>7.4999999999999997E-2</v>
      </c>
      <c r="AT507">
        <f>VLOOKUP(P507,spp!A:H,8,FALSE)</f>
        <v>3</v>
      </c>
      <c r="AU507" s="79" t="str">
        <f>VLOOKUP(Q507,gfQuimbayo!B:C,2,FALSE)</f>
        <v>PK</v>
      </c>
      <c r="AV507" s="79" t="str">
        <f>VLOOKUP(AU507,gfQuimbayo!E:F,2,FALSE)</f>
        <v>Planktivores</v>
      </c>
      <c r="AW507" s="79" t="str">
        <f>VLOOKUP(Q507,taxo!A:D,4,FALSE)</f>
        <v>Perciformes</v>
      </c>
      <c r="AX507" s="79" t="str">
        <f>VLOOKUP(Q507,taxo!A:C,3,FALSE)</f>
        <v>Pomacentridae</v>
      </c>
      <c r="AY507" t="str">
        <f>VLOOKUP(P507,spp!A:L,12,FALSE)</f>
        <v>LC</v>
      </c>
    </row>
    <row r="508" spans="1:51" hidden="1" x14ac:dyDescent="0.25">
      <c r="A508" t="s">
        <v>1094</v>
      </c>
      <c r="B508" s="2" t="s">
        <v>1095</v>
      </c>
      <c r="C508" t="s">
        <v>1128</v>
      </c>
      <c r="D508" s="22" t="s">
        <v>1143</v>
      </c>
      <c r="E508" s="45" t="s">
        <v>1144</v>
      </c>
      <c r="F508" s="3" t="s">
        <v>1148</v>
      </c>
      <c r="G508" s="46"/>
      <c r="H508" s="47">
        <v>2</v>
      </c>
      <c r="I508">
        <v>40</v>
      </c>
      <c r="J508" s="48">
        <v>43212</v>
      </c>
      <c r="K508" s="22">
        <v>2018</v>
      </c>
      <c r="L508" s="48" t="s">
        <v>1148</v>
      </c>
      <c r="M508" s="48">
        <v>43212</v>
      </c>
      <c r="N508" s="50">
        <v>5.6</v>
      </c>
      <c r="O508" t="str">
        <f t="shared" si="54"/>
        <v>Somero</v>
      </c>
      <c r="P508" s="41" t="s">
        <v>1156</v>
      </c>
      <c r="Q508" t="str">
        <f>VLOOKUP(P508,spp!A:B,2,FALSE)</f>
        <v>Haemulon sexfasciatum</v>
      </c>
      <c r="R508" s="53">
        <f t="shared" si="56"/>
        <v>7</v>
      </c>
      <c r="S508" s="87"/>
      <c r="T508" s="87"/>
      <c r="U508" s="87"/>
      <c r="V508" s="87"/>
      <c r="W508" s="87">
        <v>7</v>
      </c>
      <c r="X508" s="87"/>
      <c r="Y508" s="87"/>
      <c r="Z508" s="87"/>
      <c r="AA508" s="87"/>
      <c r="AB508" s="87"/>
      <c r="AC508" s="87"/>
      <c r="AD508" s="87"/>
      <c r="AE508" s="87"/>
      <c r="AF508" s="87"/>
      <c r="AG508" s="87"/>
      <c r="AH508" s="87"/>
      <c r="AI508" s="87"/>
      <c r="AJ508" s="87"/>
      <c r="AK508" s="88"/>
      <c r="AL508" s="79"/>
      <c r="AM508">
        <f>VLOOKUP(P508,spp!A:C,3,FALSE)</f>
        <v>8.1000000000000003E-2</v>
      </c>
      <c r="AN508">
        <f>VLOOKUP(P508,spp!A:D,4,FALSE)</f>
        <v>2.71</v>
      </c>
      <c r="AO508">
        <f t="shared" si="57"/>
        <v>3483.3770195312827</v>
      </c>
      <c r="AP508">
        <f t="shared" si="58"/>
        <v>87.084425488282065</v>
      </c>
      <c r="AQ508">
        <f t="shared" si="59"/>
        <v>870.84425488282068</v>
      </c>
      <c r="AR508">
        <f t="shared" si="60"/>
        <v>0.87084425488282069</v>
      </c>
      <c r="AS508">
        <f t="shared" si="55"/>
        <v>0.17499999999999999</v>
      </c>
      <c r="AT508">
        <f>VLOOKUP(P508,spp!A:H,8,FALSE)</f>
        <v>4.2</v>
      </c>
      <c r="AU508" s="79" t="str">
        <f>VLOOKUP(Q508,gfQuimbayo!B:C,2,FALSE)</f>
        <v>PS</v>
      </c>
      <c r="AV508" s="79" t="str">
        <f>VLOOKUP(AU508,gfQuimbayo!E:F,2,FALSE)</f>
        <v>Piscivores</v>
      </c>
      <c r="AW508" s="79" t="str">
        <f>VLOOKUP(Q508,taxo!A:D,4,FALSE)</f>
        <v>Perciformes</v>
      </c>
      <c r="AX508" s="79" t="str">
        <f>VLOOKUP(Q508,taxo!A:C,3,FALSE)</f>
        <v>Haemulidae</v>
      </c>
      <c r="AY508" t="str">
        <f>VLOOKUP(P508,spp!A:L,12,FALSE)</f>
        <v>LC</v>
      </c>
    </row>
    <row r="509" spans="1:51" hidden="1" x14ac:dyDescent="0.25">
      <c r="A509" t="s">
        <v>1094</v>
      </c>
      <c r="B509" s="2" t="s">
        <v>1095</v>
      </c>
      <c r="C509" t="s">
        <v>1128</v>
      </c>
      <c r="D509" s="22" t="s">
        <v>1143</v>
      </c>
      <c r="E509" s="45" t="s">
        <v>1144</v>
      </c>
      <c r="F509" s="3" t="s">
        <v>1148</v>
      </c>
      <c r="G509" s="46"/>
      <c r="H509" s="47">
        <v>2</v>
      </c>
      <c r="I509">
        <v>40</v>
      </c>
      <c r="J509" s="48">
        <v>43212</v>
      </c>
      <c r="K509" s="22">
        <v>2018</v>
      </c>
      <c r="L509" s="48" t="s">
        <v>1148</v>
      </c>
      <c r="M509" s="48">
        <v>43212</v>
      </c>
      <c r="N509" s="50">
        <v>5.6</v>
      </c>
      <c r="O509" t="str">
        <f t="shared" si="54"/>
        <v>Somero</v>
      </c>
      <c r="P509" s="41" t="s">
        <v>985</v>
      </c>
      <c r="Q509" t="str">
        <f>VLOOKUP(P509,spp!A:B,2,FALSE)</f>
        <v>Mulloidichthys dentatus</v>
      </c>
      <c r="R509" s="53">
        <f t="shared" si="56"/>
        <v>9</v>
      </c>
      <c r="S509" s="87"/>
      <c r="T509" s="87"/>
      <c r="U509" s="87"/>
      <c r="V509" s="87"/>
      <c r="W509" s="87">
        <v>9</v>
      </c>
      <c r="X509" s="87"/>
      <c r="Y509" s="87"/>
      <c r="Z509" s="87"/>
      <c r="AA509" s="87"/>
      <c r="AB509" s="87"/>
      <c r="AC509" s="87"/>
      <c r="AD509" s="87"/>
      <c r="AE509" s="87"/>
      <c r="AF509" s="87"/>
      <c r="AG509" s="87"/>
      <c r="AH509" s="87"/>
      <c r="AI509" s="87"/>
      <c r="AJ509" s="87"/>
      <c r="AK509" s="88"/>
      <c r="AL509" s="79"/>
      <c r="AM509">
        <f>VLOOKUP(P509,spp!A:C,3,FALSE)</f>
        <v>1.26E-2</v>
      </c>
      <c r="AN509">
        <f>VLOOKUP(P509,spp!A:D,4,FALSE)</f>
        <v>3.0493999999999999</v>
      </c>
      <c r="AO509">
        <f t="shared" si="57"/>
        <v>2077.2621937415506</v>
      </c>
      <c r="AP509">
        <f t="shared" si="58"/>
        <v>51.931554843538763</v>
      </c>
      <c r="AQ509">
        <f t="shared" si="59"/>
        <v>519.31554843538765</v>
      </c>
      <c r="AR509">
        <f t="shared" si="60"/>
        <v>0.51931554843538763</v>
      </c>
      <c r="AS509">
        <f t="shared" si="55"/>
        <v>0.22500000000000001</v>
      </c>
      <c r="AT509">
        <f>VLOOKUP(P509,spp!A:H,8,FALSE)</f>
        <v>3.7</v>
      </c>
      <c r="AU509" s="79" t="str">
        <f>VLOOKUP(Q509,gfQuimbayo!B:C,2,FALSE)</f>
        <v>IN</v>
      </c>
      <c r="AV509" s="79" t="str">
        <f>VLOOKUP(AU509,gfQuimbayo!E:F,2,FALSE)</f>
        <v>Invertebrivores</v>
      </c>
      <c r="AW509" s="79" t="str">
        <f>VLOOKUP(Q509,taxo!A:D,4,FALSE)</f>
        <v>Perciformes</v>
      </c>
      <c r="AX509" s="79" t="str">
        <f>VLOOKUP(Q509,taxo!A:C,3,FALSE)</f>
        <v>Mullidae</v>
      </c>
      <c r="AY509" t="str">
        <f>VLOOKUP(P509,spp!A:L,12,FALSE)</f>
        <v>LC</v>
      </c>
    </row>
    <row r="510" spans="1:51" hidden="1" x14ac:dyDescent="0.25">
      <c r="A510" t="s">
        <v>1094</v>
      </c>
      <c r="B510" s="2" t="s">
        <v>1095</v>
      </c>
      <c r="C510" t="s">
        <v>1128</v>
      </c>
      <c r="D510" s="22" t="s">
        <v>1143</v>
      </c>
      <c r="E510" s="45" t="s">
        <v>1144</v>
      </c>
      <c r="F510" s="3" t="s">
        <v>1148</v>
      </c>
      <c r="G510" s="46"/>
      <c r="H510" s="47">
        <v>2</v>
      </c>
      <c r="I510">
        <v>40</v>
      </c>
      <c r="J510" s="48">
        <v>43212</v>
      </c>
      <c r="K510" s="22">
        <v>2018</v>
      </c>
      <c r="L510" s="48" t="s">
        <v>1148</v>
      </c>
      <c r="M510" s="48">
        <v>43212</v>
      </c>
      <c r="N510" s="50">
        <v>5.6</v>
      </c>
      <c r="O510" t="str">
        <f t="shared" ref="O510:O573" si="61">IF(N510&gt;6,"Profundo","Somero")</f>
        <v>Somero</v>
      </c>
      <c r="P510" s="41" t="s">
        <v>957</v>
      </c>
      <c r="Q510" t="str">
        <f>VLOOKUP(P510,spp!A:B,2,FALSE)</f>
        <v>Halichoeres dispilus</v>
      </c>
      <c r="R510" s="53">
        <f t="shared" si="56"/>
        <v>3</v>
      </c>
      <c r="S510" s="87"/>
      <c r="T510" s="87">
        <v>3</v>
      </c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  <c r="AF510" s="87"/>
      <c r="AG510" s="87"/>
      <c r="AH510" s="87"/>
      <c r="AI510" s="87"/>
      <c r="AJ510" s="87"/>
      <c r="AK510" s="88"/>
      <c r="AL510" s="79"/>
      <c r="AM510">
        <f>VLOOKUP(P510,spp!A:C,3,FALSE)</f>
        <v>1.26E-2</v>
      </c>
      <c r="AN510">
        <f>VLOOKUP(P510,spp!A:D,4,FALSE)</f>
        <v>3.0672999999999999</v>
      </c>
      <c r="AO510">
        <f t="shared" si="57"/>
        <v>18.262793690314659</v>
      </c>
      <c r="AP510">
        <f t="shared" si="58"/>
        <v>0.45656984225786645</v>
      </c>
      <c r="AQ510">
        <f t="shared" si="59"/>
        <v>4.5656984225786648</v>
      </c>
      <c r="AR510">
        <f t="shared" si="60"/>
        <v>4.5656984225786647E-3</v>
      </c>
      <c r="AS510">
        <f t="shared" si="55"/>
        <v>7.4999999999999997E-2</v>
      </c>
      <c r="AT510">
        <f>VLOOKUP(P510,spp!A:H,8,FALSE)</f>
        <v>3.9</v>
      </c>
      <c r="AU510" s="79" t="str">
        <f>VLOOKUP(Q510,gfQuimbayo!B:C,2,FALSE)</f>
        <v>IN</v>
      </c>
      <c r="AV510" s="79" t="str">
        <f>VLOOKUP(AU510,gfQuimbayo!E:F,2,FALSE)</f>
        <v>Invertebrivores</v>
      </c>
      <c r="AW510" s="79" t="str">
        <f>VLOOKUP(Q510,taxo!A:D,4,FALSE)</f>
        <v>Perciformes</v>
      </c>
      <c r="AX510" s="79" t="str">
        <f>VLOOKUP(Q510,taxo!A:C,3,FALSE)</f>
        <v>Labridae</v>
      </c>
      <c r="AY510" t="str">
        <f>VLOOKUP(P510,spp!A:L,12,FALSE)</f>
        <v>LC</v>
      </c>
    </row>
    <row r="511" spans="1:51" hidden="1" x14ac:dyDescent="0.25">
      <c r="A511" t="s">
        <v>1094</v>
      </c>
      <c r="B511" s="2" t="s">
        <v>1095</v>
      </c>
      <c r="C511" t="s">
        <v>1128</v>
      </c>
      <c r="D511" s="22" t="s">
        <v>1143</v>
      </c>
      <c r="E511" s="45" t="s">
        <v>1144</v>
      </c>
      <c r="F511" s="3" t="s">
        <v>1148</v>
      </c>
      <c r="G511" s="46"/>
      <c r="H511" s="47">
        <v>2</v>
      </c>
      <c r="I511">
        <v>40</v>
      </c>
      <c r="J511" s="48">
        <v>43212</v>
      </c>
      <c r="K511" s="22">
        <v>2018</v>
      </c>
      <c r="L511" s="48" t="s">
        <v>1148</v>
      </c>
      <c r="M511" s="48">
        <v>43212</v>
      </c>
      <c r="N511" s="50">
        <v>5.6</v>
      </c>
      <c r="O511" t="str">
        <f t="shared" si="61"/>
        <v>Somero</v>
      </c>
      <c r="P511" s="41" t="s">
        <v>961</v>
      </c>
      <c r="Q511" t="str">
        <f>VLOOKUP(P511,spp!A:B,2,FALSE)</f>
        <v>Johnrandallia nigrirostris</v>
      </c>
      <c r="R511" s="53">
        <f t="shared" si="56"/>
        <v>3</v>
      </c>
      <c r="S511" s="87"/>
      <c r="T511" s="87">
        <v>3</v>
      </c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87"/>
      <c r="AG511" s="87"/>
      <c r="AH511" s="87"/>
      <c r="AI511" s="87"/>
      <c r="AJ511" s="87"/>
      <c r="AK511" s="88"/>
      <c r="AL511" s="79"/>
      <c r="AM511">
        <f>VLOOKUP(P511,spp!A:C,3,FALSE)</f>
        <v>2.5600000000000001E-2</v>
      </c>
      <c r="AN511">
        <f>VLOOKUP(P511,spp!A:D,4,FALSE)</f>
        <v>3.0005999999999999</v>
      </c>
      <c r="AO511">
        <f t="shared" si="57"/>
        <v>32.439193401216528</v>
      </c>
      <c r="AP511">
        <f t="shared" si="58"/>
        <v>0.81097983503041315</v>
      </c>
      <c r="AQ511">
        <f t="shared" si="59"/>
        <v>8.109798350304132</v>
      </c>
      <c r="AR511">
        <f t="shared" si="60"/>
        <v>8.1097983503041326E-3</v>
      </c>
      <c r="AS511">
        <f t="shared" si="55"/>
        <v>7.4999999999999997E-2</v>
      </c>
      <c r="AT511">
        <f>VLOOKUP(P511,spp!A:H,8,FALSE)</f>
        <v>3</v>
      </c>
      <c r="AU511" s="79" t="str">
        <f>VLOOKUP(Q511,gfQuimbayo!B:C,2,FALSE)</f>
        <v>IN</v>
      </c>
      <c r="AV511" s="79" t="str">
        <f>VLOOKUP(AU511,gfQuimbayo!E:F,2,FALSE)</f>
        <v>Invertebrivores</v>
      </c>
      <c r="AW511" s="79" t="str">
        <f>VLOOKUP(Q511,taxo!A:D,4,FALSE)</f>
        <v>Perciformes</v>
      </c>
      <c r="AX511" s="79" t="str">
        <f>VLOOKUP(Q511,taxo!A:C,3,FALSE)</f>
        <v>Chaetodontidae</v>
      </c>
      <c r="AY511" t="str">
        <f>VLOOKUP(P511,spp!A:L,12,FALSE)</f>
        <v>LC</v>
      </c>
    </row>
    <row r="512" spans="1:51" hidden="1" x14ac:dyDescent="0.25">
      <c r="A512" t="s">
        <v>1094</v>
      </c>
      <c r="B512" s="2" t="s">
        <v>1095</v>
      </c>
      <c r="C512" t="s">
        <v>1128</v>
      </c>
      <c r="D512" s="22" t="s">
        <v>1143</v>
      </c>
      <c r="E512" s="45" t="s">
        <v>1144</v>
      </c>
      <c r="F512" s="3" t="s">
        <v>1148</v>
      </c>
      <c r="G512" s="46"/>
      <c r="H512" s="47">
        <v>2</v>
      </c>
      <c r="I512">
        <v>40</v>
      </c>
      <c r="J512" s="48">
        <v>43212</v>
      </c>
      <c r="K512" s="22">
        <v>2018</v>
      </c>
      <c r="L512" s="48" t="s">
        <v>1148</v>
      </c>
      <c r="M512" s="48">
        <v>43212</v>
      </c>
      <c r="N512" s="50">
        <v>5.6</v>
      </c>
      <c r="O512" t="str">
        <f t="shared" si="61"/>
        <v>Somero</v>
      </c>
      <c r="P512" s="41" t="s">
        <v>986</v>
      </c>
      <c r="Q512" t="str">
        <f>VLOOKUP(P512,spp!A:B,2,FALSE)</f>
        <v>Stegastes flavilatus</v>
      </c>
      <c r="R512" s="53">
        <f t="shared" si="56"/>
        <v>3</v>
      </c>
      <c r="S512" s="87"/>
      <c r="T512" s="87">
        <v>3</v>
      </c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  <c r="AF512" s="87"/>
      <c r="AG512" s="87"/>
      <c r="AH512" s="87"/>
      <c r="AI512" s="87"/>
      <c r="AJ512" s="87"/>
      <c r="AK512" s="88"/>
      <c r="AL512" s="79"/>
      <c r="AM512">
        <f>VLOOKUP(P512,spp!A:C,3,FALSE)</f>
        <v>3.49E-2</v>
      </c>
      <c r="AN512">
        <f>VLOOKUP(P512,spp!A:D,4,FALSE)</f>
        <v>2.9108999999999998</v>
      </c>
      <c r="AO512">
        <f t="shared" si="57"/>
        <v>36.911569607091842</v>
      </c>
      <c r="AP512">
        <f t="shared" si="58"/>
        <v>0.92278924017729602</v>
      </c>
      <c r="AQ512">
        <f t="shared" si="59"/>
        <v>9.2278924017729604</v>
      </c>
      <c r="AR512">
        <f t="shared" si="60"/>
        <v>9.2278924017729601E-3</v>
      </c>
      <c r="AS512">
        <f t="shared" si="55"/>
        <v>7.4999999999999997E-2</v>
      </c>
      <c r="AT512">
        <f>VLOOKUP(P512,spp!A:H,8,FALSE)</f>
        <v>2</v>
      </c>
      <c r="AU512" s="79" t="str">
        <f>VLOOKUP(Q512,gfQuimbayo!B:C,2,FALSE)</f>
        <v>HD</v>
      </c>
      <c r="AV512" s="79" t="str">
        <f>VLOOKUP(AU512,gfQuimbayo!E:F,2,FALSE)</f>
        <v>Detritivores</v>
      </c>
      <c r="AW512" s="79" t="str">
        <f>VLOOKUP(Q512,taxo!A:D,4,FALSE)</f>
        <v>Perciformes</v>
      </c>
      <c r="AX512" s="79" t="str">
        <f>VLOOKUP(Q512,taxo!A:C,3,FALSE)</f>
        <v>Pomacentridae</v>
      </c>
      <c r="AY512" t="str">
        <f>VLOOKUP(P512,spp!A:L,12,FALSE)</f>
        <v>LC</v>
      </c>
    </row>
    <row r="513" spans="1:51" hidden="1" x14ac:dyDescent="0.25">
      <c r="A513" t="s">
        <v>1094</v>
      </c>
      <c r="B513" s="2" t="s">
        <v>1095</v>
      </c>
      <c r="C513" t="s">
        <v>1128</v>
      </c>
      <c r="D513" s="22" t="s">
        <v>1143</v>
      </c>
      <c r="E513" s="45" t="s">
        <v>1144</v>
      </c>
      <c r="F513" s="3" t="s">
        <v>1148</v>
      </c>
      <c r="G513" s="46"/>
      <c r="H513" s="47">
        <v>2</v>
      </c>
      <c r="I513">
        <v>40</v>
      </c>
      <c r="J513" s="48">
        <v>43212</v>
      </c>
      <c r="K513" s="22">
        <v>2018</v>
      </c>
      <c r="L513" s="48" t="s">
        <v>1148</v>
      </c>
      <c r="M513" s="48">
        <v>43212</v>
      </c>
      <c r="N513" s="50">
        <v>5.6</v>
      </c>
      <c r="O513" t="str">
        <f t="shared" si="61"/>
        <v>Somero</v>
      </c>
      <c r="P513" s="41" t="s">
        <v>975</v>
      </c>
      <c r="Q513" t="str">
        <f>VLOOKUP(P513,spp!A:B,2,FALSE)</f>
        <v>Holacanthus passer</v>
      </c>
      <c r="R513" s="53">
        <f t="shared" si="56"/>
        <v>1</v>
      </c>
      <c r="S513" s="87"/>
      <c r="T513" s="87"/>
      <c r="U513" s="87">
        <v>1</v>
      </c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  <c r="AF513" s="87"/>
      <c r="AG513" s="87"/>
      <c r="AH513" s="87"/>
      <c r="AI513" s="87"/>
      <c r="AJ513" s="87"/>
      <c r="AK513" s="88"/>
      <c r="AL513" s="79"/>
      <c r="AM513">
        <f>VLOOKUP(P513,spp!A:C,3,FALSE)</f>
        <v>2.7130000000000001E-2</v>
      </c>
      <c r="AN513">
        <f>VLOOKUP(P513,spp!A:D,4,FALSE)</f>
        <v>3.0842299999999998</v>
      </c>
      <c r="AO513">
        <f t="shared" si="57"/>
        <v>65.549979949165603</v>
      </c>
      <c r="AP513">
        <f t="shared" si="58"/>
        <v>1.63874949872914</v>
      </c>
      <c r="AQ513">
        <f t="shared" si="59"/>
        <v>16.387494987291401</v>
      </c>
      <c r="AR513">
        <f t="shared" si="60"/>
        <v>1.63874949872914E-2</v>
      </c>
      <c r="AS513">
        <f t="shared" si="55"/>
        <v>2.5000000000000001E-2</v>
      </c>
      <c r="AT513">
        <f>VLOOKUP(P513,spp!A:H,8,FALSE)</f>
        <v>2.6</v>
      </c>
      <c r="AU513" s="79" t="str">
        <f>VLOOKUP(Q513,gfQuimbayo!B:C,2,FALSE)</f>
        <v>IN</v>
      </c>
      <c r="AV513" s="79" t="str">
        <f>VLOOKUP(AU513,gfQuimbayo!E:F,2,FALSE)</f>
        <v>Invertebrivores</v>
      </c>
      <c r="AW513" s="79" t="str">
        <f>VLOOKUP(Q513,taxo!A:D,4,FALSE)</f>
        <v>Perciformes</v>
      </c>
      <c r="AX513" s="79" t="str">
        <f>VLOOKUP(Q513,taxo!A:C,3,FALSE)</f>
        <v>Pomacanthidae</v>
      </c>
      <c r="AY513" t="str">
        <f>VLOOKUP(P513,spp!A:L,12,FALSE)</f>
        <v>LC</v>
      </c>
    </row>
    <row r="514" spans="1:51" hidden="1" x14ac:dyDescent="0.25">
      <c r="A514" t="s">
        <v>1094</v>
      </c>
      <c r="B514" s="2" t="s">
        <v>1095</v>
      </c>
      <c r="C514" t="s">
        <v>1128</v>
      </c>
      <c r="D514" s="22" t="s">
        <v>1143</v>
      </c>
      <c r="E514" s="45" t="s">
        <v>1144</v>
      </c>
      <c r="F514" s="3" t="s">
        <v>1148</v>
      </c>
      <c r="G514" s="46"/>
      <c r="H514" s="47">
        <v>2</v>
      </c>
      <c r="I514">
        <v>40</v>
      </c>
      <c r="J514" s="48">
        <v>43212</v>
      </c>
      <c r="K514" s="22">
        <v>2018</v>
      </c>
      <c r="L514" s="48" t="s">
        <v>1148</v>
      </c>
      <c r="M514" s="48">
        <v>43212</v>
      </c>
      <c r="N514" s="50">
        <v>5.6</v>
      </c>
      <c r="O514" t="str">
        <f t="shared" si="61"/>
        <v>Somero</v>
      </c>
      <c r="P514" s="41" t="s">
        <v>984</v>
      </c>
      <c r="Q514" t="str">
        <f>VLOOKUP(P514,spp!A:B,2,FALSE)</f>
        <v>Scarus ghobban</v>
      </c>
      <c r="R514" s="53">
        <f t="shared" si="56"/>
        <v>1</v>
      </c>
      <c r="S514" s="87"/>
      <c r="T514" s="87"/>
      <c r="U514" s="87"/>
      <c r="V514" s="87"/>
      <c r="W514" s="87">
        <v>1</v>
      </c>
      <c r="X514" s="87"/>
      <c r="Y514" s="87"/>
      <c r="Z514" s="87"/>
      <c r="AA514" s="87"/>
      <c r="AB514" s="87"/>
      <c r="AC514" s="87"/>
      <c r="AD514" s="87"/>
      <c r="AE514" s="87"/>
      <c r="AF514" s="87"/>
      <c r="AG514" s="87"/>
      <c r="AH514" s="87"/>
      <c r="AI514" s="87"/>
      <c r="AJ514" s="87"/>
      <c r="AK514" s="88"/>
      <c r="AL514" s="79"/>
      <c r="AM514">
        <f>VLOOKUP(P514,spp!A:C,3,FALSE)</f>
        <v>2.3300000000000001E-2</v>
      </c>
      <c r="AN514">
        <f>VLOOKUP(P514,spp!A:D,4,FALSE)</f>
        <v>2.919</v>
      </c>
      <c r="AO514">
        <f t="shared" si="57"/>
        <v>280.50642055496235</v>
      </c>
      <c r="AP514">
        <f t="shared" si="58"/>
        <v>7.0126605138740583</v>
      </c>
      <c r="AQ514">
        <f t="shared" si="59"/>
        <v>70.126605138740587</v>
      </c>
      <c r="AR514">
        <f t="shared" si="60"/>
        <v>7.0126605138740583E-2</v>
      </c>
      <c r="AS514">
        <f t="shared" ref="AS514:AS577" si="62">R514/I514</f>
        <v>2.5000000000000001E-2</v>
      </c>
      <c r="AT514">
        <f>VLOOKUP(P514,spp!A:H,8,FALSE)</f>
        <v>2</v>
      </c>
      <c r="AU514" s="79" t="str">
        <f>VLOOKUP(Q514,gfQuimbayo!B:C,2,FALSE)</f>
        <v>HM</v>
      </c>
      <c r="AV514" s="79" t="str">
        <f>VLOOKUP(AU514,gfQuimbayo!E:F,2,FALSE)</f>
        <v>Macroalgae feeders</v>
      </c>
      <c r="AW514" s="79" t="str">
        <f>VLOOKUP(Q514,taxo!A:D,4,FALSE)</f>
        <v>Perciformes</v>
      </c>
      <c r="AX514" s="79" t="str">
        <f>VLOOKUP(Q514,taxo!A:C,3,FALSE)</f>
        <v>Scaridae</v>
      </c>
      <c r="AY514" t="str">
        <f>VLOOKUP(P514,spp!A:L,12,FALSE)</f>
        <v>LC</v>
      </c>
    </row>
    <row r="515" spans="1:51" hidden="1" x14ac:dyDescent="0.25">
      <c r="A515" t="s">
        <v>1094</v>
      </c>
      <c r="B515" s="2" t="s">
        <v>1095</v>
      </c>
      <c r="C515" t="s">
        <v>1128</v>
      </c>
      <c r="D515" s="22" t="s">
        <v>1143</v>
      </c>
      <c r="E515" s="45" t="s">
        <v>1144</v>
      </c>
      <c r="F515" s="3" t="s">
        <v>1148</v>
      </c>
      <c r="G515" s="46"/>
      <c r="H515" s="47">
        <v>1</v>
      </c>
      <c r="I515">
        <v>40</v>
      </c>
      <c r="J515" s="48">
        <v>43212</v>
      </c>
      <c r="K515" s="22">
        <v>2018</v>
      </c>
      <c r="L515" s="48" t="s">
        <v>1148</v>
      </c>
      <c r="M515" s="48">
        <v>43212</v>
      </c>
      <c r="N515" s="50">
        <v>6.6</v>
      </c>
      <c r="O515" t="str">
        <f t="shared" si="61"/>
        <v>Profundo</v>
      </c>
      <c r="P515" s="41" t="s">
        <v>959</v>
      </c>
      <c r="Q515" t="str">
        <f>VLOOKUP(P515,spp!A:B,2,FALSE)</f>
        <v>Stegastes acapulcoensis</v>
      </c>
      <c r="R515" s="53">
        <f t="shared" si="56"/>
        <v>22</v>
      </c>
      <c r="S515" s="87"/>
      <c r="T515" s="87">
        <v>9</v>
      </c>
      <c r="U515" s="87">
        <v>13</v>
      </c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  <c r="AF515" s="87"/>
      <c r="AG515" s="87"/>
      <c r="AH515" s="87"/>
      <c r="AI515" s="87"/>
      <c r="AJ515" s="87"/>
      <c r="AK515" s="88"/>
      <c r="AL515" s="79"/>
      <c r="AM515">
        <f>VLOOKUP(P515,spp!A:C,3,FALSE)</f>
        <v>3.49E-2</v>
      </c>
      <c r="AN515">
        <f>VLOOKUP(P515,spp!A:D,4,FALSE)</f>
        <v>2.9108999999999998</v>
      </c>
      <c r="AO515">
        <f t="shared" si="57"/>
        <v>818.29611462366461</v>
      </c>
      <c r="AP515">
        <f t="shared" si="58"/>
        <v>20.457402865591614</v>
      </c>
      <c r="AQ515">
        <f t="shared" si="59"/>
        <v>204.57402865591615</v>
      </c>
      <c r="AR515">
        <f t="shared" si="60"/>
        <v>0.20457402865591615</v>
      </c>
      <c r="AS515">
        <f t="shared" si="62"/>
        <v>0.55000000000000004</v>
      </c>
      <c r="AT515">
        <f>VLOOKUP(P515,spp!A:H,8,FALSE)</f>
        <v>2</v>
      </c>
      <c r="AU515" s="79" t="str">
        <f>VLOOKUP(Q515,gfQuimbayo!B:C,2,FALSE)</f>
        <v>HD</v>
      </c>
      <c r="AV515" s="79" t="str">
        <f>VLOOKUP(AU515,gfQuimbayo!E:F,2,FALSE)</f>
        <v>Detritivores</v>
      </c>
      <c r="AW515" s="79" t="str">
        <f>VLOOKUP(Q515,taxo!A:D,4,FALSE)</f>
        <v>Perciformes</v>
      </c>
      <c r="AX515" s="79" t="str">
        <f>VLOOKUP(Q515,taxo!A:C,3,FALSE)</f>
        <v>Pomacentridae</v>
      </c>
      <c r="AY515" t="str">
        <f>VLOOKUP(P515,spp!A:L,12,FALSE)</f>
        <v>LC</v>
      </c>
    </row>
    <row r="516" spans="1:51" hidden="1" x14ac:dyDescent="0.25">
      <c r="A516" t="s">
        <v>1094</v>
      </c>
      <c r="B516" s="2" t="s">
        <v>1095</v>
      </c>
      <c r="C516" t="s">
        <v>1128</v>
      </c>
      <c r="D516" s="22" t="s">
        <v>1143</v>
      </c>
      <c r="E516" s="45" t="s">
        <v>1144</v>
      </c>
      <c r="F516" s="3" t="s">
        <v>1148</v>
      </c>
      <c r="G516" s="46"/>
      <c r="H516" s="47">
        <v>1</v>
      </c>
      <c r="I516">
        <v>40</v>
      </c>
      <c r="J516" s="48">
        <v>43212</v>
      </c>
      <c r="K516" s="22">
        <v>2018</v>
      </c>
      <c r="L516" s="48" t="s">
        <v>1148</v>
      </c>
      <c r="M516" s="48">
        <v>43212</v>
      </c>
      <c r="N516" s="50">
        <v>6.6</v>
      </c>
      <c r="O516" t="str">
        <f t="shared" si="61"/>
        <v>Profundo</v>
      </c>
      <c r="P516" s="41" t="s">
        <v>1033</v>
      </c>
      <c r="Q516" t="str">
        <f>VLOOKUP(P516,spp!A:B,2,FALSE)</f>
        <v>Haemulon flaviguttatum</v>
      </c>
      <c r="R516" s="53">
        <f t="shared" si="56"/>
        <v>130</v>
      </c>
      <c r="S516" s="87"/>
      <c r="T516" s="87"/>
      <c r="U516" s="87">
        <v>130</v>
      </c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  <c r="AF516" s="87"/>
      <c r="AG516" s="87"/>
      <c r="AH516" s="87"/>
      <c r="AI516" s="87"/>
      <c r="AJ516" s="87"/>
      <c r="AK516" s="88"/>
      <c r="AL516" s="79"/>
      <c r="AM516">
        <f>VLOOKUP(P516,spp!A:C,3,FALSE)</f>
        <v>0.10299999999999999</v>
      </c>
      <c r="AN516">
        <f>VLOOKUP(P516,spp!A:D,4,FALSE)</f>
        <v>2.6</v>
      </c>
      <c r="AO516">
        <f t="shared" si="57"/>
        <v>9522.40417129657</v>
      </c>
      <c r="AP516">
        <f t="shared" si="58"/>
        <v>238.06010428241424</v>
      </c>
      <c r="AQ516">
        <f t="shared" si="59"/>
        <v>2380.6010428241425</v>
      </c>
      <c r="AR516">
        <f t="shared" si="60"/>
        <v>2.3806010428241424</v>
      </c>
      <c r="AS516">
        <f t="shared" si="62"/>
        <v>3.25</v>
      </c>
      <c r="AT516">
        <f>VLOOKUP(P516,spp!A:H,8,FALSE)</f>
        <v>4.2</v>
      </c>
      <c r="AU516" s="79" t="str">
        <f>VLOOKUP(Q516,gfQuimbayo!B:C,2,FALSE)</f>
        <v>PS</v>
      </c>
      <c r="AV516" s="79" t="str">
        <f>VLOOKUP(AU516,gfQuimbayo!E:F,2,FALSE)</f>
        <v>Piscivores</v>
      </c>
      <c r="AW516" s="79" t="str">
        <f>VLOOKUP(Q516,taxo!A:D,4,FALSE)</f>
        <v>Perciformes</v>
      </c>
      <c r="AX516" s="79" t="str">
        <f>VLOOKUP(Q516,taxo!A:C,3,FALSE)</f>
        <v>Haemulidae</v>
      </c>
      <c r="AY516" t="str">
        <f>VLOOKUP(P516,spp!A:L,12,FALSE)</f>
        <v>LC</v>
      </c>
    </row>
    <row r="517" spans="1:51" hidden="1" x14ac:dyDescent="0.25">
      <c r="A517" t="s">
        <v>1094</v>
      </c>
      <c r="B517" s="2" t="s">
        <v>1095</v>
      </c>
      <c r="C517" t="s">
        <v>1128</v>
      </c>
      <c r="D517" s="22" t="s">
        <v>1143</v>
      </c>
      <c r="E517" s="45" t="s">
        <v>1144</v>
      </c>
      <c r="F517" s="3" t="s">
        <v>1148</v>
      </c>
      <c r="G517" s="46"/>
      <c r="H517" s="47">
        <v>1</v>
      </c>
      <c r="I517">
        <v>40</v>
      </c>
      <c r="J517" s="48">
        <v>43212</v>
      </c>
      <c r="K517" s="22">
        <v>2018</v>
      </c>
      <c r="L517" s="48" t="s">
        <v>1148</v>
      </c>
      <c r="M517" s="48">
        <v>43212</v>
      </c>
      <c r="N517" s="50">
        <v>6.6</v>
      </c>
      <c r="O517" t="str">
        <f t="shared" si="61"/>
        <v>Profundo</v>
      </c>
      <c r="P517" s="41" t="s">
        <v>961</v>
      </c>
      <c r="Q517" t="str">
        <f>VLOOKUP(P517,spp!A:B,2,FALSE)</f>
        <v>Johnrandallia nigrirostris</v>
      </c>
      <c r="R517" s="53">
        <f t="shared" si="56"/>
        <v>3</v>
      </c>
      <c r="S517" s="87"/>
      <c r="T517" s="87"/>
      <c r="U517" s="87">
        <v>3</v>
      </c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  <c r="AF517" s="87"/>
      <c r="AG517" s="87"/>
      <c r="AH517" s="87"/>
      <c r="AI517" s="87"/>
      <c r="AJ517" s="87"/>
      <c r="AK517" s="88"/>
      <c r="AL517" s="79"/>
      <c r="AM517">
        <f>VLOOKUP(P517,spp!A:C,3,FALSE)</f>
        <v>2.5600000000000001E-2</v>
      </c>
      <c r="AN517">
        <f>VLOOKUP(P517,spp!A:D,4,FALSE)</f>
        <v>3.0005999999999999</v>
      </c>
      <c r="AO517">
        <f t="shared" si="57"/>
        <v>150.22748790626775</v>
      </c>
      <c r="AP517">
        <f t="shared" si="58"/>
        <v>3.7556871976566937</v>
      </c>
      <c r="AQ517">
        <f t="shared" si="59"/>
        <v>37.556871976566939</v>
      </c>
      <c r="AR517">
        <f t="shared" si="60"/>
        <v>3.7556871976566937E-2</v>
      </c>
      <c r="AS517">
        <f t="shared" si="62"/>
        <v>7.4999999999999997E-2</v>
      </c>
      <c r="AT517">
        <f>VLOOKUP(P517,spp!A:H,8,FALSE)</f>
        <v>3</v>
      </c>
      <c r="AU517" s="79" t="str">
        <f>VLOOKUP(Q517,gfQuimbayo!B:C,2,FALSE)</f>
        <v>IN</v>
      </c>
      <c r="AV517" s="79" t="str">
        <f>VLOOKUP(AU517,gfQuimbayo!E:F,2,FALSE)</f>
        <v>Invertebrivores</v>
      </c>
      <c r="AW517" s="79" t="str">
        <f>VLOOKUP(Q517,taxo!A:D,4,FALSE)</f>
        <v>Perciformes</v>
      </c>
      <c r="AX517" s="79" t="str">
        <f>VLOOKUP(Q517,taxo!A:C,3,FALSE)</f>
        <v>Chaetodontidae</v>
      </c>
      <c r="AY517" t="str">
        <f>VLOOKUP(P517,spp!A:L,12,FALSE)</f>
        <v>LC</v>
      </c>
    </row>
    <row r="518" spans="1:51" hidden="1" x14ac:dyDescent="0.25">
      <c r="A518" t="s">
        <v>1094</v>
      </c>
      <c r="B518" s="2" t="s">
        <v>1095</v>
      </c>
      <c r="C518" t="s">
        <v>1128</v>
      </c>
      <c r="D518" s="22" t="s">
        <v>1143</v>
      </c>
      <c r="E518" s="45" t="s">
        <v>1144</v>
      </c>
      <c r="F518" s="3" t="s">
        <v>1148</v>
      </c>
      <c r="G518" s="46"/>
      <c r="H518" s="47">
        <v>1</v>
      </c>
      <c r="I518">
        <v>40</v>
      </c>
      <c r="J518" s="48">
        <v>43212</v>
      </c>
      <c r="K518" s="22">
        <v>2018</v>
      </c>
      <c r="L518" s="48" t="s">
        <v>1148</v>
      </c>
      <c r="M518" s="48">
        <v>43212</v>
      </c>
      <c r="N518" s="50">
        <v>6.6</v>
      </c>
      <c r="O518" t="str">
        <f t="shared" si="61"/>
        <v>Profundo</v>
      </c>
      <c r="P518" s="41" t="s">
        <v>975</v>
      </c>
      <c r="Q518" t="str">
        <f>VLOOKUP(P518,spp!A:B,2,FALSE)</f>
        <v>Holacanthus passer</v>
      </c>
      <c r="R518" s="53">
        <f t="shared" si="56"/>
        <v>2</v>
      </c>
      <c r="S518" s="87"/>
      <c r="T518" s="87"/>
      <c r="U518" s="87"/>
      <c r="V518" s="87">
        <v>1</v>
      </c>
      <c r="W518" s="87">
        <v>1</v>
      </c>
      <c r="X518" s="87"/>
      <c r="Y518" s="87"/>
      <c r="Z518" s="87"/>
      <c r="AA518" s="87"/>
      <c r="AB518" s="87"/>
      <c r="AC518" s="87"/>
      <c r="AD518" s="87"/>
      <c r="AE518" s="87"/>
      <c r="AF518" s="87"/>
      <c r="AG518" s="87"/>
      <c r="AH518" s="87"/>
      <c r="AI518" s="87"/>
      <c r="AJ518" s="87"/>
      <c r="AK518" s="88"/>
      <c r="AL518" s="79"/>
      <c r="AM518">
        <f>VLOOKUP(P518,spp!A:C,3,FALSE)</f>
        <v>2.7130000000000001E-2</v>
      </c>
      <c r="AN518">
        <f>VLOOKUP(P518,spp!A:D,4,FALSE)</f>
        <v>3.0842299999999998</v>
      </c>
      <c r="AO518">
        <f t="shared" si="57"/>
        <v>740.96744136518623</v>
      </c>
      <c r="AP518">
        <f t="shared" si="58"/>
        <v>18.524186034129656</v>
      </c>
      <c r="AQ518">
        <f t="shared" si="59"/>
        <v>185.24186034129656</v>
      </c>
      <c r="AR518">
        <f t="shared" si="60"/>
        <v>0.18524186034129655</v>
      </c>
      <c r="AS518">
        <f t="shared" si="62"/>
        <v>0.05</v>
      </c>
      <c r="AT518">
        <f>VLOOKUP(P518,spp!A:H,8,FALSE)</f>
        <v>2.6</v>
      </c>
      <c r="AU518" s="79" t="str">
        <f>VLOOKUP(Q518,gfQuimbayo!B:C,2,FALSE)</f>
        <v>IN</v>
      </c>
      <c r="AV518" s="79" t="str">
        <f>VLOOKUP(AU518,gfQuimbayo!E:F,2,FALSE)</f>
        <v>Invertebrivores</v>
      </c>
      <c r="AW518" s="79" t="str">
        <f>VLOOKUP(Q518,taxo!A:D,4,FALSE)</f>
        <v>Perciformes</v>
      </c>
      <c r="AX518" s="79" t="str">
        <f>VLOOKUP(Q518,taxo!A:C,3,FALSE)</f>
        <v>Pomacanthidae</v>
      </c>
      <c r="AY518" t="str">
        <f>VLOOKUP(P518,spp!A:L,12,FALSE)</f>
        <v>LC</v>
      </c>
    </row>
    <row r="519" spans="1:51" hidden="1" x14ac:dyDescent="0.25">
      <c r="A519" t="s">
        <v>1094</v>
      </c>
      <c r="B519" s="2" t="s">
        <v>1095</v>
      </c>
      <c r="C519" t="s">
        <v>1128</v>
      </c>
      <c r="D519" s="22" t="s">
        <v>1143</v>
      </c>
      <c r="E519" s="45" t="s">
        <v>1144</v>
      </c>
      <c r="F519" s="3" t="s">
        <v>1148</v>
      </c>
      <c r="G519" s="46"/>
      <c r="H519" s="47">
        <v>1</v>
      </c>
      <c r="I519">
        <v>40</v>
      </c>
      <c r="J519" s="48">
        <v>43212</v>
      </c>
      <c r="K519" s="22">
        <v>2018</v>
      </c>
      <c r="L519" s="48" t="s">
        <v>1148</v>
      </c>
      <c r="M519" s="48">
        <v>43212</v>
      </c>
      <c r="N519" s="50">
        <v>6.6</v>
      </c>
      <c r="O519" t="str">
        <f t="shared" si="61"/>
        <v>Profundo</v>
      </c>
      <c r="P519" s="41" t="s">
        <v>957</v>
      </c>
      <c r="Q519" t="str">
        <f>VLOOKUP(P519,spp!A:B,2,FALSE)</f>
        <v>Halichoeres dispilus</v>
      </c>
      <c r="R519" s="53">
        <f t="shared" si="56"/>
        <v>3</v>
      </c>
      <c r="S519" s="87"/>
      <c r="T519" s="87"/>
      <c r="U519" s="87">
        <v>3</v>
      </c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  <c r="AF519" s="87"/>
      <c r="AG519" s="87"/>
      <c r="AH519" s="87"/>
      <c r="AI519" s="87"/>
      <c r="AJ519" s="87"/>
      <c r="AK519" s="88"/>
      <c r="AL519" s="79"/>
      <c r="AM519">
        <f>VLOOKUP(P519,spp!A:C,3,FALSE)</f>
        <v>1.26E-2</v>
      </c>
      <c r="AN519">
        <f>VLOOKUP(P519,spp!A:D,4,FALSE)</f>
        <v>3.0672999999999999</v>
      </c>
      <c r="AO519">
        <f t="shared" si="57"/>
        <v>87.50721913236157</v>
      </c>
      <c r="AP519">
        <f t="shared" si="58"/>
        <v>2.1876804783090393</v>
      </c>
      <c r="AQ519">
        <f t="shared" si="59"/>
        <v>21.876804783090392</v>
      </c>
      <c r="AR519">
        <f t="shared" si="60"/>
        <v>2.1876804783090391E-2</v>
      </c>
      <c r="AS519">
        <f t="shared" si="62"/>
        <v>7.4999999999999997E-2</v>
      </c>
      <c r="AT519">
        <f>VLOOKUP(P519,spp!A:H,8,FALSE)</f>
        <v>3.9</v>
      </c>
      <c r="AU519" s="79" t="str">
        <f>VLOOKUP(Q519,gfQuimbayo!B:C,2,FALSE)</f>
        <v>IN</v>
      </c>
      <c r="AV519" s="79" t="str">
        <f>VLOOKUP(AU519,gfQuimbayo!E:F,2,FALSE)</f>
        <v>Invertebrivores</v>
      </c>
      <c r="AW519" s="79" t="str">
        <f>VLOOKUP(Q519,taxo!A:D,4,FALSE)</f>
        <v>Perciformes</v>
      </c>
      <c r="AX519" s="79" t="str">
        <f>VLOOKUP(Q519,taxo!A:C,3,FALSE)</f>
        <v>Labridae</v>
      </c>
      <c r="AY519" t="str">
        <f>VLOOKUP(P519,spp!A:L,12,FALSE)</f>
        <v>LC</v>
      </c>
    </row>
    <row r="520" spans="1:51" hidden="1" x14ac:dyDescent="0.25">
      <c r="A520" t="s">
        <v>1094</v>
      </c>
      <c r="B520" s="2" t="s">
        <v>1095</v>
      </c>
      <c r="C520" t="s">
        <v>1128</v>
      </c>
      <c r="D520" s="22" t="s">
        <v>1143</v>
      </c>
      <c r="E520" s="45" t="s">
        <v>1144</v>
      </c>
      <c r="F520" s="3" t="s">
        <v>1148</v>
      </c>
      <c r="G520" s="46"/>
      <c r="H520" s="47">
        <v>1</v>
      </c>
      <c r="I520">
        <v>40</v>
      </c>
      <c r="J520" s="48">
        <v>43212</v>
      </c>
      <c r="K520" s="22">
        <v>2018</v>
      </c>
      <c r="L520" s="48" t="s">
        <v>1148</v>
      </c>
      <c r="M520" s="48">
        <v>43212</v>
      </c>
      <c r="N520" s="50">
        <v>6.6</v>
      </c>
      <c r="O520" t="str">
        <f t="shared" si="61"/>
        <v>Profundo</v>
      </c>
      <c r="P520" s="41" t="s">
        <v>1098</v>
      </c>
      <c r="Q520" t="str">
        <f>VLOOKUP(P520,spp!A:B,2,FALSE)</f>
        <v>Synodus lacertinus</v>
      </c>
      <c r="R520" s="53">
        <f t="shared" si="56"/>
        <v>1</v>
      </c>
      <c r="S520" s="87"/>
      <c r="T520" s="87"/>
      <c r="U520" s="87">
        <v>1</v>
      </c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  <c r="AF520" s="87"/>
      <c r="AG520" s="87"/>
      <c r="AH520" s="87"/>
      <c r="AI520" s="87"/>
      <c r="AJ520" s="87"/>
      <c r="AK520" s="88"/>
      <c r="AL520" s="79"/>
      <c r="AM520">
        <f>VLOOKUP(P520,spp!A:C,3,FALSE)</f>
        <v>6.4999999999999997E-3</v>
      </c>
      <c r="AN520">
        <f>VLOOKUP(P520,spp!A:D,4,FALSE)</f>
        <v>2.99</v>
      </c>
      <c r="AO520">
        <f t="shared" si="57"/>
        <v>12.378678841551402</v>
      </c>
      <c r="AP520">
        <f t="shared" si="58"/>
        <v>0.30946697103878507</v>
      </c>
      <c r="AQ520">
        <f t="shared" si="59"/>
        <v>3.0946697103878504</v>
      </c>
      <c r="AR520">
        <f t="shared" si="60"/>
        <v>3.0946697103878505E-3</v>
      </c>
      <c r="AS520">
        <f t="shared" si="62"/>
        <v>2.5000000000000001E-2</v>
      </c>
      <c r="AT520">
        <f>VLOOKUP(P520,spp!A:H,8,FALSE)</f>
        <v>4.2</v>
      </c>
      <c r="AU520" s="79" t="str">
        <f>VLOOKUP(Q520,gfQuimbayo!B:C,2,FALSE)</f>
        <v>PS</v>
      </c>
      <c r="AV520" s="79" t="str">
        <f>VLOOKUP(AU520,gfQuimbayo!E:F,2,FALSE)</f>
        <v>Piscivores</v>
      </c>
      <c r="AW520" s="79" t="str">
        <f>VLOOKUP(Q520,taxo!A:D,4,FALSE)</f>
        <v>Aulopiformes</v>
      </c>
      <c r="AX520" s="79" t="str">
        <f>VLOOKUP(Q520,taxo!A:C,3,FALSE)</f>
        <v>Synodontidae</v>
      </c>
      <c r="AY520" t="str">
        <f>VLOOKUP(P520,spp!A:L,12,FALSE)</f>
        <v>LC</v>
      </c>
    </row>
    <row r="521" spans="1:51" hidden="1" x14ac:dyDescent="0.25">
      <c r="A521" t="s">
        <v>1094</v>
      </c>
      <c r="B521" s="2" t="s">
        <v>1095</v>
      </c>
      <c r="C521" t="s">
        <v>1128</v>
      </c>
      <c r="D521" s="22" t="s">
        <v>1143</v>
      </c>
      <c r="E521" s="45" t="s">
        <v>1144</v>
      </c>
      <c r="F521" s="3" t="s">
        <v>1148</v>
      </c>
      <c r="G521" s="46"/>
      <c r="H521" s="47">
        <v>1</v>
      </c>
      <c r="I521">
        <v>40</v>
      </c>
      <c r="J521" s="48">
        <v>43212</v>
      </c>
      <c r="K521" s="22">
        <v>2018</v>
      </c>
      <c r="L521" s="48" t="s">
        <v>1148</v>
      </c>
      <c r="M521" s="48">
        <v>43212</v>
      </c>
      <c r="N521" s="50">
        <v>6.6</v>
      </c>
      <c r="O521" t="str">
        <f t="shared" si="61"/>
        <v>Profundo</v>
      </c>
      <c r="P521" s="47" t="s">
        <v>127</v>
      </c>
      <c r="Q521" t="str">
        <f>VLOOKUP(P521,spp!A:B,2,FALSE)</f>
        <v>Caranx caballus</v>
      </c>
      <c r="R521" s="53">
        <f t="shared" si="56"/>
        <v>1</v>
      </c>
      <c r="S521" s="87"/>
      <c r="T521" s="87"/>
      <c r="U521" s="87"/>
      <c r="V521" s="87"/>
      <c r="W521" s="87">
        <v>1</v>
      </c>
      <c r="X521" s="87"/>
      <c r="Y521" s="87"/>
      <c r="Z521" s="87"/>
      <c r="AA521" s="87"/>
      <c r="AB521" s="87"/>
      <c r="AC521" s="87"/>
      <c r="AD521" s="87"/>
      <c r="AE521" s="87"/>
      <c r="AF521" s="87"/>
      <c r="AG521" s="87"/>
      <c r="AH521" s="87"/>
      <c r="AI521" s="87"/>
      <c r="AJ521" s="87"/>
      <c r="AK521" s="88"/>
      <c r="AL521" s="79"/>
      <c r="AM521">
        <f>VLOOKUP(P521,spp!A:C,3,FALSE)</f>
        <v>2.5000000000000001E-2</v>
      </c>
      <c r="AN521">
        <f>VLOOKUP(P521,spp!A:D,4,FALSE)</f>
        <v>3</v>
      </c>
      <c r="AO521">
        <f t="shared" si="57"/>
        <v>390.625</v>
      </c>
      <c r="AP521">
        <f t="shared" si="58"/>
        <v>9.765625</v>
      </c>
      <c r="AQ521">
        <f t="shared" si="59"/>
        <v>97.65625</v>
      </c>
      <c r="AR521">
        <f t="shared" si="60"/>
        <v>9.765625E-2</v>
      </c>
      <c r="AS521">
        <f t="shared" si="62"/>
        <v>2.5000000000000001E-2</v>
      </c>
      <c r="AT521">
        <f>VLOOKUP(P521,spp!A:H,8,FALSE)</f>
        <v>4</v>
      </c>
      <c r="AU521" s="79" t="str">
        <f>VLOOKUP(Q521,gfQuimbayo!B:C,2,FALSE)</f>
        <v>PS</v>
      </c>
      <c r="AV521" s="79" t="str">
        <f>VLOOKUP(AU521,gfQuimbayo!E:F,2,FALSE)</f>
        <v>Piscivores</v>
      </c>
      <c r="AW521" s="79" t="str">
        <f>VLOOKUP(Q521,taxo!A:D,4,FALSE)</f>
        <v>Perciformes</v>
      </c>
      <c r="AX521" s="79" t="str">
        <f>VLOOKUP(Q521,taxo!A:C,3,FALSE)</f>
        <v>Carangidae</v>
      </c>
      <c r="AY521" t="str">
        <f>VLOOKUP(P521,spp!A:L,12,FALSE)</f>
        <v>LC</v>
      </c>
    </row>
    <row r="522" spans="1:51" hidden="1" x14ac:dyDescent="0.25">
      <c r="A522" t="s">
        <v>1094</v>
      </c>
      <c r="B522" s="2" t="s">
        <v>1095</v>
      </c>
      <c r="C522" t="s">
        <v>1128</v>
      </c>
      <c r="D522" s="22" t="s">
        <v>1143</v>
      </c>
      <c r="E522" s="45" t="s">
        <v>1144</v>
      </c>
      <c r="F522" s="3" t="s">
        <v>1148</v>
      </c>
      <c r="G522" s="46"/>
      <c r="H522" s="47">
        <v>1</v>
      </c>
      <c r="I522">
        <v>40</v>
      </c>
      <c r="J522" s="48">
        <v>43212</v>
      </c>
      <c r="K522" s="22">
        <v>2018</v>
      </c>
      <c r="L522" s="48" t="s">
        <v>1148</v>
      </c>
      <c r="M522" s="48">
        <v>43212</v>
      </c>
      <c r="N522" s="50">
        <v>6.6</v>
      </c>
      <c r="O522" t="str">
        <f t="shared" si="61"/>
        <v>Profundo</v>
      </c>
      <c r="P522" s="41" t="s">
        <v>964</v>
      </c>
      <c r="Q522" t="str">
        <f>VLOOKUP(P522,spp!A:B,2,FALSE)</f>
        <v>Abudefduf troschelii</v>
      </c>
      <c r="R522" s="53">
        <f t="shared" si="56"/>
        <v>3</v>
      </c>
      <c r="S522" s="87"/>
      <c r="T522" s="87"/>
      <c r="U522" s="87">
        <v>3</v>
      </c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  <c r="AF522" s="87"/>
      <c r="AG522" s="87"/>
      <c r="AH522" s="87"/>
      <c r="AI522" s="87"/>
      <c r="AJ522" s="87"/>
      <c r="AK522" s="88"/>
      <c r="AL522" s="79"/>
      <c r="AM522">
        <f>VLOOKUP(P522,spp!A:C,3,FALSE)</f>
        <v>1.6E-2</v>
      </c>
      <c r="AN522">
        <f>VLOOKUP(P522,spp!A:D,4,FALSE)</f>
        <v>3.0516000000000001</v>
      </c>
      <c r="AO522">
        <f t="shared" si="57"/>
        <v>106.8001427244896</v>
      </c>
      <c r="AP522">
        <f t="shared" si="58"/>
        <v>2.6700035681122403</v>
      </c>
      <c r="AQ522">
        <f t="shared" si="59"/>
        <v>26.700035681122401</v>
      </c>
      <c r="AR522">
        <f t="shared" si="60"/>
        <v>2.6700035681122402E-2</v>
      </c>
      <c r="AS522">
        <f t="shared" si="62"/>
        <v>7.4999999999999997E-2</v>
      </c>
      <c r="AT522">
        <f>VLOOKUP(P522,spp!A:H,8,FALSE)</f>
        <v>3</v>
      </c>
      <c r="AU522" s="79" t="str">
        <f>VLOOKUP(Q522,gfQuimbayo!B:C,2,FALSE)</f>
        <v>PK</v>
      </c>
      <c r="AV522" s="79" t="str">
        <f>VLOOKUP(AU522,gfQuimbayo!E:F,2,FALSE)</f>
        <v>Planktivores</v>
      </c>
      <c r="AW522" s="79" t="str">
        <f>VLOOKUP(Q522,taxo!A:D,4,FALSE)</f>
        <v>Perciformes</v>
      </c>
      <c r="AX522" s="79" t="str">
        <f>VLOOKUP(Q522,taxo!A:C,3,FALSE)</f>
        <v>Pomacentridae</v>
      </c>
      <c r="AY522" t="str">
        <f>VLOOKUP(P522,spp!A:L,12,FALSE)</f>
        <v>LC</v>
      </c>
    </row>
    <row r="523" spans="1:51" hidden="1" x14ac:dyDescent="0.25">
      <c r="A523" t="s">
        <v>1094</v>
      </c>
      <c r="B523" s="2" t="s">
        <v>1095</v>
      </c>
      <c r="C523" t="s">
        <v>1128</v>
      </c>
      <c r="D523" s="22" t="s">
        <v>1143</v>
      </c>
      <c r="E523" s="45" t="s">
        <v>1144</v>
      </c>
      <c r="F523" s="3" t="s">
        <v>1148</v>
      </c>
      <c r="G523" s="46"/>
      <c r="H523" s="47">
        <v>2</v>
      </c>
      <c r="I523">
        <v>40</v>
      </c>
      <c r="J523" s="48">
        <v>43212</v>
      </c>
      <c r="K523" s="22">
        <v>2018</v>
      </c>
      <c r="L523" s="48" t="s">
        <v>1148</v>
      </c>
      <c r="M523" s="48">
        <v>43212</v>
      </c>
      <c r="N523" s="50">
        <v>6.6</v>
      </c>
      <c r="O523" t="str">
        <f t="shared" si="61"/>
        <v>Profundo</v>
      </c>
      <c r="P523" s="41" t="s">
        <v>1157</v>
      </c>
      <c r="Q523" t="str">
        <f>VLOOKUP(P523,spp!A:B,2,FALSE)</f>
        <v>Gymnothorax dovii</v>
      </c>
      <c r="R523" s="53">
        <f t="shared" si="56"/>
        <v>1</v>
      </c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>
        <v>1</v>
      </c>
      <c r="AE523" s="87"/>
      <c r="AF523" s="87"/>
      <c r="AG523" s="87"/>
      <c r="AH523" s="87"/>
      <c r="AI523" s="87"/>
      <c r="AJ523" s="87"/>
      <c r="AK523" s="88"/>
      <c r="AL523" s="79"/>
      <c r="AM523">
        <f>VLOOKUP(P523,spp!A:C,3,FALSE)</f>
        <v>1.4E-3</v>
      </c>
      <c r="AN523">
        <f>VLOOKUP(P523,spp!A:D,4,FALSE)</f>
        <v>3.0122</v>
      </c>
      <c r="AO523">
        <f t="shared" si="57"/>
        <v>1268.8990713119147</v>
      </c>
      <c r="AP523">
        <f t="shared" si="58"/>
        <v>31.722476782797866</v>
      </c>
      <c r="AQ523">
        <f t="shared" si="59"/>
        <v>317.22476782797867</v>
      </c>
      <c r="AR523">
        <f t="shared" si="60"/>
        <v>0.31722476782797865</v>
      </c>
      <c r="AS523">
        <f t="shared" si="62"/>
        <v>2.5000000000000001E-2</v>
      </c>
      <c r="AT523">
        <f>VLOOKUP(P523,spp!A:H,8,FALSE)</f>
        <v>4.3</v>
      </c>
      <c r="AU523" s="79" t="str">
        <f>VLOOKUP(Q523,gfQuimbayo!B:C,2,FALSE)</f>
        <v>PS</v>
      </c>
      <c r="AV523" s="79" t="str">
        <f>VLOOKUP(AU523,gfQuimbayo!E:F,2,FALSE)</f>
        <v>Piscivores</v>
      </c>
      <c r="AW523" s="79" t="str">
        <f>VLOOKUP(Q523,taxo!A:D,4,FALSE)</f>
        <v>Anguilliformes</v>
      </c>
      <c r="AX523" s="79" t="str">
        <f>VLOOKUP(Q523,taxo!A:C,3,FALSE)</f>
        <v>Muraenidae</v>
      </c>
      <c r="AY523" t="str">
        <f>VLOOKUP(P523,spp!A:L,12,FALSE)</f>
        <v>LC</v>
      </c>
    </row>
    <row r="524" spans="1:51" hidden="1" x14ac:dyDescent="0.25">
      <c r="A524" t="s">
        <v>1094</v>
      </c>
      <c r="B524" s="2" t="s">
        <v>1095</v>
      </c>
      <c r="C524" t="s">
        <v>1128</v>
      </c>
      <c r="D524" s="22" t="s">
        <v>1143</v>
      </c>
      <c r="E524" s="45" t="s">
        <v>1144</v>
      </c>
      <c r="F524" s="3" t="s">
        <v>1148</v>
      </c>
      <c r="G524" s="46"/>
      <c r="H524" s="47">
        <v>2</v>
      </c>
      <c r="I524">
        <v>40</v>
      </c>
      <c r="J524" s="48">
        <v>43212</v>
      </c>
      <c r="K524" s="22">
        <v>2018</v>
      </c>
      <c r="L524" s="48" t="s">
        <v>1148</v>
      </c>
      <c r="M524" s="48">
        <v>43212</v>
      </c>
      <c r="N524" s="50">
        <v>6.6</v>
      </c>
      <c r="O524" t="str">
        <f t="shared" si="61"/>
        <v>Profundo</v>
      </c>
      <c r="P524" s="41" t="s">
        <v>961</v>
      </c>
      <c r="Q524" t="str">
        <f>VLOOKUP(P524,spp!A:B,2,FALSE)</f>
        <v>Johnrandallia nigrirostris</v>
      </c>
      <c r="R524" s="53">
        <f t="shared" si="56"/>
        <v>1</v>
      </c>
      <c r="S524" s="87"/>
      <c r="T524" s="87"/>
      <c r="U524" s="87">
        <v>1</v>
      </c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  <c r="AF524" s="87"/>
      <c r="AG524" s="87"/>
      <c r="AH524" s="87"/>
      <c r="AI524" s="87"/>
      <c r="AJ524" s="87"/>
      <c r="AK524" s="88"/>
      <c r="AL524" s="79"/>
      <c r="AM524">
        <f>VLOOKUP(P524,spp!A:C,3,FALSE)</f>
        <v>2.5600000000000001E-2</v>
      </c>
      <c r="AN524">
        <f>VLOOKUP(P524,spp!A:D,4,FALSE)</f>
        <v>3.0005999999999999</v>
      </c>
      <c r="AO524">
        <f t="shared" si="57"/>
        <v>50.075829302089247</v>
      </c>
      <c r="AP524">
        <f t="shared" si="58"/>
        <v>1.2518957325522311</v>
      </c>
      <c r="AQ524">
        <f t="shared" si="59"/>
        <v>12.518957325522312</v>
      </c>
      <c r="AR524">
        <f t="shared" si="60"/>
        <v>1.2518957325522311E-2</v>
      </c>
      <c r="AS524">
        <f t="shared" si="62"/>
        <v>2.5000000000000001E-2</v>
      </c>
      <c r="AT524">
        <f>VLOOKUP(P524,spp!A:H,8,FALSE)</f>
        <v>3</v>
      </c>
      <c r="AU524" s="79" t="str">
        <f>VLOOKUP(Q524,gfQuimbayo!B:C,2,FALSE)</f>
        <v>IN</v>
      </c>
      <c r="AV524" s="79" t="str">
        <f>VLOOKUP(AU524,gfQuimbayo!E:F,2,FALSE)</f>
        <v>Invertebrivores</v>
      </c>
      <c r="AW524" s="79" t="str">
        <f>VLOOKUP(Q524,taxo!A:D,4,FALSE)</f>
        <v>Perciformes</v>
      </c>
      <c r="AX524" s="79" t="str">
        <f>VLOOKUP(Q524,taxo!A:C,3,FALSE)</f>
        <v>Chaetodontidae</v>
      </c>
      <c r="AY524" t="str">
        <f>VLOOKUP(P524,spp!A:L,12,FALSE)</f>
        <v>LC</v>
      </c>
    </row>
    <row r="525" spans="1:51" hidden="1" x14ac:dyDescent="0.25">
      <c r="A525" t="s">
        <v>1094</v>
      </c>
      <c r="B525" s="2" t="s">
        <v>1095</v>
      </c>
      <c r="C525" t="s">
        <v>1128</v>
      </c>
      <c r="D525" s="22" t="s">
        <v>1143</v>
      </c>
      <c r="E525" s="45" t="s">
        <v>1144</v>
      </c>
      <c r="F525" s="3" t="s">
        <v>1148</v>
      </c>
      <c r="G525" s="46"/>
      <c r="H525" s="47">
        <v>2</v>
      </c>
      <c r="I525">
        <v>40</v>
      </c>
      <c r="J525" s="48">
        <v>43212</v>
      </c>
      <c r="K525" s="22">
        <v>2018</v>
      </c>
      <c r="L525" s="48" t="s">
        <v>1148</v>
      </c>
      <c r="M525" s="48">
        <v>43212</v>
      </c>
      <c r="N525" s="50">
        <v>6.6</v>
      </c>
      <c r="O525" t="str">
        <f t="shared" si="61"/>
        <v>Profundo</v>
      </c>
      <c r="P525" s="41" t="s">
        <v>972</v>
      </c>
      <c r="Q525" t="str">
        <f>VLOOKUP(P525,spp!A:B,2,FALSE)</f>
        <v>Cephalopholis panamensis</v>
      </c>
      <c r="R525" s="53">
        <f t="shared" si="56"/>
        <v>3</v>
      </c>
      <c r="S525" s="87"/>
      <c r="T525" s="87"/>
      <c r="U525" s="87"/>
      <c r="V525" s="87"/>
      <c r="W525" s="87">
        <v>3</v>
      </c>
      <c r="X525" s="87"/>
      <c r="Y525" s="87"/>
      <c r="Z525" s="87"/>
      <c r="AA525" s="87"/>
      <c r="AB525" s="87"/>
      <c r="AC525" s="87"/>
      <c r="AD525" s="87"/>
      <c r="AE525" s="87"/>
      <c r="AF525" s="87"/>
      <c r="AG525" s="87"/>
      <c r="AH525" s="87"/>
      <c r="AI525" s="87"/>
      <c r="AJ525" s="87"/>
      <c r="AK525" s="88"/>
      <c r="AL525" s="79"/>
      <c r="AM525">
        <f>VLOOKUP(P525,spp!A:C,3,FALSE)</f>
        <v>2.1700000000000001E-2</v>
      </c>
      <c r="AN525">
        <f>VLOOKUP(P525,spp!A:D,4,FALSE)</f>
        <v>3.0350000000000001</v>
      </c>
      <c r="AO525">
        <f t="shared" si="57"/>
        <v>1138.4891993335086</v>
      </c>
      <c r="AP525">
        <f t="shared" si="58"/>
        <v>28.462229983337714</v>
      </c>
      <c r="AQ525">
        <f t="shared" si="59"/>
        <v>284.62229983337716</v>
      </c>
      <c r="AR525">
        <f t="shared" si="60"/>
        <v>0.28462229983337717</v>
      </c>
      <c r="AS525">
        <f t="shared" si="62"/>
        <v>7.4999999999999997E-2</v>
      </c>
      <c r="AT525">
        <f>VLOOKUP(P525,spp!A:H,8,FALSE)</f>
        <v>4</v>
      </c>
      <c r="AU525" s="79" t="str">
        <f>VLOOKUP(Q525,gfQuimbayo!B:C,2,FALSE)</f>
        <v>PS</v>
      </c>
      <c r="AV525" s="79" t="str">
        <f>VLOOKUP(AU525,gfQuimbayo!E:F,2,FALSE)</f>
        <v>Piscivores</v>
      </c>
      <c r="AW525" s="79" t="str">
        <f>VLOOKUP(Q525,taxo!A:D,4,FALSE)</f>
        <v>Perciformes</v>
      </c>
      <c r="AX525" s="79" t="str">
        <f>VLOOKUP(Q525,taxo!A:C,3,FALSE)</f>
        <v>Serranidae</v>
      </c>
      <c r="AY525" t="str">
        <f>VLOOKUP(P525,spp!A:L,12,FALSE)</f>
        <v>LC</v>
      </c>
    </row>
    <row r="526" spans="1:51" hidden="1" x14ac:dyDescent="0.25">
      <c r="A526" t="s">
        <v>1094</v>
      </c>
      <c r="B526" s="2" t="s">
        <v>1095</v>
      </c>
      <c r="C526" t="s">
        <v>1128</v>
      </c>
      <c r="D526" s="22" t="s">
        <v>1143</v>
      </c>
      <c r="E526" s="45" t="s">
        <v>1144</v>
      </c>
      <c r="F526" s="3" t="s">
        <v>1148</v>
      </c>
      <c r="G526" s="46"/>
      <c r="H526" s="47">
        <v>2</v>
      </c>
      <c r="I526">
        <v>40</v>
      </c>
      <c r="J526" s="48">
        <v>43212</v>
      </c>
      <c r="K526" s="22">
        <v>2018</v>
      </c>
      <c r="L526" s="48" t="s">
        <v>1148</v>
      </c>
      <c r="M526" s="48">
        <v>43212</v>
      </c>
      <c r="N526" s="50">
        <v>6.6</v>
      </c>
      <c r="O526" t="str">
        <f t="shared" si="61"/>
        <v>Profundo</v>
      </c>
      <c r="P526" s="41" t="s">
        <v>968</v>
      </c>
      <c r="Q526" t="str">
        <f>VLOOKUP(P526,spp!A:B,2,FALSE)</f>
        <v>Cirrhitus rivulatus</v>
      </c>
      <c r="R526" s="53">
        <f t="shared" si="56"/>
        <v>1</v>
      </c>
      <c r="S526" s="87"/>
      <c r="T526" s="87"/>
      <c r="U526" s="87"/>
      <c r="V526" s="87"/>
      <c r="W526" s="87">
        <v>1</v>
      </c>
      <c r="X526" s="87"/>
      <c r="Y526" s="87"/>
      <c r="Z526" s="87"/>
      <c r="AA526" s="87"/>
      <c r="AB526" s="87"/>
      <c r="AC526" s="87"/>
      <c r="AD526" s="87"/>
      <c r="AE526" s="87"/>
      <c r="AF526" s="87"/>
      <c r="AG526" s="87"/>
      <c r="AH526" s="87"/>
      <c r="AI526" s="87"/>
      <c r="AJ526" s="87"/>
      <c r="AK526" s="88"/>
      <c r="AL526" s="79"/>
      <c r="AM526">
        <f>VLOOKUP(P526,spp!A:C,3,FALSE)</f>
        <v>2.76E-2</v>
      </c>
      <c r="AN526">
        <f>VLOOKUP(P526,spp!A:D,4,FALSE)</f>
        <v>3</v>
      </c>
      <c r="AO526">
        <f t="shared" si="57"/>
        <v>431.25</v>
      </c>
      <c r="AP526">
        <f t="shared" si="58"/>
        <v>10.78125</v>
      </c>
      <c r="AQ526">
        <f t="shared" si="59"/>
        <v>107.8125</v>
      </c>
      <c r="AR526">
        <f t="shared" si="60"/>
        <v>0.10781250000000001</v>
      </c>
      <c r="AS526">
        <f t="shared" si="62"/>
        <v>2.5000000000000001E-2</v>
      </c>
      <c r="AT526">
        <f>VLOOKUP(P526,spp!A:H,8,FALSE)</f>
        <v>4</v>
      </c>
      <c r="AU526" s="79" t="str">
        <f>VLOOKUP(Q526,gfQuimbayo!B:C,2,FALSE)</f>
        <v>IN</v>
      </c>
      <c r="AV526" s="79" t="str">
        <f>VLOOKUP(AU526,gfQuimbayo!E:F,2,FALSE)</f>
        <v>Invertebrivores</v>
      </c>
      <c r="AW526" s="79" t="str">
        <f>VLOOKUP(Q526,taxo!A:D,4,FALSE)</f>
        <v>Perciformes</v>
      </c>
      <c r="AX526" s="79" t="str">
        <f>VLOOKUP(Q526,taxo!A:C,3,FALSE)</f>
        <v>Cirrhitidae</v>
      </c>
      <c r="AY526" t="str">
        <f>VLOOKUP(P526,spp!A:L,12,FALSE)</f>
        <v>LC</v>
      </c>
    </row>
    <row r="527" spans="1:51" hidden="1" x14ac:dyDescent="0.25">
      <c r="A527" t="s">
        <v>1094</v>
      </c>
      <c r="B527" s="2" t="s">
        <v>1095</v>
      </c>
      <c r="C527" t="s">
        <v>1128</v>
      </c>
      <c r="D527" s="22" t="s">
        <v>1143</v>
      </c>
      <c r="E527" s="45" t="s">
        <v>1144</v>
      </c>
      <c r="F527" s="3" t="s">
        <v>1148</v>
      </c>
      <c r="G527" s="46"/>
      <c r="H527" s="47">
        <v>2</v>
      </c>
      <c r="I527">
        <v>40</v>
      </c>
      <c r="J527" s="48">
        <v>43212</v>
      </c>
      <c r="K527" s="22">
        <v>2018</v>
      </c>
      <c r="L527" s="48" t="s">
        <v>1148</v>
      </c>
      <c r="M527" s="48">
        <v>43212</v>
      </c>
      <c r="N527" s="50">
        <v>6.6</v>
      </c>
      <c r="O527" t="str">
        <f t="shared" si="61"/>
        <v>Profundo</v>
      </c>
      <c r="P527" s="41" t="s">
        <v>964</v>
      </c>
      <c r="Q527" t="str">
        <f>VLOOKUP(P527,spp!A:B,2,FALSE)</f>
        <v>Abudefduf troschelii</v>
      </c>
      <c r="R527" s="53">
        <f t="shared" si="56"/>
        <v>15</v>
      </c>
      <c r="S527" s="87"/>
      <c r="T527" s="87"/>
      <c r="U527" s="87"/>
      <c r="V527" s="87"/>
      <c r="W527" s="87">
        <v>15</v>
      </c>
      <c r="X527" s="87"/>
      <c r="Y527" s="87"/>
      <c r="Z527" s="87"/>
      <c r="AA527" s="87"/>
      <c r="AB527" s="87"/>
      <c r="AC527" s="87"/>
      <c r="AD527" s="87"/>
      <c r="AE527" s="87"/>
      <c r="AF527" s="87"/>
      <c r="AG527" s="87"/>
      <c r="AH527" s="87"/>
      <c r="AI527" s="87"/>
      <c r="AJ527" s="87"/>
      <c r="AK527" s="88"/>
      <c r="AL527" s="79"/>
      <c r="AM527">
        <f>VLOOKUP(P527,spp!A:C,3,FALSE)</f>
        <v>1.6E-2</v>
      </c>
      <c r="AN527">
        <f>VLOOKUP(P527,spp!A:D,4,FALSE)</f>
        <v>3.0516000000000001</v>
      </c>
      <c r="AO527">
        <f t="shared" si="57"/>
        <v>4427.5652701134768</v>
      </c>
      <c r="AP527">
        <f t="shared" si="58"/>
        <v>110.68913175283691</v>
      </c>
      <c r="AQ527">
        <f t="shared" si="59"/>
        <v>1106.8913175283692</v>
      </c>
      <c r="AR527">
        <f t="shared" si="60"/>
        <v>1.1068913175283692</v>
      </c>
      <c r="AS527">
        <f t="shared" si="62"/>
        <v>0.375</v>
      </c>
      <c r="AT527">
        <f>VLOOKUP(P527,spp!A:H,8,FALSE)</f>
        <v>3</v>
      </c>
      <c r="AU527" s="79" t="str">
        <f>VLOOKUP(Q527,gfQuimbayo!B:C,2,FALSE)</f>
        <v>PK</v>
      </c>
      <c r="AV527" s="79" t="str">
        <f>VLOOKUP(AU527,gfQuimbayo!E:F,2,FALSE)</f>
        <v>Planktivores</v>
      </c>
      <c r="AW527" s="79" t="str">
        <f>VLOOKUP(Q527,taxo!A:D,4,FALSE)</f>
        <v>Perciformes</v>
      </c>
      <c r="AX527" s="79" t="str">
        <f>VLOOKUP(Q527,taxo!A:C,3,FALSE)</f>
        <v>Pomacentridae</v>
      </c>
      <c r="AY527" t="str">
        <f>VLOOKUP(P527,spp!A:L,12,FALSE)</f>
        <v>LC</v>
      </c>
    </row>
    <row r="528" spans="1:51" hidden="1" x14ac:dyDescent="0.25">
      <c r="A528" t="s">
        <v>1094</v>
      </c>
      <c r="B528" s="2" t="s">
        <v>1095</v>
      </c>
      <c r="C528" t="s">
        <v>1128</v>
      </c>
      <c r="D528" s="22" t="s">
        <v>1143</v>
      </c>
      <c r="E528" s="45" t="s">
        <v>1144</v>
      </c>
      <c r="F528" s="3" t="s">
        <v>1148</v>
      </c>
      <c r="G528" s="46"/>
      <c r="H528" s="47">
        <v>2</v>
      </c>
      <c r="I528">
        <v>40</v>
      </c>
      <c r="J528" s="48">
        <v>43212</v>
      </c>
      <c r="K528" s="22">
        <v>2018</v>
      </c>
      <c r="L528" s="48" t="s">
        <v>1148</v>
      </c>
      <c r="M528" s="48">
        <v>43212</v>
      </c>
      <c r="N528" s="50">
        <v>6.6</v>
      </c>
      <c r="O528" t="str">
        <f t="shared" si="61"/>
        <v>Profundo</v>
      </c>
      <c r="P528" s="41" t="s">
        <v>977</v>
      </c>
      <c r="Q528" t="str">
        <f>VLOOKUP(P528,spp!A:B,2,FALSE)</f>
        <v>Chromis atrilobata</v>
      </c>
      <c r="R528" s="53">
        <f t="shared" si="56"/>
        <v>6</v>
      </c>
      <c r="S528" s="87"/>
      <c r="T528" s="87">
        <v>6</v>
      </c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  <c r="AF528" s="87"/>
      <c r="AG528" s="87"/>
      <c r="AH528" s="87"/>
      <c r="AI528" s="87"/>
      <c r="AJ528" s="87"/>
      <c r="AK528" s="88"/>
      <c r="AL528" s="79"/>
      <c r="AM528">
        <f>VLOOKUP(P528,spp!A:C,3,FALSE)</f>
        <v>5.2300000000000003E-3</v>
      </c>
      <c r="AN528">
        <f>VLOOKUP(P528,spp!A:D,4,FALSE)</f>
        <v>3.41655</v>
      </c>
      <c r="AO528">
        <f t="shared" si="57"/>
        <v>30.643862056401151</v>
      </c>
      <c r="AP528">
        <f t="shared" si="58"/>
        <v>0.76609655141002875</v>
      </c>
      <c r="AQ528">
        <f t="shared" si="59"/>
        <v>7.6609655141002877</v>
      </c>
      <c r="AR528">
        <f t="shared" si="60"/>
        <v>7.660965514100288E-3</v>
      </c>
      <c r="AS528">
        <f t="shared" si="62"/>
        <v>0.15</v>
      </c>
      <c r="AT528">
        <f>VLOOKUP(P528,spp!A:H,8,FALSE)</f>
        <v>3.4</v>
      </c>
      <c r="AU528" s="79" t="str">
        <f>VLOOKUP(Q528,gfQuimbayo!B:C,2,FALSE)</f>
        <v>PK</v>
      </c>
      <c r="AV528" s="79" t="str">
        <f>VLOOKUP(AU528,gfQuimbayo!E:F,2,FALSE)</f>
        <v>Planktivores</v>
      </c>
      <c r="AW528" s="79" t="str">
        <f>VLOOKUP(Q528,taxo!A:D,4,FALSE)</f>
        <v>Perciformes</v>
      </c>
      <c r="AX528" s="79" t="str">
        <f>VLOOKUP(Q528,taxo!A:C,3,FALSE)</f>
        <v>Pomacentridae</v>
      </c>
      <c r="AY528" t="str">
        <f>VLOOKUP(P528,spp!A:L,12,FALSE)</f>
        <v>LC</v>
      </c>
    </row>
    <row r="529" spans="1:51" hidden="1" x14ac:dyDescent="0.25">
      <c r="A529" t="s">
        <v>1094</v>
      </c>
      <c r="B529" s="2" t="s">
        <v>1095</v>
      </c>
      <c r="C529" t="s">
        <v>1128</v>
      </c>
      <c r="D529" s="22" t="s">
        <v>1143</v>
      </c>
      <c r="E529" s="45" t="s">
        <v>1144</v>
      </c>
      <c r="F529" s="3" t="s">
        <v>1148</v>
      </c>
      <c r="G529" s="46"/>
      <c r="H529" s="47">
        <v>2</v>
      </c>
      <c r="I529">
        <v>40</v>
      </c>
      <c r="J529" s="48">
        <v>43212</v>
      </c>
      <c r="K529" s="22">
        <v>2018</v>
      </c>
      <c r="L529" s="48" t="s">
        <v>1148</v>
      </c>
      <c r="M529" s="48">
        <v>43212</v>
      </c>
      <c r="N529" s="50">
        <v>6.6</v>
      </c>
      <c r="O529" t="str">
        <f t="shared" si="61"/>
        <v>Profundo</v>
      </c>
      <c r="P529" s="41" t="s">
        <v>975</v>
      </c>
      <c r="Q529" t="str">
        <f>VLOOKUP(P529,spp!A:B,2,FALSE)</f>
        <v>Holacanthus passer</v>
      </c>
      <c r="R529" s="53">
        <f t="shared" si="56"/>
        <v>1</v>
      </c>
      <c r="S529" s="87"/>
      <c r="T529" s="87"/>
      <c r="U529" s="87"/>
      <c r="V529" s="87"/>
      <c r="W529" s="87">
        <v>1</v>
      </c>
      <c r="X529" s="87"/>
      <c r="Y529" s="87"/>
      <c r="Z529" s="87"/>
      <c r="AA529" s="87"/>
      <c r="AB529" s="87"/>
      <c r="AC529" s="87"/>
      <c r="AD529" s="87"/>
      <c r="AE529" s="87"/>
      <c r="AF529" s="87"/>
      <c r="AG529" s="87"/>
      <c r="AH529" s="87"/>
      <c r="AI529" s="87"/>
      <c r="AJ529" s="87"/>
      <c r="AK529" s="88"/>
      <c r="AL529" s="79"/>
      <c r="AM529">
        <f>VLOOKUP(P529,spp!A:C,3,FALSE)</f>
        <v>2.7130000000000001E-2</v>
      </c>
      <c r="AN529">
        <f>VLOOKUP(P529,spp!A:D,4,FALSE)</f>
        <v>3.0842299999999998</v>
      </c>
      <c r="AO529">
        <f t="shared" si="57"/>
        <v>555.92769065930452</v>
      </c>
      <c r="AP529">
        <f t="shared" si="58"/>
        <v>13.898192266482614</v>
      </c>
      <c r="AQ529">
        <f t="shared" si="59"/>
        <v>138.98192266482613</v>
      </c>
      <c r="AR529">
        <f t="shared" si="60"/>
        <v>0.13898192266482612</v>
      </c>
      <c r="AS529">
        <f t="shared" si="62"/>
        <v>2.5000000000000001E-2</v>
      </c>
      <c r="AT529">
        <f>VLOOKUP(P529,spp!A:H,8,FALSE)</f>
        <v>2.6</v>
      </c>
      <c r="AU529" s="79" t="str">
        <f>VLOOKUP(Q529,gfQuimbayo!B:C,2,FALSE)</f>
        <v>IN</v>
      </c>
      <c r="AV529" s="79" t="str">
        <f>VLOOKUP(AU529,gfQuimbayo!E:F,2,FALSE)</f>
        <v>Invertebrivores</v>
      </c>
      <c r="AW529" s="79" t="str">
        <f>VLOOKUP(Q529,taxo!A:D,4,FALSE)</f>
        <v>Perciformes</v>
      </c>
      <c r="AX529" s="79" t="str">
        <f>VLOOKUP(Q529,taxo!A:C,3,FALSE)</f>
        <v>Pomacanthidae</v>
      </c>
      <c r="AY529" t="str">
        <f>VLOOKUP(P529,spp!A:L,12,FALSE)</f>
        <v>LC</v>
      </c>
    </row>
    <row r="530" spans="1:51" hidden="1" x14ac:dyDescent="0.25">
      <c r="A530" t="s">
        <v>1094</v>
      </c>
      <c r="B530" s="2" t="s">
        <v>1095</v>
      </c>
      <c r="C530" t="s">
        <v>1128</v>
      </c>
      <c r="D530" s="22" t="s">
        <v>1143</v>
      </c>
      <c r="E530" s="45" t="s">
        <v>1144</v>
      </c>
      <c r="F530" s="3" t="s">
        <v>1148</v>
      </c>
      <c r="G530" s="46"/>
      <c r="H530" s="47">
        <v>2</v>
      </c>
      <c r="I530">
        <v>40</v>
      </c>
      <c r="J530" s="48">
        <v>43212</v>
      </c>
      <c r="K530" s="22">
        <v>2018</v>
      </c>
      <c r="L530" s="48" t="s">
        <v>1148</v>
      </c>
      <c r="M530" s="48">
        <v>43212</v>
      </c>
      <c r="N530" s="50">
        <v>6.6</v>
      </c>
      <c r="O530" t="str">
        <f t="shared" si="61"/>
        <v>Profundo</v>
      </c>
      <c r="P530" s="41" t="s">
        <v>959</v>
      </c>
      <c r="Q530" t="str">
        <f>VLOOKUP(P530,spp!A:B,2,FALSE)</f>
        <v>Stegastes acapulcoensis</v>
      </c>
      <c r="R530" s="53">
        <f t="shared" si="56"/>
        <v>7</v>
      </c>
      <c r="S530" s="87"/>
      <c r="T530" s="87"/>
      <c r="U530" s="87">
        <v>7</v>
      </c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  <c r="AF530" s="87"/>
      <c r="AG530" s="87"/>
      <c r="AH530" s="87"/>
      <c r="AI530" s="87"/>
      <c r="AJ530" s="87"/>
      <c r="AK530" s="88"/>
      <c r="AL530" s="79"/>
      <c r="AM530">
        <f>VLOOKUP(P530,spp!A:C,3,FALSE)</f>
        <v>3.49E-2</v>
      </c>
      <c r="AN530">
        <f>VLOOKUP(P530,spp!A:D,4,FALSE)</f>
        <v>2.9108999999999998</v>
      </c>
      <c r="AO530">
        <f t="shared" si="57"/>
        <v>380.99460312436338</v>
      </c>
      <c r="AP530">
        <f t="shared" si="58"/>
        <v>9.5248650781090838</v>
      </c>
      <c r="AQ530">
        <f t="shared" si="59"/>
        <v>95.248650781090845</v>
      </c>
      <c r="AR530">
        <f t="shared" si="60"/>
        <v>9.5248650781090849E-2</v>
      </c>
      <c r="AS530">
        <f t="shared" si="62"/>
        <v>0.17499999999999999</v>
      </c>
      <c r="AT530">
        <f>VLOOKUP(P530,spp!A:H,8,FALSE)</f>
        <v>2</v>
      </c>
      <c r="AU530" s="79" t="str">
        <f>VLOOKUP(Q530,gfQuimbayo!B:C,2,FALSE)</f>
        <v>HD</v>
      </c>
      <c r="AV530" s="79" t="str">
        <f>VLOOKUP(AU530,gfQuimbayo!E:F,2,FALSE)</f>
        <v>Detritivores</v>
      </c>
      <c r="AW530" s="79" t="str">
        <f>VLOOKUP(Q530,taxo!A:D,4,FALSE)</f>
        <v>Perciformes</v>
      </c>
      <c r="AX530" s="79" t="str">
        <f>VLOOKUP(Q530,taxo!A:C,3,FALSE)</f>
        <v>Pomacentridae</v>
      </c>
      <c r="AY530" t="str">
        <f>VLOOKUP(P530,spp!A:L,12,FALSE)</f>
        <v>LC</v>
      </c>
    </row>
    <row r="531" spans="1:51" hidden="1" x14ac:dyDescent="0.25">
      <c r="A531" t="s">
        <v>1094</v>
      </c>
      <c r="B531" s="2" t="s">
        <v>1095</v>
      </c>
      <c r="C531" t="s">
        <v>1128</v>
      </c>
      <c r="D531" s="22" t="s">
        <v>1143</v>
      </c>
      <c r="E531" s="45" t="s">
        <v>1144</v>
      </c>
      <c r="F531" s="3" t="s">
        <v>1148</v>
      </c>
      <c r="G531" s="46"/>
      <c r="H531" s="47">
        <v>2</v>
      </c>
      <c r="I531">
        <v>40</v>
      </c>
      <c r="J531" s="48">
        <v>43212</v>
      </c>
      <c r="K531" s="22">
        <v>2018</v>
      </c>
      <c r="L531" s="48" t="s">
        <v>1148</v>
      </c>
      <c r="M531" s="48">
        <v>43212</v>
      </c>
      <c r="N531" s="50">
        <v>6.6</v>
      </c>
      <c r="O531" t="str">
        <f t="shared" si="61"/>
        <v>Profundo</v>
      </c>
      <c r="P531" s="41" t="s">
        <v>978</v>
      </c>
      <c r="Q531" t="str">
        <f>VLOOKUP(P531,spp!A:B,2,FALSE)</f>
        <v>Bodianus diplotaenia</v>
      </c>
      <c r="R531" s="53">
        <f t="shared" si="56"/>
        <v>1</v>
      </c>
      <c r="S531" s="87"/>
      <c r="T531" s="87"/>
      <c r="U531" s="87"/>
      <c r="V531" s="87">
        <v>1</v>
      </c>
      <c r="W531" s="87"/>
      <c r="X531" s="87"/>
      <c r="Y531" s="87"/>
      <c r="Z531" s="87"/>
      <c r="AA531" s="87"/>
      <c r="AB531" s="87"/>
      <c r="AC531" s="87"/>
      <c r="AD531" s="87"/>
      <c r="AE531" s="87"/>
      <c r="AF531" s="87"/>
      <c r="AG531" s="87"/>
      <c r="AH531" s="87"/>
      <c r="AI531" s="87"/>
      <c r="AJ531" s="87"/>
      <c r="AK531" s="88"/>
      <c r="AL531" s="79"/>
      <c r="AM531">
        <f>VLOOKUP(P531,spp!A:C,3,FALSE)</f>
        <v>2.01E-2</v>
      </c>
      <c r="AN531">
        <f>VLOOKUP(P531,spp!A:D,4,FALSE)</f>
        <v>2.9992000000000001</v>
      </c>
      <c r="AO531">
        <f t="shared" si="57"/>
        <v>107.47705878762672</v>
      </c>
      <c r="AP531">
        <f t="shared" si="58"/>
        <v>2.6869264696906678</v>
      </c>
      <c r="AQ531">
        <f t="shared" si="59"/>
        <v>26.869264696906679</v>
      </c>
      <c r="AR531">
        <f t="shared" si="60"/>
        <v>2.6869264696906679E-2</v>
      </c>
      <c r="AS531">
        <f t="shared" si="62"/>
        <v>2.5000000000000001E-2</v>
      </c>
      <c r="AT531">
        <f>VLOOKUP(P531,spp!A:H,8,FALSE)</f>
        <v>3.4</v>
      </c>
      <c r="AU531" s="79" t="str">
        <f>VLOOKUP(Q531,gfQuimbayo!B:C,2,FALSE)</f>
        <v>IN</v>
      </c>
      <c r="AV531" s="79" t="str">
        <f>VLOOKUP(AU531,gfQuimbayo!E:F,2,FALSE)</f>
        <v>Invertebrivores</v>
      </c>
      <c r="AW531" s="79" t="str">
        <f>VLOOKUP(Q531,taxo!A:D,4,FALSE)</f>
        <v>Perciformes</v>
      </c>
      <c r="AX531" s="79" t="str">
        <f>VLOOKUP(Q531,taxo!A:C,3,FALSE)</f>
        <v>Labridae</v>
      </c>
      <c r="AY531" t="str">
        <f>VLOOKUP(P531,spp!A:L,12,FALSE)</f>
        <v>LC</v>
      </c>
    </row>
    <row r="532" spans="1:51" hidden="1" x14ac:dyDescent="0.25">
      <c r="A532" t="s">
        <v>1094</v>
      </c>
      <c r="B532" s="2" t="s">
        <v>1095</v>
      </c>
      <c r="C532" t="s">
        <v>1128</v>
      </c>
      <c r="D532" s="22" t="s">
        <v>1143</v>
      </c>
      <c r="E532" s="45" t="s">
        <v>1144</v>
      </c>
      <c r="F532" s="3" t="s">
        <v>1148</v>
      </c>
      <c r="G532" s="46"/>
      <c r="H532" s="47">
        <v>3</v>
      </c>
      <c r="I532">
        <v>40</v>
      </c>
      <c r="J532" s="48">
        <v>43212</v>
      </c>
      <c r="K532" s="22">
        <v>2018</v>
      </c>
      <c r="L532" s="48" t="s">
        <v>1148</v>
      </c>
      <c r="M532" s="48">
        <v>43212</v>
      </c>
      <c r="N532" s="50">
        <v>6.6</v>
      </c>
      <c r="O532" t="str">
        <f t="shared" si="61"/>
        <v>Profundo</v>
      </c>
      <c r="P532" s="41" t="s">
        <v>964</v>
      </c>
      <c r="Q532" t="str">
        <f>VLOOKUP(P532,spp!A:B,2,FALSE)</f>
        <v>Abudefduf troschelii</v>
      </c>
      <c r="R532" s="53">
        <f t="shared" si="56"/>
        <v>90</v>
      </c>
      <c r="S532" s="87"/>
      <c r="T532" s="87"/>
      <c r="U532" s="87"/>
      <c r="V532" s="87">
        <v>90</v>
      </c>
      <c r="W532" s="87"/>
      <c r="X532" s="87"/>
      <c r="Y532" s="87"/>
      <c r="Z532" s="87"/>
      <c r="AA532" s="87"/>
      <c r="AB532" s="87"/>
      <c r="AC532" s="87"/>
      <c r="AD532" s="87"/>
      <c r="AE532" s="87"/>
      <c r="AF532" s="87"/>
      <c r="AG532" s="87"/>
      <c r="AH532" s="87"/>
      <c r="AI532" s="87"/>
      <c r="AJ532" s="87"/>
      <c r="AK532" s="88"/>
      <c r="AL532" s="79"/>
      <c r="AM532">
        <f>VLOOKUP(P532,spp!A:C,3,FALSE)</f>
        <v>1.6E-2</v>
      </c>
      <c r="AN532">
        <f>VLOOKUP(P532,spp!A:D,4,FALSE)</f>
        <v>3.0516000000000001</v>
      </c>
      <c r="AO532">
        <f t="shared" si="57"/>
        <v>8945.7632726441752</v>
      </c>
      <c r="AP532">
        <f t="shared" si="58"/>
        <v>223.64408181610438</v>
      </c>
      <c r="AQ532">
        <f t="shared" si="59"/>
        <v>2236.4408181610438</v>
      </c>
      <c r="AR532">
        <f t="shared" si="60"/>
        <v>2.2364408181610438</v>
      </c>
      <c r="AS532">
        <f t="shared" si="62"/>
        <v>2.25</v>
      </c>
      <c r="AT532">
        <f>VLOOKUP(P532,spp!A:H,8,FALSE)</f>
        <v>3</v>
      </c>
      <c r="AU532" s="79" t="str">
        <f>VLOOKUP(Q532,gfQuimbayo!B:C,2,FALSE)</f>
        <v>PK</v>
      </c>
      <c r="AV532" s="79" t="str">
        <f>VLOOKUP(AU532,gfQuimbayo!E:F,2,FALSE)</f>
        <v>Planktivores</v>
      </c>
      <c r="AW532" s="79" t="str">
        <f>VLOOKUP(Q532,taxo!A:D,4,FALSE)</f>
        <v>Perciformes</v>
      </c>
      <c r="AX532" s="79" t="str">
        <f>VLOOKUP(Q532,taxo!A:C,3,FALSE)</f>
        <v>Pomacentridae</v>
      </c>
      <c r="AY532" t="str">
        <f>VLOOKUP(P532,spp!A:L,12,FALSE)</f>
        <v>LC</v>
      </c>
    </row>
    <row r="533" spans="1:51" hidden="1" x14ac:dyDescent="0.25">
      <c r="A533" t="s">
        <v>1094</v>
      </c>
      <c r="B533" s="2" t="s">
        <v>1095</v>
      </c>
      <c r="C533" t="s">
        <v>1128</v>
      </c>
      <c r="D533" s="22" t="s">
        <v>1143</v>
      </c>
      <c r="E533" s="45" t="s">
        <v>1144</v>
      </c>
      <c r="F533" s="3" t="s">
        <v>1148</v>
      </c>
      <c r="G533" s="46"/>
      <c r="H533" s="47">
        <v>3</v>
      </c>
      <c r="I533">
        <v>40</v>
      </c>
      <c r="J533" s="48">
        <v>43212</v>
      </c>
      <c r="K533" s="22">
        <v>2018</v>
      </c>
      <c r="L533" s="48" t="s">
        <v>1148</v>
      </c>
      <c r="M533" s="48">
        <v>43212</v>
      </c>
      <c r="N533" s="50">
        <v>6.6</v>
      </c>
      <c r="O533" t="str">
        <f t="shared" si="61"/>
        <v>Profundo</v>
      </c>
      <c r="P533" s="41" t="s">
        <v>975</v>
      </c>
      <c r="Q533" t="str">
        <f>VLOOKUP(P533,spp!A:B,2,FALSE)</f>
        <v>Holacanthus passer</v>
      </c>
      <c r="R533" s="53">
        <f t="shared" si="56"/>
        <v>3</v>
      </c>
      <c r="S533" s="87"/>
      <c r="T533" s="87"/>
      <c r="U533" s="87"/>
      <c r="V533" s="87"/>
      <c r="W533" s="87"/>
      <c r="X533" s="87">
        <v>3</v>
      </c>
      <c r="Y533" s="87"/>
      <c r="Z533" s="87"/>
      <c r="AA533" s="87"/>
      <c r="AB533" s="87"/>
      <c r="AC533" s="87"/>
      <c r="AD533" s="87"/>
      <c r="AE533" s="87"/>
      <c r="AF533" s="87"/>
      <c r="AG533" s="87"/>
      <c r="AH533" s="87"/>
      <c r="AI533" s="87"/>
      <c r="AJ533" s="87"/>
      <c r="AK533" s="88"/>
      <c r="AL533" s="79"/>
      <c r="AM533">
        <f>VLOOKUP(P533,spp!A:C,3,FALSE)</f>
        <v>2.7130000000000001E-2</v>
      </c>
      <c r="AN533">
        <f>VLOOKUP(P533,spp!A:D,4,FALSE)</f>
        <v>3.0842299999999998</v>
      </c>
      <c r="AO533">
        <f t="shared" si="57"/>
        <v>4707.952071222735</v>
      </c>
      <c r="AP533">
        <f t="shared" si="58"/>
        <v>117.69880178056837</v>
      </c>
      <c r="AQ533">
        <f t="shared" si="59"/>
        <v>1176.9880178056837</v>
      </c>
      <c r="AR533">
        <f t="shared" si="60"/>
        <v>1.1769880178056837</v>
      </c>
      <c r="AS533">
        <f t="shared" si="62"/>
        <v>7.4999999999999997E-2</v>
      </c>
      <c r="AT533">
        <f>VLOOKUP(P533,spp!A:H,8,FALSE)</f>
        <v>2.6</v>
      </c>
      <c r="AU533" s="79" t="str">
        <f>VLOOKUP(Q533,gfQuimbayo!B:C,2,FALSE)</f>
        <v>IN</v>
      </c>
      <c r="AV533" s="79" t="str">
        <f>VLOOKUP(AU533,gfQuimbayo!E:F,2,FALSE)</f>
        <v>Invertebrivores</v>
      </c>
      <c r="AW533" s="79" t="str">
        <f>VLOOKUP(Q533,taxo!A:D,4,FALSE)</f>
        <v>Perciformes</v>
      </c>
      <c r="AX533" s="79" t="str">
        <f>VLOOKUP(Q533,taxo!A:C,3,FALSE)</f>
        <v>Pomacanthidae</v>
      </c>
      <c r="AY533" t="str">
        <f>VLOOKUP(P533,spp!A:L,12,FALSE)</f>
        <v>LC</v>
      </c>
    </row>
    <row r="534" spans="1:51" hidden="1" x14ac:dyDescent="0.25">
      <c r="A534" t="s">
        <v>1094</v>
      </c>
      <c r="B534" s="2" t="s">
        <v>1095</v>
      </c>
      <c r="C534" t="s">
        <v>1128</v>
      </c>
      <c r="D534" s="22" t="s">
        <v>1143</v>
      </c>
      <c r="E534" s="45" t="s">
        <v>1144</v>
      </c>
      <c r="F534" s="3" t="s">
        <v>1148</v>
      </c>
      <c r="G534" s="46"/>
      <c r="H534" s="47">
        <v>3</v>
      </c>
      <c r="I534">
        <v>40</v>
      </c>
      <c r="J534" s="48">
        <v>43212</v>
      </c>
      <c r="K534" s="22">
        <v>2018</v>
      </c>
      <c r="L534" s="48" t="s">
        <v>1148</v>
      </c>
      <c r="M534" s="48">
        <v>43212</v>
      </c>
      <c r="N534" s="50">
        <v>6.6</v>
      </c>
      <c r="O534" t="str">
        <f t="shared" si="61"/>
        <v>Profundo</v>
      </c>
      <c r="P534" s="41" t="s">
        <v>972</v>
      </c>
      <c r="Q534" t="str">
        <f>VLOOKUP(P534,spp!A:B,2,FALSE)</f>
        <v>Cephalopholis panamensis</v>
      </c>
      <c r="R534" s="53">
        <f t="shared" si="56"/>
        <v>1</v>
      </c>
      <c r="S534" s="87"/>
      <c r="T534" s="87"/>
      <c r="U534" s="87"/>
      <c r="V534" s="87"/>
      <c r="W534" s="87"/>
      <c r="X534" s="87">
        <v>1</v>
      </c>
      <c r="Y534" s="87"/>
      <c r="Z534" s="87"/>
      <c r="AA534" s="87"/>
      <c r="AB534" s="87"/>
      <c r="AC534" s="87"/>
      <c r="AD534" s="87"/>
      <c r="AE534" s="87"/>
      <c r="AF534" s="87"/>
      <c r="AG534" s="87"/>
      <c r="AH534" s="87"/>
      <c r="AI534" s="87"/>
      <c r="AJ534" s="87"/>
      <c r="AK534" s="88"/>
      <c r="AL534" s="79"/>
      <c r="AM534">
        <f>VLOOKUP(P534,spp!A:C,3,FALSE)</f>
        <v>2.1700000000000001E-2</v>
      </c>
      <c r="AN534">
        <f>VLOOKUP(P534,spp!A:D,4,FALSE)</f>
        <v>3.0350000000000001</v>
      </c>
      <c r="AO534">
        <f t="shared" si="57"/>
        <v>1053.6739629512617</v>
      </c>
      <c r="AP534">
        <f t="shared" si="58"/>
        <v>26.341849073781543</v>
      </c>
      <c r="AQ534">
        <f t="shared" si="59"/>
        <v>263.41849073781543</v>
      </c>
      <c r="AR534">
        <f t="shared" si="60"/>
        <v>0.26341849073781543</v>
      </c>
      <c r="AS534">
        <f t="shared" si="62"/>
        <v>2.5000000000000001E-2</v>
      </c>
      <c r="AT534">
        <f>VLOOKUP(P534,spp!A:H,8,FALSE)</f>
        <v>4</v>
      </c>
      <c r="AU534" s="79" t="str">
        <f>VLOOKUP(Q534,gfQuimbayo!B:C,2,FALSE)</f>
        <v>PS</v>
      </c>
      <c r="AV534" s="79" t="str">
        <f>VLOOKUP(AU534,gfQuimbayo!E:F,2,FALSE)</f>
        <v>Piscivores</v>
      </c>
      <c r="AW534" s="79" t="str">
        <f>VLOOKUP(Q534,taxo!A:D,4,FALSE)</f>
        <v>Perciformes</v>
      </c>
      <c r="AX534" s="79" t="str">
        <f>VLOOKUP(Q534,taxo!A:C,3,FALSE)</f>
        <v>Serranidae</v>
      </c>
      <c r="AY534" t="str">
        <f>VLOOKUP(P534,spp!A:L,12,FALSE)</f>
        <v>LC</v>
      </c>
    </row>
    <row r="535" spans="1:51" hidden="1" x14ac:dyDescent="0.25">
      <c r="A535" t="s">
        <v>1094</v>
      </c>
      <c r="B535" s="2" t="s">
        <v>1095</v>
      </c>
      <c r="C535" t="s">
        <v>1128</v>
      </c>
      <c r="D535" s="22" t="s">
        <v>1143</v>
      </c>
      <c r="E535" s="45" t="s">
        <v>1144</v>
      </c>
      <c r="F535" s="3" t="s">
        <v>1148</v>
      </c>
      <c r="G535" s="46"/>
      <c r="H535" s="47">
        <v>3</v>
      </c>
      <c r="I535">
        <v>40</v>
      </c>
      <c r="J535" s="48">
        <v>43212</v>
      </c>
      <c r="K535" s="22">
        <v>2018</v>
      </c>
      <c r="L535" s="48" t="s">
        <v>1148</v>
      </c>
      <c r="M535" s="48">
        <v>43212</v>
      </c>
      <c r="N535" s="50">
        <v>6.6</v>
      </c>
      <c r="O535" t="str">
        <f t="shared" si="61"/>
        <v>Profundo</v>
      </c>
      <c r="P535" s="41" t="s">
        <v>996</v>
      </c>
      <c r="Q535" t="str">
        <f>VLOOKUP(P535,spp!A:B,2,FALSE)</f>
        <v>Paranthias colonus</v>
      </c>
      <c r="R535" s="53">
        <f t="shared" si="56"/>
        <v>6</v>
      </c>
      <c r="S535" s="87"/>
      <c r="T535" s="87"/>
      <c r="U535" s="87"/>
      <c r="V535" s="87"/>
      <c r="W535" s="87">
        <v>6</v>
      </c>
      <c r="X535" s="87"/>
      <c r="Y535" s="87"/>
      <c r="Z535" s="87"/>
      <c r="AA535" s="87"/>
      <c r="AB535" s="87"/>
      <c r="AC535" s="87"/>
      <c r="AD535" s="87"/>
      <c r="AE535" s="87"/>
      <c r="AF535" s="87"/>
      <c r="AG535" s="87"/>
      <c r="AH535" s="87"/>
      <c r="AI535" s="87"/>
      <c r="AJ535" s="87"/>
      <c r="AK535" s="88"/>
      <c r="AL535" s="79"/>
      <c r="AM535">
        <f>VLOOKUP(P535,spp!A:C,3,FALSE)</f>
        <v>1.485E-2</v>
      </c>
      <c r="AN535">
        <f>VLOOKUP(P535,spp!A:D,4,FALSE)</f>
        <v>2.8633299999999999</v>
      </c>
      <c r="AO535">
        <f t="shared" si="57"/>
        <v>896.68781676018989</v>
      </c>
      <c r="AP535">
        <f t="shared" si="58"/>
        <v>22.417195419004749</v>
      </c>
      <c r="AQ535">
        <f t="shared" si="59"/>
        <v>224.17195419004747</v>
      </c>
      <c r="AR535">
        <f t="shared" si="60"/>
        <v>0.22417195419004748</v>
      </c>
      <c r="AS535">
        <f t="shared" si="62"/>
        <v>0.15</v>
      </c>
      <c r="AT535">
        <f>VLOOKUP(P535,spp!A:H,8,FALSE)</f>
        <v>3.8</v>
      </c>
      <c r="AU535" s="79" t="str">
        <f>VLOOKUP(Q535,gfQuimbayo!B:C,2,FALSE)</f>
        <v>PK</v>
      </c>
      <c r="AV535" s="79" t="str">
        <f>VLOOKUP(AU535,gfQuimbayo!E:F,2,FALSE)</f>
        <v>Planktivores</v>
      </c>
      <c r="AW535" s="79" t="str">
        <f>VLOOKUP(Q535,taxo!A:D,4,FALSE)</f>
        <v>Perciformes</v>
      </c>
      <c r="AX535" s="79" t="str">
        <f>VLOOKUP(Q535,taxo!A:C,3,FALSE)</f>
        <v>Serranidae</v>
      </c>
      <c r="AY535" t="str">
        <f>VLOOKUP(P535,spp!A:L,12,FALSE)</f>
        <v>LC</v>
      </c>
    </row>
    <row r="536" spans="1:51" hidden="1" x14ac:dyDescent="0.25">
      <c r="A536" t="s">
        <v>1094</v>
      </c>
      <c r="B536" s="2" t="s">
        <v>1095</v>
      </c>
      <c r="C536" t="s">
        <v>1128</v>
      </c>
      <c r="D536" s="22" t="s">
        <v>1143</v>
      </c>
      <c r="E536" s="45" t="s">
        <v>1144</v>
      </c>
      <c r="F536" s="3" t="s">
        <v>1148</v>
      </c>
      <c r="G536" s="46"/>
      <c r="H536" s="47">
        <v>3</v>
      </c>
      <c r="I536">
        <v>40</v>
      </c>
      <c r="J536" s="48">
        <v>43212</v>
      </c>
      <c r="K536" s="22">
        <v>2018</v>
      </c>
      <c r="L536" s="48" t="s">
        <v>1148</v>
      </c>
      <c r="M536" s="48">
        <v>43212</v>
      </c>
      <c r="N536" s="50">
        <v>6.6</v>
      </c>
      <c r="O536" t="str">
        <f t="shared" si="61"/>
        <v>Profundo</v>
      </c>
      <c r="P536" s="41" t="s">
        <v>976</v>
      </c>
      <c r="Q536" t="str">
        <f>VLOOKUP(P536,spp!A:B,2,FALSE)</f>
        <v>Sufflamen verres</v>
      </c>
      <c r="R536" s="53">
        <f t="shared" si="56"/>
        <v>2</v>
      </c>
      <c r="S536" s="87"/>
      <c r="T536" s="87"/>
      <c r="U536" s="87"/>
      <c r="V536" s="87"/>
      <c r="W536" s="87"/>
      <c r="X536" s="87">
        <v>2</v>
      </c>
      <c r="Y536" s="87"/>
      <c r="Z536" s="87"/>
      <c r="AA536" s="87"/>
      <c r="AB536" s="87"/>
      <c r="AC536" s="87"/>
      <c r="AD536" s="87"/>
      <c r="AE536" s="87"/>
      <c r="AF536" s="87"/>
      <c r="AG536" s="87"/>
      <c r="AH536" s="87"/>
      <c r="AI536" s="87"/>
      <c r="AJ536" s="87"/>
      <c r="AK536" s="88"/>
      <c r="AL536" s="79"/>
      <c r="AM536">
        <f>VLOOKUP(P536,spp!A:C,3,FALSE)</f>
        <v>2.4899999999999999E-2</v>
      </c>
      <c r="AN536">
        <f>VLOOKUP(P536,spp!A:D,4,FALSE)</f>
        <v>3.0129999999999999</v>
      </c>
      <c r="AO536">
        <f t="shared" si="57"/>
        <v>2236.1779480523251</v>
      </c>
      <c r="AP536">
        <f t="shared" si="58"/>
        <v>55.904448701308127</v>
      </c>
      <c r="AQ536">
        <f t="shared" si="59"/>
        <v>559.04448701308127</v>
      </c>
      <c r="AR536">
        <f t="shared" si="60"/>
        <v>0.55904448701308129</v>
      </c>
      <c r="AS536">
        <f t="shared" si="62"/>
        <v>0.05</v>
      </c>
      <c r="AT536">
        <f>VLOOKUP(P536,spp!A:H,8,FALSE)</f>
        <v>3.3</v>
      </c>
      <c r="AU536" s="79" t="str">
        <f>VLOOKUP(Q536,gfQuimbayo!B:C,2,FALSE)</f>
        <v>IN</v>
      </c>
      <c r="AV536" s="79" t="str">
        <f>VLOOKUP(AU536,gfQuimbayo!E:F,2,FALSE)</f>
        <v>Invertebrivores</v>
      </c>
      <c r="AW536" s="79" t="str">
        <f>VLOOKUP(Q536,taxo!A:D,4,FALSE)</f>
        <v>Tetraodontiformes</v>
      </c>
      <c r="AX536" s="79" t="str">
        <f>VLOOKUP(Q536,taxo!A:C,3,FALSE)</f>
        <v>Balistidae</v>
      </c>
      <c r="AY536" t="str">
        <f>VLOOKUP(P536,spp!A:L,12,FALSE)</f>
        <v>LC</v>
      </c>
    </row>
    <row r="537" spans="1:51" hidden="1" x14ac:dyDescent="0.25">
      <c r="A537" t="s">
        <v>1094</v>
      </c>
      <c r="B537" s="2" t="s">
        <v>1095</v>
      </c>
      <c r="C537" t="s">
        <v>1128</v>
      </c>
      <c r="D537" s="22" t="s">
        <v>1143</v>
      </c>
      <c r="E537" s="45" t="s">
        <v>1144</v>
      </c>
      <c r="F537" s="3" t="s">
        <v>1148</v>
      </c>
      <c r="G537" s="46"/>
      <c r="H537" s="47">
        <v>3</v>
      </c>
      <c r="I537">
        <v>40</v>
      </c>
      <c r="J537" s="48">
        <v>43212</v>
      </c>
      <c r="K537" s="22">
        <v>2018</v>
      </c>
      <c r="L537" s="48" t="s">
        <v>1148</v>
      </c>
      <c r="M537" s="48">
        <v>43212</v>
      </c>
      <c r="N537" s="50">
        <v>6.6</v>
      </c>
      <c r="O537" t="str">
        <f t="shared" si="61"/>
        <v>Profundo</v>
      </c>
      <c r="P537" s="41" t="s">
        <v>965</v>
      </c>
      <c r="Q537" t="str">
        <f>VLOOKUP(P537,spp!A:B,2,FALSE)</f>
        <v>Microspathodon dorsalis</v>
      </c>
      <c r="R537" s="53">
        <f t="shared" ref="R537:R600" si="63">SUM(S537:AL537)</f>
        <v>3</v>
      </c>
      <c r="S537" s="87"/>
      <c r="T537" s="87"/>
      <c r="U537" s="87"/>
      <c r="V537" s="87"/>
      <c r="W537" s="87">
        <v>3</v>
      </c>
      <c r="X537" s="87"/>
      <c r="Y537" s="87"/>
      <c r="Z537" s="87"/>
      <c r="AA537" s="87"/>
      <c r="AB537" s="87"/>
      <c r="AC537" s="87"/>
      <c r="AD537" s="87"/>
      <c r="AE537" s="87"/>
      <c r="AF537" s="87"/>
      <c r="AG537" s="87"/>
      <c r="AH537" s="87"/>
      <c r="AI537" s="87"/>
      <c r="AJ537" s="87"/>
      <c r="AK537" s="88"/>
      <c r="AL537" s="79"/>
      <c r="AM537">
        <f>VLOOKUP(P537,spp!A:C,3,FALSE)</f>
        <v>2.3900000000000001E-2</v>
      </c>
      <c r="AN537">
        <f>VLOOKUP(P537,spp!A:D,4,FALSE)</f>
        <v>3.0819999999999999</v>
      </c>
      <c r="AO537">
        <f t="shared" si="57"/>
        <v>1458.7143737725028</v>
      </c>
      <c r="AP537">
        <f t="shared" si="58"/>
        <v>36.467859344312572</v>
      </c>
      <c r="AQ537">
        <f t="shared" si="59"/>
        <v>364.67859344312569</v>
      </c>
      <c r="AR537">
        <f t="shared" si="60"/>
        <v>0.3646785934431257</v>
      </c>
      <c r="AS537">
        <f t="shared" si="62"/>
        <v>7.4999999999999997E-2</v>
      </c>
      <c r="AT537">
        <f>VLOOKUP(P537,spp!A:H,8,FALSE)</f>
        <v>2.1</v>
      </c>
      <c r="AU537" s="79" t="str">
        <f>VLOOKUP(Q537,gfQuimbayo!B:C,2,FALSE)</f>
        <v>HM</v>
      </c>
      <c r="AV537" s="79" t="str">
        <f>VLOOKUP(AU537,gfQuimbayo!E:F,2,FALSE)</f>
        <v>Macroalgae feeders</v>
      </c>
      <c r="AW537" s="79" t="str">
        <f>VLOOKUP(Q537,taxo!A:D,4,FALSE)</f>
        <v>Perciformes</v>
      </c>
      <c r="AX537" s="79" t="str">
        <f>VLOOKUP(Q537,taxo!A:C,3,FALSE)</f>
        <v>Pomacentridae</v>
      </c>
      <c r="AY537" t="str">
        <f>VLOOKUP(P537,spp!A:L,12,FALSE)</f>
        <v>LC</v>
      </c>
    </row>
    <row r="538" spans="1:51" hidden="1" x14ac:dyDescent="0.25">
      <c r="A538" t="s">
        <v>1094</v>
      </c>
      <c r="B538" s="2" t="s">
        <v>1095</v>
      </c>
      <c r="C538" t="s">
        <v>1128</v>
      </c>
      <c r="D538" s="22" t="s">
        <v>1143</v>
      </c>
      <c r="E538" s="45" t="s">
        <v>1144</v>
      </c>
      <c r="F538" s="3" t="s">
        <v>1148</v>
      </c>
      <c r="G538" s="46"/>
      <c r="H538" s="47">
        <v>3</v>
      </c>
      <c r="I538">
        <v>40</v>
      </c>
      <c r="J538" s="48">
        <v>43212</v>
      </c>
      <c r="K538" s="22">
        <v>2018</v>
      </c>
      <c r="L538" s="48" t="s">
        <v>1148</v>
      </c>
      <c r="M538" s="48">
        <v>43212</v>
      </c>
      <c r="N538" s="50">
        <v>6.6</v>
      </c>
      <c r="O538" t="str">
        <f t="shared" si="61"/>
        <v>Profundo</v>
      </c>
      <c r="P538" s="41" t="s">
        <v>978</v>
      </c>
      <c r="Q538" t="str">
        <f>VLOOKUP(P538,spp!A:B,2,FALSE)</f>
        <v>Bodianus diplotaenia</v>
      </c>
      <c r="R538" s="53">
        <f t="shared" si="63"/>
        <v>6</v>
      </c>
      <c r="S538" s="87"/>
      <c r="T538" s="87"/>
      <c r="U538" s="87"/>
      <c r="V538" s="87">
        <v>4</v>
      </c>
      <c r="W538" s="87">
        <v>1</v>
      </c>
      <c r="X538" s="87">
        <v>1</v>
      </c>
      <c r="Y538" s="87"/>
      <c r="Z538" s="87"/>
      <c r="AA538" s="87"/>
      <c r="AB538" s="87"/>
      <c r="AC538" s="87"/>
      <c r="AD538" s="87"/>
      <c r="AE538" s="87"/>
      <c r="AF538" s="87"/>
      <c r="AG538" s="87"/>
      <c r="AH538" s="87"/>
      <c r="AI538" s="87"/>
      <c r="AJ538" s="87"/>
      <c r="AK538" s="88"/>
      <c r="AL538" s="79"/>
      <c r="AM538">
        <f>VLOOKUP(P538,spp!A:C,3,FALSE)</f>
        <v>2.01E-2</v>
      </c>
      <c r="AN538">
        <f>VLOOKUP(P538,spp!A:D,4,FALSE)</f>
        <v>2.9992000000000001</v>
      </c>
      <c r="AO538">
        <f t="shared" ref="AO538:AO556" si="64">((AM538*$S$1^AN538)*S538)+((AM538*$T$1^AN538)*T538)+((AM538*$U$1^AN538)*U538)+((AM538*$V$1^AN538)*V538)+((AM538*$W$1^AN538)*W538)+((AM538*$X$1^AN538)*X538)+((AM538*$Y$1^AN538)*Y538)+((AM538*$Z$1^AN538)*Z538)+((AM538*$AA$1^AN538)*AA538)+((AM538*$AB$1^AN538)*AB538)+((AM538*$AC$1^AN538)*AC538)+((AM538*$AD$1^AN538)*AD538)+((AM538*$AE$1^AN538)*AE538)+ ((AM538*$AF$1^AN538)*AF538)+((AM538*$AG$1^AN538)*AG538)+((AM538*$AH$1^AN538)*AH538)+((AM538*$AI$1^AN538)*AI538)+((AM538*$AJ$1^AN538)*AJ538)+((AM538*$AK$1^AN538)*AK538)</f>
        <v>1602.5028519822918</v>
      </c>
      <c r="AP538">
        <f t="shared" ref="AP538:AP556" si="65">AO538/40</f>
        <v>40.062571299557291</v>
      </c>
      <c r="AQ538">
        <f t="shared" ref="AQ538:AQ556" si="66">AP538*10</f>
        <v>400.62571299557294</v>
      </c>
      <c r="AR538">
        <f t="shared" ref="AR538:AR556" si="67">AQ538/1000</f>
        <v>0.40062571299557292</v>
      </c>
      <c r="AS538">
        <f t="shared" si="62"/>
        <v>0.15</v>
      </c>
      <c r="AT538">
        <f>VLOOKUP(P538,spp!A:H,8,FALSE)</f>
        <v>3.4</v>
      </c>
      <c r="AU538" s="79" t="str">
        <f>VLOOKUP(Q538,gfQuimbayo!B:C,2,FALSE)</f>
        <v>IN</v>
      </c>
      <c r="AV538" s="79" t="str">
        <f>VLOOKUP(AU538,gfQuimbayo!E:F,2,FALSE)</f>
        <v>Invertebrivores</v>
      </c>
      <c r="AW538" s="79" t="str">
        <f>VLOOKUP(Q538,taxo!A:D,4,FALSE)</f>
        <v>Perciformes</v>
      </c>
      <c r="AX538" s="79" t="str">
        <f>VLOOKUP(Q538,taxo!A:C,3,FALSE)</f>
        <v>Labridae</v>
      </c>
      <c r="AY538" t="str">
        <f>VLOOKUP(P538,spp!A:L,12,FALSE)</f>
        <v>LC</v>
      </c>
    </row>
    <row r="539" spans="1:51" hidden="1" x14ac:dyDescent="0.25">
      <c r="A539" t="s">
        <v>1094</v>
      </c>
      <c r="B539" s="2" t="s">
        <v>1095</v>
      </c>
      <c r="C539" t="s">
        <v>1128</v>
      </c>
      <c r="D539" s="22" t="s">
        <v>1143</v>
      </c>
      <c r="E539" s="45" t="s">
        <v>1144</v>
      </c>
      <c r="F539" s="3" t="s">
        <v>1148</v>
      </c>
      <c r="G539" s="46"/>
      <c r="H539" s="47">
        <v>3</v>
      </c>
      <c r="I539">
        <v>40</v>
      </c>
      <c r="J539" s="48">
        <v>43212</v>
      </c>
      <c r="K539" s="22">
        <v>2018</v>
      </c>
      <c r="L539" s="48" t="s">
        <v>1148</v>
      </c>
      <c r="M539" s="48">
        <v>43212</v>
      </c>
      <c r="N539" s="50">
        <v>6.6</v>
      </c>
      <c r="O539" t="str">
        <f t="shared" si="61"/>
        <v>Profundo</v>
      </c>
      <c r="P539" s="41" t="s">
        <v>983</v>
      </c>
      <c r="Q539" t="str">
        <f>VLOOKUP(P539,spp!A:B,2,FALSE)</f>
        <v>Scarus rubroviolaceus</v>
      </c>
      <c r="R539" s="53">
        <f t="shared" si="63"/>
        <v>1</v>
      </c>
      <c r="S539" s="87"/>
      <c r="T539" s="87"/>
      <c r="U539" s="87"/>
      <c r="V539" s="87"/>
      <c r="W539" s="87"/>
      <c r="X539" s="87">
        <v>1</v>
      </c>
      <c r="Y539" s="87"/>
      <c r="Z539" s="87"/>
      <c r="AA539" s="87"/>
      <c r="AB539" s="87"/>
      <c r="AC539" s="87"/>
      <c r="AD539" s="87"/>
      <c r="AE539" s="87"/>
      <c r="AF539" s="87"/>
      <c r="AG539" s="87"/>
      <c r="AH539" s="87"/>
      <c r="AI539" s="87"/>
      <c r="AJ539" s="87"/>
      <c r="AK539" s="88"/>
      <c r="AL539" s="79"/>
      <c r="AM539">
        <f>VLOOKUP(P539,spp!A:C,3,FALSE)</f>
        <v>1.3599999999999999E-2</v>
      </c>
      <c r="AN539">
        <f>VLOOKUP(P539,spp!A:D,4,FALSE)</f>
        <v>3.109</v>
      </c>
      <c r="AO539">
        <f t="shared" si="64"/>
        <v>859.10541860687385</v>
      </c>
      <c r="AP539">
        <f t="shared" si="65"/>
        <v>21.477635465171847</v>
      </c>
      <c r="AQ539">
        <f t="shared" si="66"/>
        <v>214.77635465171846</v>
      </c>
      <c r="AR539">
        <f t="shared" si="67"/>
        <v>0.21477635465171846</v>
      </c>
      <c r="AS539">
        <f t="shared" si="62"/>
        <v>2.5000000000000001E-2</v>
      </c>
      <c r="AT539">
        <f>VLOOKUP(P539,spp!A:H,8,FALSE)</f>
        <v>2</v>
      </c>
      <c r="AU539" s="79" t="str">
        <f>VLOOKUP(Q539,gfQuimbayo!B:C,2,FALSE)</f>
        <v>HM</v>
      </c>
      <c r="AV539" s="79" t="str">
        <f>VLOOKUP(AU539,gfQuimbayo!E:F,2,FALSE)</f>
        <v>Macroalgae feeders</v>
      </c>
      <c r="AW539" s="79" t="str">
        <f>VLOOKUP(Q539,taxo!A:D,4,FALSE)</f>
        <v>Perciformes</v>
      </c>
      <c r="AX539" s="79" t="str">
        <f>VLOOKUP(Q539,taxo!A:C,3,FALSE)</f>
        <v>Scaridae</v>
      </c>
      <c r="AY539" t="str">
        <f>VLOOKUP(P539,spp!A:L,12,FALSE)</f>
        <v>LC</v>
      </c>
    </row>
    <row r="540" spans="1:51" hidden="1" x14ac:dyDescent="0.25">
      <c r="A540" t="s">
        <v>1094</v>
      </c>
      <c r="B540" s="2" t="s">
        <v>1095</v>
      </c>
      <c r="C540" t="s">
        <v>1128</v>
      </c>
      <c r="D540" s="22" t="s">
        <v>1143</v>
      </c>
      <c r="E540" s="45" t="s">
        <v>1144</v>
      </c>
      <c r="F540" s="3" t="s">
        <v>1148</v>
      </c>
      <c r="G540" s="46"/>
      <c r="H540" s="47">
        <v>3</v>
      </c>
      <c r="I540">
        <v>40</v>
      </c>
      <c r="J540" s="48">
        <v>43212</v>
      </c>
      <c r="K540" s="22">
        <v>2018</v>
      </c>
      <c r="L540" s="48" t="s">
        <v>1148</v>
      </c>
      <c r="M540" s="48">
        <v>43212</v>
      </c>
      <c r="N540" s="50">
        <v>6.6</v>
      </c>
      <c r="O540" t="str">
        <f t="shared" si="61"/>
        <v>Profundo</v>
      </c>
      <c r="P540" s="41" t="s">
        <v>984</v>
      </c>
      <c r="Q540" t="str">
        <f>VLOOKUP(P540,spp!A:B,2,FALSE)</f>
        <v>Scarus ghobban</v>
      </c>
      <c r="R540" s="53">
        <f t="shared" si="63"/>
        <v>1</v>
      </c>
      <c r="S540" s="87"/>
      <c r="T540" s="87"/>
      <c r="U540" s="87"/>
      <c r="V540" s="87"/>
      <c r="W540" s="87"/>
      <c r="X540" s="87">
        <v>1</v>
      </c>
      <c r="Y540" s="87"/>
      <c r="Z540" s="87"/>
      <c r="AA540" s="87"/>
      <c r="AB540" s="87"/>
      <c r="AC540" s="87"/>
      <c r="AD540" s="87"/>
      <c r="AE540" s="87"/>
      <c r="AF540" s="87"/>
      <c r="AG540" s="87"/>
      <c r="AH540" s="87"/>
      <c r="AI540" s="87"/>
      <c r="AJ540" s="87"/>
      <c r="AK540" s="88"/>
      <c r="AL540" s="79"/>
      <c r="AM540">
        <f>VLOOKUP(P540,spp!A:C,3,FALSE)</f>
        <v>2.3300000000000001E-2</v>
      </c>
      <c r="AN540">
        <f>VLOOKUP(P540,spp!A:D,4,FALSE)</f>
        <v>2.919</v>
      </c>
      <c r="AO540">
        <f t="shared" si="64"/>
        <v>749.01504723150754</v>
      </c>
      <c r="AP540">
        <f t="shared" si="65"/>
        <v>18.725376180787688</v>
      </c>
      <c r="AQ540">
        <f t="shared" si="66"/>
        <v>187.25376180787688</v>
      </c>
      <c r="AR540">
        <f t="shared" si="67"/>
        <v>0.1872537618078769</v>
      </c>
      <c r="AS540">
        <f t="shared" si="62"/>
        <v>2.5000000000000001E-2</v>
      </c>
      <c r="AT540">
        <f>VLOOKUP(P540,spp!A:H,8,FALSE)</f>
        <v>2</v>
      </c>
      <c r="AU540" s="79" t="str">
        <f>VLOOKUP(Q540,gfQuimbayo!B:C,2,FALSE)</f>
        <v>HM</v>
      </c>
      <c r="AV540" s="79" t="str">
        <f>VLOOKUP(AU540,gfQuimbayo!E:F,2,FALSE)</f>
        <v>Macroalgae feeders</v>
      </c>
      <c r="AW540" s="79" t="str">
        <f>VLOOKUP(Q540,taxo!A:D,4,FALSE)</f>
        <v>Perciformes</v>
      </c>
      <c r="AX540" s="79" t="str">
        <f>VLOOKUP(Q540,taxo!A:C,3,FALSE)</f>
        <v>Scaridae</v>
      </c>
      <c r="AY540" t="str">
        <f>VLOOKUP(P540,spp!A:L,12,FALSE)</f>
        <v>LC</v>
      </c>
    </row>
    <row r="541" spans="1:51" hidden="1" x14ac:dyDescent="0.25">
      <c r="A541" t="s">
        <v>1094</v>
      </c>
      <c r="B541" s="2" t="s">
        <v>1095</v>
      </c>
      <c r="C541" t="s">
        <v>1128</v>
      </c>
      <c r="D541" s="22" t="s">
        <v>1143</v>
      </c>
      <c r="E541" s="45" t="s">
        <v>1144</v>
      </c>
      <c r="F541" s="3" t="s">
        <v>1148</v>
      </c>
      <c r="G541" s="46"/>
      <c r="H541" s="47">
        <v>3</v>
      </c>
      <c r="I541">
        <v>40</v>
      </c>
      <c r="J541" s="48">
        <v>43212</v>
      </c>
      <c r="K541" s="22">
        <v>2018</v>
      </c>
      <c r="L541" s="48" t="s">
        <v>1148</v>
      </c>
      <c r="M541" s="48">
        <v>43212</v>
      </c>
      <c r="N541" s="50">
        <v>6.6</v>
      </c>
      <c r="O541" t="str">
        <f t="shared" si="61"/>
        <v>Profundo</v>
      </c>
      <c r="P541" s="41" t="s">
        <v>1158</v>
      </c>
      <c r="Q541" t="str">
        <f>VLOOKUP(P541,spp!A:B,2,FALSE)</f>
        <v>Anisotremus interruptus</v>
      </c>
      <c r="R541" s="53">
        <f t="shared" si="63"/>
        <v>2</v>
      </c>
      <c r="S541" s="87"/>
      <c r="T541" s="87"/>
      <c r="U541" s="87">
        <v>2</v>
      </c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  <c r="AF541" s="87"/>
      <c r="AG541" s="87"/>
      <c r="AH541" s="87"/>
      <c r="AI541" s="87"/>
      <c r="AJ541" s="87"/>
      <c r="AK541" s="88"/>
      <c r="AL541" s="79"/>
      <c r="AM541">
        <f>VLOOKUP(P541,spp!A:C,3,FALSE)</f>
        <v>5.6899999999999999E-2</v>
      </c>
      <c r="AN541">
        <f>VLOOKUP(P541,spp!A:D,4,FALSE)</f>
        <v>2.91</v>
      </c>
      <c r="AO541">
        <f t="shared" si="64"/>
        <v>177.07220684229554</v>
      </c>
      <c r="AP541">
        <f t="shared" si="65"/>
        <v>4.4268051710573886</v>
      </c>
      <c r="AQ541">
        <f t="shared" si="66"/>
        <v>44.268051710573886</v>
      </c>
      <c r="AR541">
        <f t="shared" si="67"/>
        <v>4.4268051710573887E-2</v>
      </c>
      <c r="AS541">
        <f t="shared" si="62"/>
        <v>0.05</v>
      </c>
      <c r="AT541">
        <f>VLOOKUP(P541,spp!A:H,8,FALSE)</f>
        <v>3.5</v>
      </c>
      <c r="AU541" s="79" t="str">
        <f>VLOOKUP(Q541,gfQuimbayo!B:C,2,FALSE)</f>
        <v>IN</v>
      </c>
      <c r="AV541" s="79" t="str">
        <f>VLOOKUP(AU541,gfQuimbayo!E:F,2,FALSE)</f>
        <v>Invertebrivores</v>
      </c>
      <c r="AW541" s="79" t="str">
        <f>VLOOKUP(Q541,taxo!A:D,4,FALSE)</f>
        <v>Perciformes</v>
      </c>
      <c r="AX541" s="79" t="str">
        <f>VLOOKUP(Q541,taxo!A:C,3,FALSE)</f>
        <v>Haemulidae</v>
      </c>
      <c r="AY541" t="str">
        <f>VLOOKUP(P541,spp!A:L,12,FALSE)</f>
        <v>LC</v>
      </c>
    </row>
    <row r="542" spans="1:51" hidden="1" x14ac:dyDescent="0.25">
      <c r="A542" t="s">
        <v>1094</v>
      </c>
      <c r="B542" s="2" t="s">
        <v>1095</v>
      </c>
      <c r="C542" t="s">
        <v>1128</v>
      </c>
      <c r="D542" s="22" t="s">
        <v>1143</v>
      </c>
      <c r="E542" s="45" t="s">
        <v>1144</v>
      </c>
      <c r="F542" s="3" t="s">
        <v>1148</v>
      </c>
      <c r="G542" s="46"/>
      <c r="H542" s="47">
        <v>3</v>
      </c>
      <c r="I542">
        <v>40</v>
      </c>
      <c r="J542" s="48">
        <v>43212</v>
      </c>
      <c r="K542" s="22">
        <v>2018</v>
      </c>
      <c r="L542" s="48" t="s">
        <v>1148</v>
      </c>
      <c r="M542" s="48">
        <v>43212</v>
      </c>
      <c r="N542" s="50">
        <v>6.6</v>
      </c>
      <c r="O542" t="str">
        <f t="shared" si="61"/>
        <v>Profundo</v>
      </c>
      <c r="P542" s="41" t="s">
        <v>982</v>
      </c>
      <c r="Q542" t="str">
        <f>VLOOKUP(P542,spp!A:B,2,FALSE)</f>
        <v>Arothron meleagris</v>
      </c>
      <c r="R542" s="53">
        <f t="shared" si="63"/>
        <v>1</v>
      </c>
      <c r="S542" s="87"/>
      <c r="T542" s="87"/>
      <c r="U542" s="87"/>
      <c r="V542" s="87"/>
      <c r="W542" s="87">
        <v>1</v>
      </c>
      <c r="X542" s="87"/>
      <c r="Y542" s="87"/>
      <c r="Z542" s="87"/>
      <c r="AA542" s="87"/>
      <c r="AB542" s="87"/>
      <c r="AC542" s="87"/>
      <c r="AD542" s="87"/>
      <c r="AE542" s="87"/>
      <c r="AF542" s="87"/>
      <c r="AG542" s="87"/>
      <c r="AH542" s="87"/>
      <c r="AI542" s="87"/>
      <c r="AJ542" s="87"/>
      <c r="AK542" s="88"/>
      <c r="AL542" s="79"/>
      <c r="AM542">
        <f>VLOOKUP(P542,spp!A:C,3,FALSE)</f>
        <v>3.0700000000000002E-2</v>
      </c>
      <c r="AN542">
        <f>VLOOKUP(P542,spp!A:D,4,FALSE)</f>
        <v>2.8498999999999999</v>
      </c>
      <c r="AO542">
        <f t="shared" si="64"/>
        <v>295.88817296445171</v>
      </c>
      <c r="AP542">
        <f t="shared" si="65"/>
        <v>7.3972043241112928</v>
      </c>
      <c r="AQ542">
        <f t="shared" si="66"/>
        <v>73.972043241112928</v>
      </c>
      <c r="AR542">
        <f t="shared" si="67"/>
        <v>7.3972043241112923E-2</v>
      </c>
      <c r="AS542">
        <f t="shared" si="62"/>
        <v>2.5000000000000001E-2</v>
      </c>
      <c r="AT542">
        <f>VLOOKUP(P542,spp!A:H,8,FALSE)</f>
        <v>3.4</v>
      </c>
      <c r="AU542" s="79" t="str">
        <f>VLOOKUP(Q542,gfQuimbayo!B:C,2,FALSE)</f>
        <v>IN</v>
      </c>
      <c r="AV542" s="79" t="str">
        <f>VLOOKUP(AU542,gfQuimbayo!E:F,2,FALSE)</f>
        <v>Invertebrivores</v>
      </c>
      <c r="AW542" s="79" t="str">
        <f>VLOOKUP(Q542,taxo!A:D,4,FALSE)</f>
        <v>Tetraodontiformes</v>
      </c>
      <c r="AX542" s="79" t="str">
        <f>VLOOKUP(Q542,taxo!A:C,3,FALSE)</f>
        <v>Tetraodontidae</v>
      </c>
      <c r="AY542" t="str">
        <f>VLOOKUP(P542,spp!A:L,12,FALSE)</f>
        <v>NE</v>
      </c>
    </row>
    <row r="543" spans="1:51" hidden="1" x14ac:dyDescent="0.25">
      <c r="A543" t="s">
        <v>1094</v>
      </c>
      <c r="B543" s="2" t="s">
        <v>1095</v>
      </c>
      <c r="C543" s="2" t="s">
        <v>1108</v>
      </c>
      <c r="D543" s="22" t="s">
        <v>1145</v>
      </c>
      <c r="E543" s="22" t="s">
        <v>1146</v>
      </c>
      <c r="F543" s="3" t="s">
        <v>1148</v>
      </c>
      <c r="G543" s="46"/>
      <c r="H543" s="41">
        <v>1</v>
      </c>
      <c r="I543">
        <v>40</v>
      </c>
      <c r="J543" s="48">
        <v>43213</v>
      </c>
      <c r="K543" s="22">
        <v>2018</v>
      </c>
      <c r="L543" s="48" t="s">
        <v>1153</v>
      </c>
      <c r="M543" s="48">
        <v>43213</v>
      </c>
      <c r="N543" s="50">
        <v>10.8</v>
      </c>
      <c r="O543" t="str">
        <f t="shared" si="61"/>
        <v>Profundo</v>
      </c>
      <c r="P543" s="41" t="s">
        <v>443</v>
      </c>
      <c r="Q543" t="str">
        <f>VLOOKUP(P543,spp!A:B,2,FALSE)</f>
        <v>Pomacanthus zonipectus</v>
      </c>
      <c r="R543" s="53">
        <f t="shared" si="63"/>
        <v>1</v>
      </c>
      <c r="S543" s="87"/>
      <c r="T543" s="87">
        <v>1</v>
      </c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  <c r="AF543" s="87"/>
      <c r="AG543" s="87"/>
      <c r="AH543" s="87"/>
      <c r="AI543" s="87"/>
      <c r="AJ543" s="87"/>
      <c r="AK543" s="88"/>
      <c r="AL543" s="79"/>
      <c r="AM543">
        <f>VLOOKUP(P543,spp!A:C,3,FALSE)</f>
        <v>1.9300000000000001E-2</v>
      </c>
      <c r="AN543">
        <f>VLOOKUP(P543,spp!A:D,4,FALSE)</f>
        <v>2.9695999999999998</v>
      </c>
      <c r="AO543">
        <f t="shared" si="64"/>
        <v>7.6584209999819617</v>
      </c>
      <c r="AP543">
        <f t="shared" si="65"/>
        <v>0.19146052499954905</v>
      </c>
      <c r="AQ543">
        <f t="shared" si="66"/>
        <v>1.9146052499954904</v>
      </c>
      <c r="AR543">
        <f t="shared" si="67"/>
        <v>1.9146052499954905E-3</v>
      </c>
      <c r="AS543">
        <f t="shared" si="62"/>
        <v>2.5000000000000001E-2</v>
      </c>
      <c r="AT543">
        <f>VLOOKUP(P543,spp!A:H,8,FALSE)</f>
        <v>3.1</v>
      </c>
      <c r="AU543" s="79" t="str">
        <f>VLOOKUP(Q543,gfQuimbayo!B:C,2,FALSE)</f>
        <v>IN</v>
      </c>
      <c r="AV543" s="79" t="str">
        <f>VLOOKUP(AU543,gfQuimbayo!E:F,2,FALSE)</f>
        <v>Invertebrivores</v>
      </c>
      <c r="AW543" s="79" t="str">
        <f>VLOOKUP(Q543,taxo!A:D,4,FALSE)</f>
        <v>Perciformes</v>
      </c>
      <c r="AX543" s="79" t="str">
        <f>VLOOKUP(Q543,taxo!A:C,3,FALSE)</f>
        <v>Pomacanthidae</v>
      </c>
      <c r="AY543" t="str">
        <f>VLOOKUP(P543,spp!A:L,12,FALSE)</f>
        <v>LC</v>
      </c>
    </row>
    <row r="544" spans="1:51" hidden="1" x14ac:dyDescent="0.25">
      <c r="A544" t="s">
        <v>1094</v>
      </c>
      <c r="B544" s="2" t="s">
        <v>1095</v>
      </c>
      <c r="C544" s="2" t="s">
        <v>1108</v>
      </c>
      <c r="D544" s="22" t="s">
        <v>1145</v>
      </c>
      <c r="E544" s="22" t="s">
        <v>1146</v>
      </c>
      <c r="F544" s="3" t="s">
        <v>1148</v>
      </c>
      <c r="G544" s="46"/>
      <c r="H544" s="41">
        <v>1</v>
      </c>
      <c r="I544">
        <v>40</v>
      </c>
      <c r="J544" s="48">
        <v>43213</v>
      </c>
      <c r="K544" s="22">
        <v>2018</v>
      </c>
      <c r="L544" s="48" t="s">
        <v>1153</v>
      </c>
      <c r="M544" s="48">
        <v>43213</v>
      </c>
      <c r="N544" s="50">
        <v>10.8</v>
      </c>
      <c r="O544" t="str">
        <f t="shared" si="61"/>
        <v>Profundo</v>
      </c>
      <c r="P544" s="41" t="s">
        <v>398</v>
      </c>
      <c r="Q544" t="str">
        <f>VLOOKUP(P544,spp!A:B,2,FALSE)</f>
        <v>Muraena lentiginosa</v>
      </c>
      <c r="R544" s="53">
        <f t="shared" si="63"/>
        <v>1</v>
      </c>
      <c r="S544" s="87"/>
      <c r="T544" s="87"/>
      <c r="U544" s="87"/>
      <c r="V544" s="87"/>
      <c r="W544" s="87"/>
      <c r="X544" s="87"/>
      <c r="Y544" s="87">
        <v>1</v>
      </c>
      <c r="Z544" s="87"/>
      <c r="AA544" s="87"/>
      <c r="AB544" s="87"/>
      <c r="AC544" s="87"/>
      <c r="AD544" s="87"/>
      <c r="AE544" s="87"/>
      <c r="AF544" s="87"/>
      <c r="AG544" s="87"/>
      <c r="AH544" s="87"/>
      <c r="AI544" s="87"/>
      <c r="AJ544" s="87"/>
      <c r="AK544" s="88"/>
      <c r="AL544" s="79"/>
      <c r="AM544">
        <f>VLOOKUP(P544,spp!A:C,3,FALSE)</f>
        <v>1.6999999999999999E-3</v>
      </c>
      <c r="AN544">
        <f>VLOOKUP(P544,spp!A:D,4,FALSE)</f>
        <v>2.9527999999999999</v>
      </c>
      <c r="AO544">
        <f t="shared" si="64"/>
        <v>129.43592510702103</v>
      </c>
      <c r="AP544">
        <f t="shared" si="65"/>
        <v>3.2358981276755259</v>
      </c>
      <c r="AQ544">
        <f t="shared" si="66"/>
        <v>32.358981276755259</v>
      </c>
      <c r="AR544">
        <f t="shared" si="67"/>
        <v>3.235898127675526E-2</v>
      </c>
      <c r="AS544">
        <f t="shared" si="62"/>
        <v>2.5000000000000001E-2</v>
      </c>
      <c r="AT544">
        <f>VLOOKUP(P544,spp!A:H,8,FALSE)</f>
        <v>3.9</v>
      </c>
      <c r="AU544" s="79" t="str">
        <f>VLOOKUP(Q544,gfQuimbayo!B:C,2,FALSE)</f>
        <v>PS</v>
      </c>
      <c r="AV544" s="79" t="str">
        <f>VLOOKUP(AU544,gfQuimbayo!E:F,2,FALSE)</f>
        <v>Piscivores</v>
      </c>
      <c r="AW544" s="79" t="str">
        <f>VLOOKUP(Q544,taxo!A:D,4,FALSE)</f>
        <v>Anguilliformes</v>
      </c>
      <c r="AX544" s="79" t="str">
        <f>VLOOKUP(Q544,taxo!A:C,3,FALSE)</f>
        <v>Muraenidae</v>
      </c>
      <c r="AY544" t="str">
        <f>VLOOKUP(P544,spp!A:L,12,FALSE)</f>
        <v>LC</v>
      </c>
    </row>
    <row r="545" spans="1:51" hidden="1" x14ac:dyDescent="0.25">
      <c r="A545" t="s">
        <v>1094</v>
      </c>
      <c r="B545" s="2" t="s">
        <v>1095</v>
      </c>
      <c r="C545" s="2" t="s">
        <v>1108</v>
      </c>
      <c r="D545" s="22" t="s">
        <v>1145</v>
      </c>
      <c r="E545" s="22" t="s">
        <v>1146</v>
      </c>
      <c r="F545" s="3" t="s">
        <v>1148</v>
      </c>
      <c r="G545" s="46"/>
      <c r="H545" s="41">
        <v>1</v>
      </c>
      <c r="I545">
        <v>40</v>
      </c>
      <c r="J545" s="48">
        <v>43213</v>
      </c>
      <c r="K545" s="22">
        <v>2018</v>
      </c>
      <c r="L545" s="48" t="s">
        <v>1153</v>
      </c>
      <c r="M545" s="48">
        <v>43213</v>
      </c>
      <c r="N545" s="50">
        <v>10.8</v>
      </c>
      <c r="O545" t="str">
        <f t="shared" si="61"/>
        <v>Profundo</v>
      </c>
      <c r="P545" s="41" t="s">
        <v>459</v>
      </c>
      <c r="Q545" t="str">
        <f>VLOOKUP(P545,spp!A:B,2,FALSE)</f>
        <v>Scarus ghobban</v>
      </c>
      <c r="R545" s="53">
        <f t="shared" si="63"/>
        <v>20</v>
      </c>
      <c r="S545" s="87"/>
      <c r="T545" s="87"/>
      <c r="U545" s="87">
        <v>20</v>
      </c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  <c r="AI545" s="87"/>
      <c r="AJ545" s="87"/>
      <c r="AK545" s="88"/>
      <c r="AL545" s="79"/>
      <c r="AM545">
        <f>VLOOKUP(P545,spp!A:C,3,FALSE)</f>
        <v>2.3300000000000001E-2</v>
      </c>
      <c r="AN545">
        <f>VLOOKUP(P545,spp!A:D,4,FALSE)</f>
        <v>2.919</v>
      </c>
      <c r="AO545">
        <f t="shared" si="64"/>
        <v>741.76484160791824</v>
      </c>
      <c r="AP545">
        <f t="shared" si="65"/>
        <v>18.544121040197957</v>
      </c>
      <c r="AQ545">
        <f t="shared" si="66"/>
        <v>185.44121040197956</v>
      </c>
      <c r="AR545">
        <f t="shared" si="67"/>
        <v>0.18544121040197956</v>
      </c>
      <c r="AS545">
        <f t="shared" si="62"/>
        <v>0.5</v>
      </c>
      <c r="AT545">
        <f>VLOOKUP(P545,spp!A:H,8,FALSE)</f>
        <v>2</v>
      </c>
      <c r="AU545" s="79" t="str">
        <f>VLOOKUP(Q545,gfQuimbayo!B:C,2,FALSE)</f>
        <v>HM</v>
      </c>
      <c r="AV545" s="79" t="str">
        <f>VLOOKUP(AU545,gfQuimbayo!E:F,2,FALSE)</f>
        <v>Macroalgae feeders</v>
      </c>
      <c r="AW545" s="79" t="str">
        <f>VLOOKUP(Q545,taxo!A:D,4,FALSE)</f>
        <v>Perciformes</v>
      </c>
      <c r="AX545" s="79" t="str">
        <f>VLOOKUP(Q545,taxo!A:C,3,FALSE)</f>
        <v>Scaridae</v>
      </c>
      <c r="AY545" t="str">
        <f>VLOOKUP(P545,spp!A:L,12,FALSE)</f>
        <v>LC</v>
      </c>
    </row>
    <row r="546" spans="1:51" hidden="1" x14ac:dyDescent="0.25">
      <c r="A546" t="s">
        <v>1094</v>
      </c>
      <c r="B546" s="2" t="s">
        <v>1095</v>
      </c>
      <c r="C546" s="2" t="s">
        <v>1108</v>
      </c>
      <c r="D546" s="22" t="s">
        <v>1145</v>
      </c>
      <c r="E546" s="22" t="s">
        <v>1146</v>
      </c>
      <c r="F546" s="3" t="s">
        <v>1148</v>
      </c>
      <c r="G546" s="46"/>
      <c r="H546" s="41">
        <v>1</v>
      </c>
      <c r="I546">
        <v>40</v>
      </c>
      <c r="J546" s="48">
        <v>43213</v>
      </c>
      <c r="K546" s="22">
        <v>2018</v>
      </c>
      <c r="L546" s="48" t="s">
        <v>1153</v>
      </c>
      <c r="M546" s="48">
        <v>43213</v>
      </c>
      <c r="N546" s="50">
        <v>10.8</v>
      </c>
      <c r="O546" t="str">
        <f t="shared" si="61"/>
        <v>Profundo</v>
      </c>
      <c r="P546" s="41" t="s">
        <v>455</v>
      </c>
      <c r="Q546" t="str">
        <f>VLOOKUP(P546,spp!A:B,2,FALSE)</f>
        <v>Rypticus bicolor</v>
      </c>
      <c r="R546" s="53">
        <f t="shared" si="63"/>
        <v>1</v>
      </c>
      <c r="S546" s="87"/>
      <c r="T546" s="87"/>
      <c r="U546" s="87">
        <v>1</v>
      </c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  <c r="AF546" s="87"/>
      <c r="AG546" s="87"/>
      <c r="AH546" s="87"/>
      <c r="AI546" s="87"/>
      <c r="AJ546" s="87"/>
      <c r="AK546" s="88"/>
      <c r="AL546" s="79"/>
      <c r="AM546">
        <f>VLOOKUP(P546,spp!A:C,3,FALSE)</f>
        <v>1.52E-2</v>
      </c>
      <c r="AN546">
        <f>VLOOKUP(P546,spp!A:D,4,FALSE)</f>
        <v>3.0063</v>
      </c>
      <c r="AO546">
        <f t="shared" si="64"/>
        <v>30.163668557182842</v>
      </c>
      <c r="AP546">
        <f t="shared" si="65"/>
        <v>0.75409171392957108</v>
      </c>
      <c r="AQ546">
        <f t="shared" si="66"/>
        <v>7.5409171392957113</v>
      </c>
      <c r="AR546">
        <f t="shared" si="67"/>
        <v>7.5409171392957115E-3</v>
      </c>
      <c r="AS546">
        <f t="shared" si="62"/>
        <v>2.5000000000000001E-2</v>
      </c>
      <c r="AT546">
        <f>VLOOKUP(P546,spp!A:H,8,FALSE)</f>
        <v>4</v>
      </c>
      <c r="AU546" s="79" t="str">
        <f>VLOOKUP(Q546,gfQuimbayo!B:C,2,FALSE)</f>
        <v>PS</v>
      </c>
      <c r="AV546" s="79" t="str">
        <f>VLOOKUP(AU546,gfQuimbayo!E:F,2,FALSE)</f>
        <v>Piscivores</v>
      </c>
      <c r="AW546" s="79" t="str">
        <f>VLOOKUP(Q546,taxo!A:D,4,FALSE)</f>
        <v>Perciformes</v>
      </c>
      <c r="AX546" s="79" t="str">
        <f>VLOOKUP(Q546,taxo!A:C,3,FALSE)</f>
        <v>Serranidae</v>
      </c>
      <c r="AY546" t="str">
        <f>VLOOKUP(P546,spp!A:L,12,FALSE)</f>
        <v>LC</v>
      </c>
    </row>
    <row r="547" spans="1:51" hidden="1" x14ac:dyDescent="0.25">
      <c r="A547" t="s">
        <v>1094</v>
      </c>
      <c r="B547" s="2" t="s">
        <v>1095</v>
      </c>
      <c r="C547" s="2" t="s">
        <v>1108</v>
      </c>
      <c r="D547" s="22" t="s">
        <v>1145</v>
      </c>
      <c r="E547" s="22" t="s">
        <v>1146</v>
      </c>
      <c r="F547" s="3" t="s">
        <v>1148</v>
      </c>
      <c r="G547" s="46"/>
      <c r="H547" s="41">
        <v>1</v>
      </c>
      <c r="I547">
        <v>40</v>
      </c>
      <c r="J547" s="48">
        <v>43213</v>
      </c>
      <c r="K547" s="22">
        <v>2018</v>
      </c>
      <c r="L547" s="48" t="s">
        <v>1153</v>
      </c>
      <c r="M547" s="48">
        <v>43213</v>
      </c>
      <c r="N547" s="50">
        <v>10.8</v>
      </c>
      <c r="O547" t="str">
        <f t="shared" si="61"/>
        <v>Profundo</v>
      </c>
      <c r="P547" s="41" t="s">
        <v>509</v>
      </c>
      <c r="Q547" t="str">
        <f>VLOOKUP(P547,spp!A:B,2,FALSE)</f>
        <v>Sargocentron suborbitalis</v>
      </c>
      <c r="R547" s="53">
        <f t="shared" si="63"/>
        <v>5</v>
      </c>
      <c r="S547" s="87"/>
      <c r="T547" s="87"/>
      <c r="U547" s="87">
        <v>5</v>
      </c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  <c r="AF547" s="87"/>
      <c r="AG547" s="87"/>
      <c r="AH547" s="87"/>
      <c r="AI547" s="87"/>
      <c r="AJ547" s="87"/>
      <c r="AK547" s="88"/>
      <c r="AL547" s="79"/>
      <c r="AM547">
        <f>VLOOKUP(P547,spp!A:C,3,FALSE)</f>
        <v>2.3199999999999998E-2</v>
      </c>
      <c r="AN547">
        <f>VLOOKUP(P547,spp!A:D,4,FALSE)</f>
        <v>2.9554</v>
      </c>
      <c r="AO547">
        <f t="shared" si="64"/>
        <v>202.42578944702913</v>
      </c>
      <c r="AP547">
        <f t="shared" si="65"/>
        <v>5.0606447361757283</v>
      </c>
      <c r="AQ547">
        <f t="shared" si="66"/>
        <v>50.606447361757283</v>
      </c>
      <c r="AR547">
        <f t="shared" si="67"/>
        <v>5.0606447361757283E-2</v>
      </c>
      <c r="AS547">
        <f t="shared" si="62"/>
        <v>0.125</v>
      </c>
      <c r="AT547">
        <f>VLOOKUP(P547,spp!A:H,8,FALSE)</f>
        <v>3.5</v>
      </c>
      <c r="AU547" s="79" t="str">
        <f>VLOOKUP(Q547,gfQuimbayo!B:C,2,FALSE)</f>
        <v>IN</v>
      </c>
      <c r="AV547" s="79" t="str">
        <f>VLOOKUP(AU547,gfQuimbayo!E:F,2,FALSE)</f>
        <v>Invertebrivores</v>
      </c>
      <c r="AW547" s="79" t="str">
        <f>VLOOKUP(Q547,taxo!A:D,4,FALSE)</f>
        <v>Beryciformes</v>
      </c>
      <c r="AX547" s="79" t="str">
        <f>VLOOKUP(Q547,taxo!A:C,3,FALSE)</f>
        <v>Holocentridae</v>
      </c>
      <c r="AY547" t="str">
        <f>VLOOKUP(P547,spp!A:L,12,FALSE)</f>
        <v>LC</v>
      </c>
    </row>
    <row r="548" spans="1:51" hidden="1" x14ac:dyDescent="0.25">
      <c r="A548" t="s">
        <v>1094</v>
      </c>
      <c r="B548" s="2" t="s">
        <v>1095</v>
      </c>
      <c r="C548" s="2" t="s">
        <v>1108</v>
      </c>
      <c r="D548" s="22" t="s">
        <v>1145</v>
      </c>
      <c r="E548" s="22" t="s">
        <v>1146</v>
      </c>
      <c r="F548" s="3" t="s">
        <v>1148</v>
      </c>
      <c r="G548" s="46"/>
      <c r="H548" s="41">
        <v>1</v>
      </c>
      <c r="I548">
        <v>40</v>
      </c>
      <c r="J548" s="48">
        <v>43213</v>
      </c>
      <c r="K548" s="22">
        <v>2018</v>
      </c>
      <c r="L548" s="48" t="s">
        <v>1153</v>
      </c>
      <c r="M548" s="48">
        <v>43213</v>
      </c>
      <c r="N548" s="50">
        <v>10.8</v>
      </c>
      <c r="O548" t="str">
        <f t="shared" si="61"/>
        <v>Profundo</v>
      </c>
      <c r="P548" s="41" t="s">
        <v>312</v>
      </c>
      <c r="Q548" t="str">
        <f>VLOOKUP(P548,spp!A:B,2,FALSE)</f>
        <v>Halichoeres dispilus</v>
      </c>
      <c r="R548" s="53">
        <f t="shared" si="63"/>
        <v>43</v>
      </c>
      <c r="S548" s="87"/>
      <c r="T548" s="87">
        <v>40</v>
      </c>
      <c r="U548" s="87">
        <v>3</v>
      </c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  <c r="AF548" s="87"/>
      <c r="AG548" s="87"/>
      <c r="AH548" s="87"/>
      <c r="AI548" s="87"/>
      <c r="AJ548" s="87"/>
      <c r="AK548" s="88"/>
      <c r="AL548" s="79"/>
      <c r="AM548">
        <f>VLOOKUP(P548,spp!A:C,3,FALSE)</f>
        <v>1.26E-2</v>
      </c>
      <c r="AN548">
        <f>VLOOKUP(P548,spp!A:D,4,FALSE)</f>
        <v>3.0672999999999999</v>
      </c>
      <c r="AO548">
        <f t="shared" si="64"/>
        <v>331.01113500322373</v>
      </c>
      <c r="AP548">
        <f t="shared" si="65"/>
        <v>8.2752783750805925</v>
      </c>
      <c r="AQ548">
        <f t="shared" si="66"/>
        <v>82.752783750805918</v>
      </c>
      <c r="AR548">
        <f t="shared" si="67"/>
        <v>8.2752783750805914E-2</v>
      </c>
      <c r="AS548">
        <f t="shared" si="62"/>
        <v>1.075</v>
      </c>
      <c r="AT548">
        <f>VLOOKUP(P548,spp!A:H,8,FALSE)</f>
        <v>3.9</v>
      </c>
      <c r="AU548" s="79" t="str">
        <f>VLOOKUP(Q548,gfQuimbayo!B:C,2,FALSE)</f>
        <v>IN</v>
      </c>
      <c r="AV548" s="79" t="str">
        <f>VLOOKUP(AU548,gfQuimbayo!E:F,2,FALSE)</f>
        <v>Invertebrivores</v>
      </c>
      <c r="AW548" s="79" t="str">
        <f>VLOOKUP(Q548,taxo!A:D,4,FALSE)</f>
        <v>Perciformes</v>
      </c>
      <c r="AX548" s="79" t="str">
        <f>VLOOKUP(Q548,taxo!A:C,3,FALSE)</f>
        <v>Labridae</v>
      </c>
      <c r="AY548" t="str">
        <f>VLOOKUP(P548,spp!A:L,12,FALSE)</f>
        <v>LC</v>
      </c>
    </row>
    <row r="549" spans="1:51" hidden="1" x14ac:dyDescent="0.25">
      <c r="A549" t="s">
        <v>1094</v>
      </c>
      <c r="B549" s="2" t="s">
        <v>1095</v>
      </c>
      <c r="C549" s="2" t="s">
        <v>1108</v>
      </c>
      <c r="D549" s="22" t="s">
        <v>1145</v>
      </c>
      <c r="E549" s="22" t="s">
        <v>1146</v>
      </c>
      <c r="F549" s="3" t="s">
        <v>1148</v>
      </c>
      <c r="G549" s="46"/>
      <c r="H549" s="41">
        <v>1</v>
      </c>
      <c r="I549">
        <v>40</v>
      </c>
      <c r="J549" s="48">
        <v>43213</v>
      </c>
      <c r="K549" s="22">
        <v>2018</v>
      </c>
      <c r="L549" s="48" t="s">
        <v>1153</v>
      </c>
      <c r="M549" s="48">
        <v>43213</v>
      </c>
      <c r="N549" s="50">
        <v>10.8</v>
      </c>
      <c r="O549" t="str">
        <f t="shared" si="61"/>
        <v>Profundo</v>
      </c>
      <c r="P549" s="41" t="s">
        <v>309</v>
      </c>
      <c r="Q549" t="str">
        <f>VLOOKUP(P549,spp!A:B,2,FALSE)</f>
        <v>Halichoeres chierchiae</v>
      </c>
      <c r="R549" s="53">
        <f t="shared" si="63"/>
        <v>1</v>
      </c>
      <c r="S549" s="87"/>
      <c r="T549" s="87"/>
      <c r="U549" s="87">
        <v>1</v>
      </c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  <c r="AF549" s="87"/>
      <c r="AG549" s="87"/>
      <c r="AH549" s="87"/>
      <c r="AI549" s="87"/>
      <c r="AJ549" s="87"/>
      <c r="AK549" s="88"/>
      <c r="AL549" s="79"/>
      <c r="AM549">
        <f>VLOOKUP(P549,spp!A:C,3,FALSE)</f>
        <v>1.26E-2</v>
      </c>
      <c r="AN549">
        <f>VLOOKUP(P549,spp!A:D,4,FALSE)</f>
        <v>3.0672999999999999</v>
      </c>
      <c r="AO549">
        <f t="shared" si="64"/>
        <v>29.169073044120523</v>
      </c>
      <c r="AP549">
        <f t="shared" si="65"/>
        <v>0.72922682610301304</v>
      </c>
      <c r="AQ549">
        <f t="shared" si="66"/>
        <v>7.2922682610301308</v>
      </c>
      <c r="AR549">
        <f t="shared" si="67"/>
        <v>7.2922682610301309E-3</v>
      </c>
      <c r="AS549">
        <f t="shared" si="62"/>
        <v>2.5000000000000001E-2</v>
      </c>
      <c r="AT549">
        <f>VLOOKUP(P549,spp!A:H,8,FALSE)</f>
        <v>3.5</v>
      </c>
      <c r="AU549" s="79" t="str">
        <f>VLOOKUP(Q549,gfQuimbayo!B:C,2,FALSE)</f>
        <v>IN</v>
      </c>
      <c r="AV549" s="79" t="str">
        <f>VLOOKUP(AU549,gfQuimbayo!E:F,2,FALSE)</f>
        <v>Invertebrivores</v>
      </c>
      <c r="AW549" s="79" t="str">
        <f>VLOOKUP(Q549,taxo!A:D,4,FALSE)</f>
        <v>Perciformes</v>
      </c>
      <c r="AX549" s="79" t="str">
        <f>VLOOKUP(Q549,taxo!A:C,3,FALSE)</f>
        <v>Labridae</v>
      </c>
      <c r="AY549" t="str">
        <f>VLOOKUP(P549,spp!A:L,12,FALSE)</f>
        <v>LC</v>
      </c>
    </row>
    <row r="550" spans="1:51" hidden="1" x14ac:dyDescent="0.25">
      <c r="A550" t="s">
        <v>1094</v>
      </c>
      <c r="B550" s="2" t="s">
        <v>1095</v>
      </c>
      <c r="C550" s="2" t="s">
        <v>1108</v>
      </c>
      <c r="D550" s="22" t="s">
        <v>1145</v>
      </c>
      <c r="E550" s="22" t="s">
        <v>1146</v>
      </c>
      <c r="F550" s="3" t="s">
        <v>1148</v>
      </c>
      <c r="G550" s="46"/>
      <c r="H550" s="41">
        <v>1</v>
      </c>
      <c r="I550">
        <v>40</v>
      </c>
      <c r="J550" s="48">
        <v>43213</v>
      </c>
      <c r="K550" s="22">
        <v>2018</v>
      </c>
      <c r="L550" s="48" t="s">
        <v>1153</v>
      </c>
      <c r="M550" s="48">
        <v>43213</v>
      </c>
      <c r="N550" s="50">
        <v>10.8</v>
      </c>
      <c r="O550" t="str">
        <f t="shared" si="61"/>
        <v>Profundo</v>
      </c>
      <c r="P550" s="41" t="s">
        <v>476</v>
      </c>
      <c r="Q550" t="str">
        <f>VLOOKUP(P550,spp!A:B,2,FALSE)</f>
        <v>Sufflamen verres</v>
      </c>
      <c r="R550" s="53">
        <f t="shared" si="63"/>
        <v>1</v>
      </c>
      <c r="S550" s="87"/>
      <c r="T550" s="87"/>
      <c r="U550" s="87"/>
      <c r="V550" s="87"/>
      <c r="W550" s="87"/>
      <c r="X550" s="87">
        <v>1</v>
      </c>
      <c r="Y550" s="87"/>
      <c r="Z550" s="87"/>
      <c r="AA550" s="87"/>
      <c r="AB550" s="87"/>
      <c r="AC550" s="87"/>
      <c r="AD550" s="87"/>
      <c r="AE550" s="87"/>
      <c r="AF550" s="87"/>
      <c r="AG550" s="87"/>
      <c r="AH550" s="87"/>
      <c r="AI550" s="87"/>
      <c r="AJ550" s="87"/>
      <c r="AK550" s="88"/>
      <c r="AL550" s="79"/>
      <c r="AM550">
        <f>VLOOKUP(P550,spp!A:C,3,FALSE)</f>
        <v>2.4899999999999999E-2</v>
      </c>
      <c r="AN550">
        <f>VLOOKUP(P550,spp!A:D,4,FALSE)</f>
        <v>3.0129999999999999</v>
      </c>
      <c r="AO550">
        <f t="shared" si="64"/>
        <v>1118.0889740261625</v>
      </c>
      <c r="AP550">
        <f t="shared" si="65"/>
        <v>27.952224350654063</v>
      </c>
      <c r="AQ550">
        <f t="shared" si="66"/>
        <v>279.52224350654063</v>
      </c>
      <c r="AR550">
        <f t="shared" si="67"/>
        <v>0.27952224350654065</v>
      </c>
      <c r="AS550">
        <f t="shared" si="62"/>
        <v>2.5000000000000001E-2</v>
      </c>
      <c r="AT550">
        <f>VLOOKUP(P550,spp!A:H,8,FALSE)</f>
        <v>3.3</v>
      </c>
      <c r="AU550" s="79" t="str">
        <f>VLOOKUP(Q550,gfQuimbayo!B:C,2,FALSE)</f>
        <v>IN</v>
      </c>
      <c r="AV550" s="79" t="str">
        <f>VLOOKUP(AU550,gfQuimbayo!E:F,2,FALSE)</f>
        <v>Invertebrivores</v>
      </c>
      <c r="AW550" s="79" t="str">
        <f>VLOOKUP(Q550,taxo!A:D,4,FALSE)</f>
        <v>Tetraodontiformes</v>
      </c>
      <c r="AX550" s="79" t="str">
        <f>VLOOKUP(Q550,taxo!A:C,3,FALSE)</f>
        <v>Balistidae</v>
      </c>
      <c r="AY550" t="str">
        <f>VLOOKUP(P550,spp!A:L,12,FALSE)</f>
        <v>LC</v>
      </c>
    </row>
    <row r="551" spans="1:51" hidden="1" x14ac:dyDescent="0.25">
      <c r="A551" t="s">
        <v>1094</v>
      </c>
      <c r="B551" s="2" t="s">
        <v>1095</v>
      </c>
      <c r="C551" s="2" t="s">
        <v>1108</v>
      </c>
      <c r="D551" s="22" t="s">
        <v>1145</v>
      </c>
      <c r="E551" s="22" t="s">
        <v>1146</v>
      </c>
      <c r="F551" s="3" t="s">
        <v>1148</v>
      </c>
      <c r="G551" s="46"/>
      <c r="H551" s="41">
        <v>1</v>
      </c>
      <c r="I551">
        <v>40</v>
      </c>
      <c r="J551" s="48">
        <v>43213</v>
      </c>
      <c r="K551" s="22">
        <v>2018</v>
      </c>
      <c r="L551" s="48" t="s">
        <v>1153</v>
      </c>
      <c r="M551" s="48">
        <v>43213</v>
      </c>
      <c r="N551" s="50">
        <v>10.8</v>
      </c>
      <c r="O551" t="str">
        <f t="shared" si="61"/>
        <v>Profundo</v>
      </c>
      <c r="P551" s="41" t="s">
        <v>959</v>
      </c>
      <c r="Q551" t="str">
        <f>VLOOKUP(P551,spp!A:B,2,FALSE)</f>
        <v>Stegastes acapulcoensis</v>
      </c>
      <c r="R551" s="53">
        <f t="shared" si="63"/>
        <v>6</v>
      </c>
      <c r="S551" s="87"/>
      <c r="T551" s="87">
        <v>2</v>
      </c>
      <c r="U551" s="87">
        <v>4</v>
      </c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  <c r="AF551" s="87"/>
      <c r="AG551" s="87"/>
      <c r="AH551" s="87"/>
      <c r="AI551" s="87"/>
      <c r="AJ551" s="87"/>
      <c r="AK551" s="88"/>
      <c r="AL551" s="79"/>
      <c r="AM551">
        <f>VLOOKUP(P551,spp!A:C,3,FALSE)</f>
        <v>3.49E-2</v>
      </c>
      <c r="AN551">
        <f>VLOOKUP(P551,spp!A:D,4,FALSE)</f>
        <v>2.9108999999999998</v>
      </c>
      <c r="AO551">
        <f t="shared" si="64"/>
        <v>242.31891485674507</v>
      </c>
      <c r="AP551">
        <f t="shared" si="65"/>
        <v>6.0579728714186265</v>
      </c>
      <c r="AQ551">
        <f t="shared" si="66"/>
        <v>60.579728714186267</v>
      </c>
      <c r="AR551">
        <f t="shared" si="67"/>
        <v>6.0579728714186265E-2</v>
      </c>
      <c r="AS551">
        <f t="shared" si="62"/>
        <v>0.15</v>
      </c>
      <c r="AT551">
        <f>VLOOKUP(P551,spp!A:H,8,FALSE)</f>
        <v>2</v>
      </c>
      <c r="AU551" s="79" t="str">
        <f>VLOOKUP(Q551,gfQuimbayo!B:C,2,FALSE)</f>
        <v>HD</v>
      </c>
      <c r="AV551" s="79" t="str">
        <f>VLOOKUP(AU551,gfQuimbayo!E:F,2,FALSE)</f>
        <v>Detritivores</v>
      </c>
      <c r="AW551" s="79" t="str">
        <f>VLOOKUP(Q551,taxo!A:D,4,FALSE)</f>
        <v>Perciformes</v>
      </c>
      <c r="AX551" s="79" t="str">
        <f>VLOOKUP(Q551,taxo!A:C,3,FALSE)</f>
        <v>Pomacentridae</v>
      </c>
      <c r="AY551" t="str">
        <f>VLOOKUP(P551,spp!A:L,12,FALSE)</f>
        <v>LC</v>
      </c>
    </row>
    <row r="552" spans="1:51" hidden="1" x14ac:dyDescent="0.25">
      <c r="A552" t="s">
        <v>1094</v>
      </c>
      <c r="B552" s="2" t="s">
        <v>1095</v>
      </c>
      <c r="C552" s="2" t="s">
        <v>1108</v>
      </c>
      <c r="D552" s="22" t="s">
        <v>1145</v>
      </c>
      <c r="E552" s="22" t="s">
        <v>1146</v>
      </c>
      <c r="F552" s="3" t="s">
        <v>1148</v>
      </c>
      <c r="G552" s="46"/>
      <c r="H552" s="41">
        <v>1</v>
      </c>
      <c r="I552">
        <v>40</v>
      </c>
      <c r="J552" s="48">
        <v>43213</v>
      </c>
      <c r="K552" s="22">
        <v>2018</v>
      </c>
      <c r="L552" s="48" t="s">
        <v>1153</v>
      </c>
      <c r="M552" s="48">
        <v>43213</v>
      </c>
      <c r="N552" s="50">
        <v>10.8</v>
      </c>
      <c r="O552" t="str">
        <f t="shared" si="61"/>
        <v>Profundo</v>
      </c>
      <c r="P552" s="41" t="s">
        <v>246</v>
      </c>
      <c r="Q552" t="str">
        <f>VLOOKUP(P552,spp!A:B,2,FALSE)</f>
        <v>Epinephelus labriformis</v>
      </c>
      <c r="R552" s="53">
        <f t="shared" si="63"/>
        <v>2</v>
      </c>
      <c r="S552" s="87"/>
      <c r="T552" s="87"/>
      <c r="U552" s="87">
        <v>1</v>
      </c>
      <c r="V552" s="87"/>
      <c r="W552" s="87"/>
      <c r="X552" s="87">
        <v>1</v>
      </c>
      <c r="Y552" s="87"/>
      <c r="Z552" s="87"/>
      <c r="AA552" s="87"/>
      <c r="AB552" s="87"/>
      <c r="AC552" s="87"/>
      <c r="AD552" s="87"/>
      <c r="AE552" s="87"/>
      <c r="AF552" s="87"/>
      <c r="AG552" s="87"/>
      <c r="AH552" s="87"/>
      <c r="AI552" s="87"/>
      <c r="AJ552" s="87"/>
      <c r="AK552" s="88"/>
      <c r="AL552" s="79"/>
      <c r="AM552">
        <f>VLOOKUP(P552,spp!A:C,3,FALSE)</f>
        <v>3.4299999999999997E-2</v>
      </c>
      <c r="AN552">
        <f>VLOOKUP(P552,spp!A:D,4,FALSE)</f>
        <v>2.9</v>
      </c>
      <c r="AO552">
        <f t="shared" si="64"/>
        <v>1082.6426150626448</v>
      </c>
      <c r="AP552">
        <f t="shared" si="65"/>
        <v>27.066065376566122</v>
      </c>
      <c r="AQ552">
        <f t="shared" si="66"/>
        <v>270.66065376566121</v>
      </c>
      <c r="AR552">
        <f t="shared" si="67"/>
        <v>0.27066065376566123</v>
      </c>
      <c r="AS552">
        <f t="shared" si="62"/>
        <v>0.05</v>
      </c>
      <c r="AT552">
        <f>VLOOKUP(P552,spp!A:H,8,FALSE)</f>
        <v>4</v>
      </c>
      <c r="AU552" s="79" t="str">
        <f>VLOOKUP(Q552,gfQuimbayo!B:C,2,FALSE)</f>
        <v>PS</v>
      </c>
      <c r="AV552" s="79" t="str">
        <f>VLOOKUP(AU552,gfQuimbayo!E:F,2,FALSE)</f>
        <v>Piscivores</v>
      </c>
      <c r="AW552" s="79" t="str">
        <f>VLOOKUP(Q552,taxo!A:D,4,FALSE)</f>
        <v>Perciformes</v>
      </c>
      <c r="AX552" s="79" t="str">
        <f>VLOOKUP(Q552,taxo!A:C,3,FALSE)</f>
        <v>Serranidae</v>
      </c>
      <c r="AY552" t="str">
        <f>VLOOKUP(P552,spp!A:L,12,FALSE)</f>
        <v>LC</v>
      </c>
    </row>
    <row r="553" spans="1:51" hidden="1" x14ac:dyDescent="0.25">
      <c r="A553" t="s">
        <v>1094</v>
      </c>
      <c r="B553" s="2" t="s">
        <v>1095</v>
      </c>
      <c r="C553" s="2" t="s">
        <v>1108</v>
      </c>
      <c r="D553" s="22" t="s">
        <v>1145</v>
      </c>
      <c r="E553" s="22" t="s">
        <v>1146</v>
      </c>
      <c r="F553" s="3" t="s">
        <v>1148</v>
      </c>
      <c r="G553" s="46"/>
      <c r="H553" s="41">
        <v>1</v>
      </c>
      <c r="I553">
        <v>40</v>
      </c>
      <c r="J553" s="48">
        <v>43213</v>
      </c>
      <c r="K553" s="22">
        <v>2018</v>
      </c>
      <c r="L553" s="48" t="s">
        <v>1153</v>
      </c>
      <c r="M553" s="48">
        <v>43213</v>
      </c>
      <c r="N553" s="50">
        <v>10.8</v>
      </c>
      <c r="O553" t="str">
        <f t="shared" si="61"/>
        <v>Profundo</v>
      </c>
      <c r="P553" s="47" t="s">
        <v>127</v>
      </c>
      <c r="Q553" t="str">
        <f>VLOOKUP(P553,spp!A:B,2,FALSE)</f>
        <v>Caranx caballus</v>
      </c>
      <c r="R553" s="53">
        <f t="shared" si="63"/>
        <v>1</v>
      </c>
      <c r="S553" s="87"/>
      <c r="T553" s="87"/>
      <c r="U553" s="87"/>
      <c r="V553" s="87">
        <v>1</v>
      </c>
      <c r="W553" s="87"/>
      <c r="X553" s="87"/>
      <c r="Y553" s="87"/>
      <c r="Z553" s="87"/>
      <c r="AA553" s="87"/>
      <c r="AB553" s="87"/>
      <c r="AC553" s="87"/>
      <c r="AD553" s="87"/>
      <c r="AE553" s="87"/>
      <c r="AF553" s="87"/>
      <c r="AG553" s="87"/>
      <c r="AH553" s="87"/>
      <c r="AI553" s="87"/>
      <c r="AJ553" s="87"/>
      <c r="AK553" s="88"/>
      <c r="AL553" s="79"/>
      <c r="AM553">
        <f>VLOOKUP(P553,spp!A:C,3,FALSE)</f>
        <v>2.5000000000000001E-2</v>
      </c>
      <c r="AN553">
        <f>VLOOKUP(P553,spp!A:D,4,FALSE)</f>
        <v>3</v>
      </c>
      <c r="AO553">
        <f t="shared" si="64"/>
        <v>133.984375</v>
      </c>
      <c r="AP553">
        <f t="shared" si="65"/>
        <v>3.349609375</v>
      </c>
      <c r="AQ553">
        <f t="shared" si="66"/>
        <v>33.49609375</v>
      </c>
      <c r="AR553">
        <f t="shared" si="67"/>
        <v>3.3496093749999997E-2</v>
      </c>
      <c r="AS553">
        <f t="shared" si="62"/>
        <v>2.5000000000000001E-2</v>
      </c>
      <c r="AT553">
        <f>VLOOKUP(P553,spp!A:H,8,FALSE)</f>
        <v>4</v>
      </c>
      <c r="AU553" s="79" t="str">
        <f>VLOOKUP(Q553,gfQuimbayo!B:C,2,FALSE)</f>
        <v>PS</v>
      </c>
      <c r="AV553" s="79" t="str">
        <f>VLOOKUP(AU553,gfQuimbayo!E:F,2,FALSE)</f>
        <v>Piscivores</v>
      </c>
      <c r="AW553" s="79" t="str">
        <f>VLOOKUP(Q553,taxo!A:D,4,FALSE)</f>
        <v>Perciformes</v>
      </c>
      <c r="AX553" s="79" t="str">
        <f>VLOOKUP(Q553,taxo!A:C,3,FALSE)</f>
        <v>Carangidae</v>
      </c>
      <c r="AY553" t="str">
        <f>VLOOKUP(P553,spp!A:L,12,FALSE)</f>
        <v>LC</v>
      </c>
    </row>
    <row r="554" spans="1:51" hidden="1" x14ac:dyDescent="0.25">
      <c r="A554" t="s">
        <v>1094</v>
      </c>
      <c r="B554" s="2" t="s">
        <v>1095</v>
      </c>
      <c r="C554" s="2" t="s">
        <v>1108</v>
      </c>
      <c r="D554" s="22" t="s">
        <v>1145</v>
      </c>
      <c r="E554" s="22" t="s">
        <v>1146</v>
      </c>
      <c r="F554" s="3" t="s">
        <v>1148</v>
      </c>
      <c r="G554" s="46"/>
      <c r="H554" s="41">
        <v>1</v>
      </c>
      <c r="I554">
        <v>40</v>
      </c>
      <c r="J554" s="48">
        <v>43213</v>
      </c>
      <c r="K554" s="22">
        <v>2018</v>
      </c>
      <c r="L554" s="48" t="s">
        <v>1153</v>
      </c>
      <c r="M554" s="48">
        <v>43213</v>
      </c>
      <c r="N554" s="50">
        <v>10.8</v>
      </c>
      <c r="O554" t="str">
        <f t="shared" si="61"/>
        <v>Profundo</v>
      </c>
      <c r="P554" s="41" t="s">
        <v>413</v>
      </c>
      <c r="Q554" t="str">
        <f>VLOOKUP(P554,spp!A:B,2,FALSE)</f>
        <v>Paranthias colonus</v>
      </c>
      <c r="R554" s="53">
        <f t="shared" si="63"/>
        <v>5</v>
      </c>
      <c r="S554" s="87"/>
      <c r="T554" s="87"/>
      <c r="U554" s="87">
        <v>5</v>
      </c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  <c r="AF554" s="87"/>
      <c r="AG554" s="87"/>
      <c r="AH554" s="87"/>
      <c r="AI554" s="87"/>
      <c r="AJ554" s="87"/>
      <c r="AK554" s="88"/>
      <c r="AL554" s="79"/>
      <c r="AM554">
        <f>VLOOKUP(P554,spp!A:C,3,FALSE)</f>
        <v>1.485E-2</v>
      </c>
      <c r="AN554">
        <f>VLOOKUP(P554,spp!A:D,4,FALSE)</f>
        <v>2.8633299999999999</v>
      </c>
      <c r="AO554">
        <f t="shared" si="64"/>
        <v>102.68613447176642</v>
      </c>
      <c r="AP554">
        <f t="shared" si="65"/>
        <v>2.5671533617941606</v>
      </c>
      <c r="AQ554">
        <f t="shared" si="66"/>
        <v>25.671533617941606</v>
      </c>
      <c r="AR554">
        <f t="shared" si="67"/>
        <v>2.5671533617941604E-2</v>
      </c>
      <c r="AS554">
        <f t="shared" si="62"/>
        <v>0.125</v>
      </c>
      <c r="AT554">
        <f>VLOOKUP(P554,spp!A:H,8,FALSE)</f>
        <v>3.8</v>
      </c>
      <c r="AU554" s="79" t="str">
        <f>VLOOKUP(Q554,gfQuimbayo!B:C,2,FALSE)</f>
        <v>PK</v>
      </c>
      <c r="AV554" s="79" t="str">
        <f>VLOOKUP(AU554,gfQuimbayo!E:F,2,FALSE)</f>
        <v>Planktivores</v>
      </c>
      <c r="AW554" s="79" t="str">
        <f>VLOOKUP(Q554,taxo!A:D,4,FALSE)</f>
        <v>Perciformes</v>
      </c>
      <c r="AX554" s="79" t="str">
        <f>VLOOKUP(Q554,taxo!A:C,3,FALSE)</f>
        <v>Serranidae</v>
      </c>
      <c r="AY554" t="str">
        <f>VLOOKUP(P554,spp!A:L,12,FALSE)</f>
        <v>LC</v>
      </c>
    </row>
    <row r="555" spans="1:51" hidden="1" x14ac:dyDescent="0.25">
      <c r="A555" t="s">
        <v>1094</v>
      </c>
      <c r="B555" s="2" t="s">
        <v>1095</v>
      </c>
      <c r="C555" s="2" t="s">
        <v>1108</v>
      </c>
      <c r="D555" s="22" t="s">
        <v>1145</v>
      </c>
      <c r="E555" s="22" t="s">
        <v>1146</v>
      </c>
      <c r="F555" s="3" t="s">
        <v>1148</v>
      </c>
      <c r="G555" s="46"/>
      <c r="H555" s="41">
        <v>1</v>
      </c>
      <c r="I555">
        <v>40</v>
      </c>
      <c r="J555" s="48">
        <v>43213</v>
      </c>
      <c r="K555" s="22">
        <v>2018</v>
      </c>
      <c r="L555" s="48" t="s">
        <v>1153</v>
      </c>
      <c r="M555" s="48">
        <v>43213</v>
      </c>
      <c r="N555" s="50">
        <v>10.8</v>
      </c>
      <c r="O555" t="str">
        <f t="shared" si="61"/>
        <v>Profundo</v>
      </c>
      <c r="P555" s="41" t="s">
        <v>961</v>
      </c>
      <c r="Q555" t="str">
        <f>VLOOKUP(P555,spp!A:B,2,FALSE)</f>
        <v>Johnrandallia nigrirostris</v>
      </c>
      <c r="R555" s="53">
        <f t="shared" si="63"/>
        <v>1</v>
      </c>
      <c r="S555" s="87"/>
      <c r="T555" s="87">
        <v>1</v>
      </c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  <c r="AF555" s="87"/>
      <c r="AG555" s="87"/>
      <c r="AH555" s="87"/>
      <c r="AI555" s="87"/>
      <c r="AJ555" s="87"/>
      <c r="AK555" s="88"/>
      <c r="AL555" s="79"/>
      <c r="AM555">
        <f>VLOOKUP(P555,spp!A:C,3,FALSE)</f>
        <v>2.5600000000000001E-2</v>
      </c>
      <c r="AN555">
        <f>VLOOKUP(P555,spp!A:D,4,FALSE)</f>
        <v>3.0005999999999999</v>
      </c>
      <c r="AO555">
        <f t="shared" si="64"/>
        <v>10.813064467072175</v>
      </c>
      <c r="AP555">
        <f t="shared" si="65"/>
        <v>0.27032661167680438</v>
      </c>
      <c r="AQ555">
        <f t="shared" si="66"/>
        <v>2.7032661167680438</v>
      </c>
      <c r="AR555">
        <f t="shared" si="67"/>
        <v>2.7032661167680438E-3</v>
      </c>
      <c r="AS555">
        <f t="shared" si="62"/>
        <v>2.5000000000000001E-2</v>
      </c>
      <c r="AT555">
        <f>VLOOKUP(P555,spp!A:H,8,FALSE)</f>
        <v>3</v>
      </c>
      <c r="AU555" s="79" t="str">
        <f>VLOOKUP(Q555,gfQuimbayo!B:C,2,FALSE)</f>
        <v>IN</v>
      </c>
      <c r="AV555" s="79" t="str">
        <f>VLOOKUP(AU555,gfQuimbayo!E:F,2,FALSE)</f>
        <v>Invertebrivores</v>
      </c>
      <c r="AW555" s="79" t="str">
        <f>VLOOKUP(Q555,taxo!A:D,4,FALSE)</f>
        <v>Perciformes</v>
      </c>
      <c r="AX555" s="79" t="str">
        <f>VLOOKUP(Q555,taxo!A:C,3,FALSE)</f>
        <v>Chaetodontidae</v>
      </c>
      <c r="AY555" t="str">
        <f>VLOOKUP(P555,spp!A:L,12,FALSE)</f>
        <v>LC</v>
      </c>
    </row>
    <row r="556" spans="1:51" hidden="1" x14ac:dyDescent="0.25">
      <c r="A556" t="s">
        <v>1094</v>
      </c>
      <c r="B556" s="2" t="s">
        <v>1095</v>
      </c>
      <c r="C556" s="2" t="s">
        <v>1108</v>
      </c>
      <c r="D556" s="22" t="s">
        <v>1145</v>
      </c>
      <c r="E556" s="22" t="s">
        <v>1146</v>
      </c>
      <c r="F556" s="3" t="s">
        <v>1148</v>
      </c>
      <c r="G556" s="46"/>
      <c r="H556" s="41">
        <v>1</v>
      </c>
      <c r="I556">
        <v>40</v>
      </c>
      <c r="J556" s="48">
        <v>43213</v>
      </c>
      <c r="K556" s="22">
        <v>2018</v>
      </c>
      <c r="L556" s="48" t="s">
        <v>1153</v>
      </c>
      <c r="M556" s="48">
        <v>43213</v>
      </c>
      <c r="N556" s="50">
        <v>10.8</v>
      </c>
      <c r="O556" t="str">
        <f t="shared" si="61"/>
        <v>Profundo</v>
      </c>
      <c r="P556" s="41" t="s">
        <v>545</v>
      </c>
      <c r="Q556" t="str">
        <f>VLOOKUP(P556,spp!A:B,2,FALSE)</f>
        <v>Sphoeroides lobatus</v>
      </c>
      <c r="R556" s="53">
        <f t="shared" si="63"/>
        <v>1</v>
      </c>
      <c r="S556" s="87"/>
      <c r="T556" s="87"/>
      <c r="U556" s="87">
        <v>1</v>
      </c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  <c r="AF556" s="87"/>
      <c r="AG556" s="87"/>
      <c r="AH556" s="87"/>
      <c r="AI556" s="87"/>
      <c r="AJ556" s="87"/>
      <c r="AK556" s="88"/>
      <c r="AL556" s="79"/>
      <c r="AM556">
        <f>VLOOKUP(P556,spp!A:C,3,FALSE)</f>
        <v>3.7199999999999997E-2</v>
      </c>
      <c r="AN556">
        <f>VLOOKUP(P556,spp!A:D,4,FALSE)</f>
        <v>2.77</v>
      </c>
      <c r="AO556">
        <f t="shared" si="64"/>
        <v>40.642805222443378</v>
      </c>
      <c r="AP556">
        <f t="shared" si="65"/>
        <v>1.0160701305610844</v>
      </c>
      <c r="AQ556">
        <f t="shared" si="66"/>
        <v>10.160701305610845</v>
      </c>
      <c r="AR556">
        <f t="shared" si="67"/>
        <v>1.0160701305610845E-2</v>
      </c>
      <c r="AS556">
        <f t="shared" si="62"/>
        <v>2.5000000000000001E-2</v>
      </c>
      <c r="AT556">
        <f>VLOOKUP(P556,spp!A:H,8,FALSE)</f>
        <v>3.1</v>
      </c>
      <c r="AU556" s="79" t="str">
        <f>VLOOKUP(Q556,gfQuimbayo!B:C,2,FALSE)</f>
        <v>IN</v>
      </c>
      <c r="AV556" s="79" t="str">
        <f>VLOOKUP(AU556,gfQuimbayo!E:F,2,FALSE)</f>
        <v>Invertebrivores</v>
      </c>
      <c r="AW556" s="79" t="str">
        <f>VLOOKUP(Q556,taxo!A:D,4,FALSE)</f>
        <v>Tetraodontiformes</v>
      </c>
      <c r="AX556" s="79" t="str">
        <f>VLOOKUP(Q556,taxo!A:C,3,FALSE)</f>
        <v>Tetraodontidae</v>
      </c>
      <c r="AY556" t="str">
        <f>VLOOKUP(P556,spp!A:L,12,FALSE)</f>
        <v>LC</v>
      </c>
    </row>
    <row r="557" spans="1:51" hidden="1" x14ac:dyDescent="0.25">
      <c r="A557" t="s">
        <v>1094</v>
      </c>
      <c r="B557" s="2" t="s">
        <v>1095</v>
      </c>
      <c r="C557" s="2" t="s">
        <v>1108</v>
      </c>
      <c r="D557" s="22" t="s">
        <v>1145</v>
      </c>
      <c r="E557" s="22" t="s">
        <v>1146</v>
      </c>
      <c r="F557" s="3" t="s">
        <v>1148</v>
      </c>
      <c r="G557" s="46"/>
      <c r="H557" s="41">
        <v>1</v>
      </c>
      <c r="I557">
        <v>40</v>
      </c>
      <c r="J557" s="48">
        <v>43213</v>
      </c>
      <c r="K557" s="22">
        <v>2018</v>
      </c>
      <c r="L557" s="48" t="s">
        <v>1153</v>
      </c>
      <c r="M557" s="48">
        <v>43213</v>
      </c>
      <c r="N557" s="50">
        <v>10.8</v>
      </c>
      <c r="O557" t="str">
        <f t="shared" si="61"/>
        <v>Profundo</v>
      </c>
      <c r="P557" s="41" t="s">
        <v>504</v>
      </c>
      <c r="Q557" t="str">
        <f>VLOOKUP(P557,spp!A:B,2,FALSE)</f>
        <v>Scorpaena mystes</v>
      </c>
      <c r="R557" s="53">
        <f t="shared" si="63"/>
        <v>1</v>
      </c>
      <c r="S557" s="87"/>
      <c r="T557" s="87"/>
      <c r="U557" s="87"/>
      <c r="V557" s="87">
        <v>1</v>
      </c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  <c r="AI557" s="87"/>
      <c r="AJ557" s="87"/>
      <c r="AK557" s="88"/>
      <c r="AL557" s="79"/>
      <c r="AM557">
        <f>VLOOKUP(P557,spp!A:C,3,FALSE)</f>
        <v>1.95E-2</v>
      </c>
      <c r="AN557">
        <f>VLOOKUP(P557,spp!A:D,4,FALSE)</f>
        <v>3.0055999999999998</v>
      </c>
      <c r="AO557">
        <f>((AM557*$S$1^AN557)*S557)+((AM557*$T$1^AN557)*T557)+((AM557*$U$1^AN557)*U557)+((AM557*$V$1^AN557)*V557)+((AM557*$W$1^AN557)*W557)+((AM557*$X$1^AN557)*X557)+((AM557*$Y$1^AN557)*Y557)+((AM557*$Z$1^AN557)*Z557)+((AM557*$AA$1^AN557)*AA557)+((AM557*$AB$1^AN557)*AB557)+((AM557*$AC$1^AN557)*AC557)+((AM557*$AD$1^AN557)*AD557)+((AM557*$AE$1^AN557)*AE557)+ ((AM557*$AF$1^AN557)*AF557)+((AM557*$AG$1^AN557)*AG557)+((AM557*$AH$1^AN557)*AH557)+((AM557*$AI$1^AN557)*AI557)+((AM557*$AJ$1^AN557)*AJ557)+((AM557*$AK$1^AN557)*AK557)</f>
        <v>106.19639409346065</v>
      </c>
      <c r="AP557">
        <f>AO557/40</f>
        <v>2.6549098523365164</v>
      </c>
      <c r="AQ557">
        <f>AP557*10</f>
        <v>26.549098523365164</v>
      </c>
      <c r="AR557">
        <f>AQ557/1000</f>
        <v>2.6549098523365164E-2</v>
      </c>
      <c r="AS557">
        <f t="shared" si="62"/>
        <v>2.5000000000000001E-2</v>
      </c>
      <c r="AT557">
        <f>VLOOKUP(P557,spp!A:H,8,FALSE)</f>
        <v>3.8</v>
      </c>
      <c r="AU557" s="79" t="str">
        <f>VLOOKUP(Q557,gfQuimbayo!B:C,2,FALSE)</f>
        <v>PS</v>
      </c>
      <c r="AV557" s="79" t="str">
        <f>VLOOKUP(AU557,gfQuimbayo!E:F,2,FALSE)</f>
        <v>Piscivores</v>
      </c>
      <c r="AW557" s="79" t="str">
        <f>VLOOKUP(Q557,taxo!A:D,4,FALSE)</f>
        <v>Scorpaeniformes</v>
      </c>
      <c r="AX557" s="79" t="str">
        <f>VLOOKUP(Q557,taxo!A:C,3,FALSE)</f>
        <v>Scorpaenidae</v>
      </c>
      <c r="AY557" t="str">
        <f>VLOOKUP(P557,spp!A:L,12,FALSE)</f>
        <v>LC</v>
      </c>
    </row>
    <row r="558" spans="1:51" hidden="1" x14ac:dyDescent="0.25">
      <c r="A558" t="s">
        <v>1094</v>
      </c>
      <c r="B558" s="2" t="s">
        <v>1095</v>
      </c>
      <c r="C558" s="2" t="s">
        <v>1108</v>
      </c>
      <c r="D558" s="22" t="s">
        <v>1145</v>
      </c>
      <c r="E558" s="22" t="s">
        <v>1146</v>
      </c>
      <c r="F558" s="3" t="s">
        <v>1148</v>
      </c>
      <c r="G558" s="46"/>
      <c r="H558" s="41">
        <v>1</v>
      </c>
      <c r="I558">
        <v>40</v>
      </c>
      <c r="J558" s="48">
        <v>43213</v>
      </c>
      <c r="K558" s="22">
        <v>2018</v>
      </c>
      <c r="L558" s="48" t="s">
        <v>1153</v>
      </c>
      <c r="M558" s="48">
        <v>43213</v>
      </c>
      <c r="N558" s="50">
        <v>10.8</v>
      </c>
      <c r="O558" t="str">
        <f t="shared" si="61"/>
        <v>Profundo</v>
      </c>
      <c r="P558" s="41" t="s">
        <v>321</v>
      </c>
      <c r="Q558" t="str">
        <f>VLOOKUP(P558,spp!A:B,2,FALSE)</f>
        <v>Halichoeres notospilus</v>
      </c>
      <c r="R558" s="53">
        <f t="shared" si="63"/>
        <v>1</v>
      </c>
      <c r="S558" s="87"/>
      <c r="T558" s="87"/>
      <c r="U558" s="87"/>
      <c r="V558" s="87">
        <v>1</v>
      </c>
      <c r="W558" s="87"/>
      <c r="X558" s="87"/>
      <c r="Y558" s="87"/>
      <c r="Z558" s="87"/>
      <c r="AA558" s="87"/>
      <c r="AB558" s="87"/>
      <c r="AC558" s="87"/>
      <c r="AD558" s="87"/>
      <c r="AE558" s="87"/>
      <c r="AF558" s="87"/>
      <c r="AG558" s="87"/>
      <c r="AH558" s="87"/>
      <c r="AI558" s="87"/>
      <c r="AJ558" s="87"/>
      <c r="AK558" s="88"/>
      <c r="AL558" s="79"/>
      <c r="AM558">
        <f>VLOOKUP(P558,spp!A:C,3,FALSE)</f>
        <v>1.26E-2</v>
      </c>
      <c r="AN558">
        <f>VLOOKUP(P558,spp!A:D,4,FALSE)</f>
        <v>3.0672999999999999</v>
      </c>
      <c r="AO558">
        <f t="shared" ref="AO558:AO621" si="68">((AM558*$S$1^AN558)*S558)+((AM558*$T$1^AN558)*T558)+((AM558*$U$1^AN558)*U558)+((AM558*$V$1^AN558)*V558)+((AM558*$W$1^AN558)*W558)+((AM558*$X$1^AN558)*X558)+((AM558*$Y$1^AN558)*Y558)+((AM558*$Z$1^AN558)*Z558)+((AM558*$AA$1^AN558)*AA558)+((AM558*$AB$1^AN558)*AB558)+((AM558*$AC$1^AN558)*AC558)+((AM558*$AD$1^AN558)*AD558)+((AM558*$AE$1^AN558)*AE558)+ ((AM558*$AF$1^AN558)*AF558)+((AM558*$AG$1^AN558)*AG558)+((AM558*$AH$1^AN558)*AH558)+((AM558*$AI$1^AN558)*AI558)+((AM558*$AJ$1^AN558)*AJ558)+((AM558*$AK$1^AN558)*AK558)</f>
        <v>81.873084400799542</v>
      </c>
      <c r="AP558">
        <f t="shared" ref="AP558:AP621" si="69">AO558/40</f>
        <v>2.0468271100199886</v>
      </c>
      <c r="AQ558">
        <f t="shared" ref="AQ558:AQ621" si="70">AP558*10</f>
        <v>20.468271100199885</v>
      </c>
      <c r="AR558">
        <f t="shared" ref="AR558:AR621" si="71">AQ558/1000</f>
        <v>2.0468271100199886E-2</v>
      </c>
      <c r="AS558">
        <f t="shared" si="62"/>
        <v>2.5000000000000001E-2</v>
      </c>
      <c r="AT558">
        <f>VLOOKUP(P558,spp!A:H,8,FALSE)</f>
        <v>3.5</v>
      </c>
      <c r="AU558" s="79" t="str">
        <f>VLOOKUP(Q558,gfQuimbayo!B:C,2,FALSE)</f>
        <v>IN</v>
      </c>
      <c r="AV558" s="79" t="str">
        <f>VLOOKUP(AU558,gfQuimbayo!E:F,2,FALSE)</f>
        <v>Invertebrivores</v>
      </c>
      <c r="AW558" s="79" t="str">
        <f>VLOOKUP(Q558,taxo!A:D,4,FALSE)</f>
        <v>Perciformes</v>
      </c>
      <c r="AX558" s="79" t="str">
        <f>VLOOKUP(Q558,taxo!A:C,3,FALSE)</f>
        <v>Labridae</v>
      </c>
      <c r="AY558" t="str">
        <f>VLOOKUP(P558,spp!A:L,12,FALSE)</f>
        <v>LC</v>
      </c>
    </row>
    <row r="559" spans="1:51" hidden="1" x14ac:dyDescent="0.25">
      <c r="A559" t="s">
        <v>1094</v>
      </c>
      <c r="B559" s="2" t="s">
        <v>1095</v>
      </c>
      <c r="C559" s="2" t="s">
        <v>1108</v>
      </c>
      <c r="D559" s="22" t="s">
        <v>1145</v>
      </c>
      <c r="E559" s="22" t="s">
        <v>1146</v>
      </c>
      <c r="F559" s="3" t="s">
        <v>1148</v>
      </c>
      <c r="G559" s="46"/>
      <c r="H559" s="41">
        <v>1</v>
      </c>
      <c r="I559">
        <v>40</v>
      </c>
      <c r="J559" s="48">
        <v>43213</v>
      </c>
      <c r="K559" s="22">
        <v>2018</v>
      </c>
      <c r="L559" s="48" t="s">
        <v>1153</v>
      </c>
      <c r="M559" s="48">
        <v>43213</v>
      </c>
      <c r="N559" s="50">
        <v>10.8</v>
      </c>
      <c r="O559" t="str">
        <f t="shared" si="61"/>
        <v>Profundo</v>
      </c>
      <c r="P559" s="41" t="s">
        <v>125</v>
      </c>
      <c r="Q559" t="str">
        <f>VLOOKUP(P559,spp!A:B,2,FALSE)</f>
        <v>Canthigaster punctatissima</v>
      </c>
      <c r="R559" s="53">
        <f t="shared" si="63"/>
        <v>1</v>
      </c>
      <c r="S559" s="87">
        <v>1</v>
      </c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  <c r="AI559" s="87"/>
      <c r="AJ559" s="87"/>
      <c r="AK559" s="88"/>
      <c r="AL559" s="79"/>
      <c r="AM559">
        <f>VLOOKUP(P559,spp!A:C,3,FALSE)</f>
        <v>1.9699999999999999E-2</v>
      </c>
      <c r="AN559">
        <f>VLOOKUP(P559,spp!A:D,4,FALSE)</f>
        <v>2.9174000000000002</v>
      </c>
      <c r="AO559">
        <f t="shared" si="68"/>
        <v>0.28537531735533872</v>
      </c>
      <c r="AP559">
        <f t="shared" si="69"/>
        <v>7.1343829338834678E-3</v>
      </c>
      <c r="AQ559">
        <f t="shared" si="70"/>
        <v>7.134382933883468E-2</v>
      </c>
      <c r="AR559">
        <f t="shared" si="71"/>
        <v>7.1343829338834679E-5</v>
      </c>
      <c r="AS559">
        <f t="shared" si="62"/>
        <v>2.5000000000000001E-2</v>
      </c>
      <c r="AT559">
        <f>VLOOKUP(P559,spp!A:H,8,FALSE)</f>
        <v>3</v>
      </c>
      <c r="AU559" s="79" t="str">
        <f>VLOOKUP(Q559,gfQuimbayo!B:C,2,FALSE)</f>
        <v>IN</v>
      </c>
      <c r="AV559" s="79" t="str">
        <f>VLOOKUP(AU559,gfQuimbayo!E:F,2,FALSE)</f>
        <v>Invertebrivores</v>
      </c>
      <c r="AW559" s="79" t="str">
        <f>VLOOKUP(Q559,taxo!A:D,4,FALSE)</f>
        <v>Tetraodontiformes</v>
      </c>
      <c r="AX559" s="79" t="str">
        <f>VLOOKUP(Q559,taxo!A:C,3,FALSE)</f>
        <v>Tetraodontidae</v>
      </c>
      <c r="AY559" t="str">
        <f>VLOOKUP(P559,spp!A:L,12,FALSE)</f>
        <v>LC</v>
      </c>
    </row>
    <row r="560" spans="1:51" hidden="1" x14ac:dyDescent="0.25">
      <c r="A560" t="s">
        <v>1094</v>
      </c>
      <c r="B560" s="2" t="s">
        <v>1095</v>
      </c>
      <c r="C560" s="2" t="s">
        <v>1108</v>
      </c>
      <c r="D560" s="22" t="s">
        <v>1145</v>
      </c>
      <c r="E560" s="22" t="s">
        <v>1146</v>
      </c>
      <c r="F560" s="3" t="s">
        <v>1148</v>
      </c>
      <c r="G560" s="46"/>
      <c r="H560" s="41">
        <v>2</v>
      </c>
      <c r="I560">
        <v>40</v>
      </c>
      <c r="J560" s="48">
        <v>43213</v>
      </c>
      <c r="K560" s="22">
        <v>2018</v>
      </c>
      <c r="L560" s="48" t="s">
        <v>1153</v>
      </c>
      <c r="M560" s="48">
        <v>43213</v>
      </c>
      <c r="N560" s="50">
        <v>10.8</v>
      </c>
      <c r="O560" t="str">
        <f t="shared" si="61"/>
        <v>Profundo</v>
      </c>
      <c r="P560" s="41" t="s">
        <v>413</v>
      </c>
      <c r="Q560" t="str">
        <f>VLOOKUP(P560,spp!A:B,2,FALSE)</f>
        <v>Paranthias colonus</v>
      </c>
      <c r="R560" s="53">
        <f t="shared" si="63"/>
        <v>8</v>
      </c>
      <c r="S560" s="87"/>
      <c r="T560" s="87">
        <v>8</v>
      </c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  <c r="AF560" s="87"/>
      <c r="AG560" s="87"/>
      <c r="AH560" s="87"/>
      <c r="AI560" s="87"/>
      <c r="AJ560" s="87"/>
      <c r="AK560" s="88"/>
      <c r="AL560" s="79"/>
      <c r="AM560">
        <f>VLOOKUP(P560,spp!A:C,3,FALSE)</f>
        <v>1.485E-2</v>
      </c>
      <c r="AN560">
        <f>VLOOKUP(P560,spp!A:D,4,FALSE)</f>
        <v>2.8633299999999999</v>
      </c>
      <c r="AO560">
        <f t="shared" si="68"/>
        <v>38.05446388631912</v>
      </c>
      <c r="AP560">
        <f t="shared" si="69"/>
        <v>0.95136159715797797</v>
      </c>
      <c r="AQ560">
        <f t="shared" si="70"/>
        <v>9.5136159715797799</v>
      </c>
      <c r="AR560">
        <f t="shared" si="71"/>
        <v>9.5136159715797797E-3</v>
      </c>
      <c r="AS560">
        <f t="shared" si="62"/>
        <v>0.2</v>
      </c>
      <c r="AT560">
        <f>VLOOKUP(P560,spp!A:H,8,FALSE)</f>
        <v>3.8</v>
      </c>
      <c r="AU560" s="79" t="str">
        <f>VLOOKUP(Q560,gfQuimbayo!B:C,2,FALSE)</f>
        <v>PK</v>
      </c>
      <c r="AV560" s="79" t="str">
        <f>VLOOKUP(AU560,gfQuimbayo!E:F,2,FALSE)</f>
        <v>Planktivores</v>
      </c>
      <c r="AW560" s="79" t="str">
        <f>VLOOKUP(Q560,taxo!A:D,4,FALSE)</f>
        <v>Perciformes</v>
      </c>
      <c r="AX560" s="79" t="str">
        <f>VLOOKUP(Q560,taxo!A:C,3,FALSE)</f>
        <v>Serranidae</v>
      </c>
      <c r="AY560" t="str">
        <f>VLOOKUP(P560,spp!A:L,12,FALSE)</f>
        <v>LC</v>
      </c>
    </row>
    <row r="561" spans="1:51" hidden="1" x14ac:dyDescent="0.25">
      <c r="A561" t="s">
        <v>1094</v>
      </c>
      <c r="B561" s="2" t="s">
        <v>1095</v>
      </c>
      <c r="C561" s="2" t="s">
        <v>1108</v>
      </c>
      <c r="D561" s="22" t="s">
        <v>1145</v>
      </c>
      <c r="E561" s="22" t="s">
        <v>1146</v>
      </c>
      <c r="F561" s="3" t="s">
        <v>1148</v>
      </c>
      <c r="G561" s="46"/>
      <c r="H561" s="41">
        <v>2</v>
      </c>
      <c r="I561">
        <v>40</v>
      </c>
      <c r="J561" s="48">
        <v>43213</v>
      </c>
      <c r="K561" s="22">
        <v>2018</v>
      </c>
      <c r="L561" s="48" t="s">
        <v>1153</v>
      </c>
      <c r="M561" s="48">
        <v>43213</v>
      </c>
      <c r="N561" s="50">
        <v>10.8</v>
      </c>
      <c r="O561" t="str">
        <f t="shared" si="61"/>
        <v>Profundo</v>
      </c>
      <c r="P561" s="41" t="s">
        <v>459</v>
      </c>
      <c r="Q561" t="str">
        <f>VLOOKUP(P561,spp!A:B,2,FALSE)</f>
        <v>Scarus ghobban</v>
      </c>
      <c r="R561" s="53">
        <f t="shared" si="63"/>
        <v>4</v>
      </c>
      <c r="S561" s="87"/>
      <c r="T561" s="87"/>
      <c r="U561" s="87"/>
      <c r="V561" s="87">
        <v>3</v>
      </c>
      <c r="W561" s="87">
        <v>1</v>
      </c>
      <c r="X561" s="87"/>
      <c r="Y561" s="87"/>
      <c r="Z561" s="87"/>
      <c r="AA561" s="87"/>
      <c r="AB561" s="87"/>
      <c r="AC561" s="87"/>
      <c r="AD561" s="87"/>
      <c r="AE561" s="87"/>
      <c r="AF561" s="87"/>
      <c r="AG561" s="87"/>
      <c r="AH561" s="87"/>
      <c r="AI561" s="87"/>
      <c r="AJ561" s="87"/>
      <c r="AK561" s="88"/>
      <c r="AL561" s="79"/>
      <c r="AM561">
        <f>VLOOKUP(P561,spp!A:C,3,FALSE)</f>
        <v>2.3300000000000001E-2</v>
      </c>
      <c r="AN561">
        <f>VLOOKUP(P561,spp!A:D,4,FALSE)</f>
        <v>2.919</v>
      </c>
      <c r="AO561">
        <f t="shared" si="68"/>
        <v>577.60819104514849</v>
      </c>
      <c r="AP561">
        <f t="shared" si="69"/>
        <v>14.440204776128713</v>
      </c>
      <c r="AQ561">
        <f t="shared" si="70"/>
        <v>144.40204776128712</v>
      </c>
      <c r="AR561">
        <f t="shared" si="71"/>
        <v>0.14440204776128712</v>
      </c>
      <c r="AS561">
        <f t="shared" si="62"/>
        <v>0.1</v>
      </c>
      <c r="AT561">
        <f>VLOOKUP(P561,spp!A:H,8,FALSE)</f>
        <v>2</v>
      </c>
      <c r="AU561" s="79" t="str">
        <f>VLOOKUP(Q561,gfQuimbayo!B:C,2,FALSE)</f>
        <v>HM</v>
      </c>
      <c r="AV561" s="79" t="str">
        <f>VLOOKUP(AU561,gfQuimbayo!E:F,2,FALSE)</f>
        <v>Macroalgae feeders</v>
      </c>
      <c r="AW561" s="79" t="str">
        <f>VLOOKUP(Q561,taxo!A:D,4,FALSE)</f>
        <v>Perciformes</v>
      </c>
      <c r="AX561" s="79" t="str">
        <f>VLOOKUP(Q561,taxo!A:C,3,FALSE)</f>
        <v>Scaridae</v>
      </c>
      <c r="AY561" t="str">
        <f>VLOOKUP(P561,spp!A:L,12,FALSE)</f>
        <v>LC</v>
      </c>
    </row>
    <row r="562" spans="1:51" hidden="1" x14ac:dyDescent="0.25">
      <c r="A562" t="s">
        <v>1094</v>
      </c>
      <c r="B562" s="2" t="s">
        <v>1095</v>
      </c>
      <c r="C562" s="2" t="s">
        <v>1108</v>
      </c>
      <c r="D562" s="22" t="s">
        <v>1145</v>
      </c>
      <c r="E562" s="22" t="s">
        <v>1146</v>
      </c>
      <c r="F562" s="3" t="s">
        <v>1148</v>
      </c>
      <c r="G562" s="46"/>
      <c r="H562" s="41">
        <v>2</v>
      </c>
      <c r="I562">
        <v>40</v>
      </c>
      <c r="J562" s="48">
        <v>43213</v>
      </c>
      <c r="K562" s="22">
        <v>2018</v>
      </c>
      <c r="L562" s="48" t="s">
        <v>1153</v>
      </c>
      <c r="M562" s="48">
        <v>43213</v>
      </c>
      <c r="N562" s="50">
        <v>10.8</v>
      </c>
      <c r="O562" t="str">
        <f t="shared" si="61"/>
        <v>Profundo</v>
      </c>
      <c r="P562" s="41" t="s">
        <v>398</v>
      </c>
      <c r="Q562" t="str">
        <f>VLOOKUP(P562,spp!A:B,2,FALSE)</f>
        <v>Muraena lentiginosa</v>
      </c>
      <c r="R562" s="53">
        <f t="shared" si="63"/>
        <v>1</v>
      </c>
      <c r="S562" s="87"/>
      <c r="T562" s="87"/>
      <c r="U562" s="87"/>
      <c r="V562" s="87"/>
      <c r="W562" s="87"/>
      <c r="X562" s="87"/>
      <c r="Y562" s="87">
        <v>1</v>
      </c>
      <c r="Z562" s="87"/>
      <c r="AA562" s="87"/>
      <c r="AB562" s="87"/>
      <c r="AC562" s="87"/>
      <c r="AD562" s="87"/>
      <c r="AE562" s="87"/>
      <c r="AF562" s="87"/>
      <c r="AG562" s="87"/>
      <c r="AH562" s="87"/>
      <c r="AI562" s="87"/>
      <c r="AJ562" s="87"/>
      <c r="AK562" s="88"/>
      <c r="AL562" s="79"/>
      <c r="AM562">
        <f>VLOOKUP(P562,spp!A:C,3,FALSE)</f>
        <v>1.6999999999999999E-3</v>
      </c>
      <c r="AN562">
        <f>VLOOKUP(P562,spp!A:D,4,FALSE)</f>
        <v>2.9527999999999999</v>
      </c>
      <c r="AO562">
        <f t="shared" si="68"/>
        <v>129.43592510702103</v>
      </c>
      <c r="AP562">
        <f t="shared" si="69"/>
        <v>3.2358981276755259</v>
      </c>
      <c r="AQ562">
        <f t="shared" si="70"/>
        <v>32.358981276755259</v>
      </c>
      <c r="AR562">
        <f t="shared" si="71"/>
        <v>3.235898127675526E-2</v>
      </c>
      <c r="AS562">
        <f t="shared" si="62"/>
        <v>2.5000000000000001E-2</v>
      </c>
      <c r="AT562">
        <f>VLOOKUP(P562,spp!A:H,8,FALSE)</f>
        <v>3.9</v>
      </c>
      <c r="AU562" s="79" t="str">
        <f>VLOOKUP(Q562,gfQuimbayo!B:C,2,FALSE)</f>
        <v>PS</v>
      </c>
      <c r="AV562" s="79" t="str">
        <f>VLOOKUP(AU562,gfQuimbayo!E:F,2,FALSE)</f>
        <v>Piscivores</v>
      </c>
      <c r="AW562" s="79" t="str">
        <f>VLOOKUP(Q562,taxo!A:D,4,FALSE)</f>
        <v>Anguilliformes</v>
      </c>
      <c r="AX562" s="79" t="str">
        <f>VLOOKUP(Q562,taxo!A:C,3,FALSE)</f>
        <v>Muraenidae</v>
      </c>
      <c r="AY562" t="str">
        <f>VLOOKUP(P562,spp!A:L,12,FALSE)</f>
        <v>LC</v>
      </c>
    </row>
    <row r="563" spans="1:51" hidden="1" x14ac:dyDescent="0.25">
      <c r="A563" t="s">
        <v>1094</v>
      </c>
      <c r="B563" s="2" t="s">
        <v>1095</v>
      </c>
      <c r="C563" s="2" t="s">
        <v>1108</v>
      </c>
      <c r="D563" s="22" t="s">
        <v>1145</v>
      </c>
      <c r="E563" s="22" t="s">
        <v>1146</v>
      </c>
      <c r="F563" s="3" t="s">
        <v>1148</v>
      </c>
      <c r="G563" s="46"/>
      <c r="H563" s="41">
        <v>2</v>
      </c>
      <c r="I563">
        <v>40</v>
      </c>
      <c r="J563" s="48">
        <v>43213</v>
      </c>
      <c r="K563" s="22">
        <v>2018</v>
      </c>
      <c r="L563" s="48" t="s">
        <v>1153</v>
      </c>
      <c r="M563" s="48">
        <v>43213</v>
      </c>
      <c r="N563" s="50">
        <v>10.8</v>
      </c>
      <c r="O563" t="str">
        <f t="shared" si="61"/>
        <v>Profundo</v>
      </c>
      <c r="P563" s="41" t="s">
        <v>476</v>
      </c>
      <c r="Q563" t="str">
        <f>VLOOKUP(P563,spp!A:B,2,FALSE)</f>
        <v>Sufflamen verres</v>
      </c>
      <c r="R563" s="53">
        <f t="shared" si="63"/>
        <v>3</v>
      </c>
      <c r="S563" s="87"/>
      <c r="T563" s="87">
        <v>1</v>
      </c>
      <c r="U563" s="87">
        <v>2</v>
      </c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8"/>
      <c r="AL563" s="79"/>
      <c r="AM563">
        <f>VLOOKUP(P563,spp!A:C,3,FALSE)</f>
        <v>2.4899999999999999E-2</v>
      </c>
      <c r="AN563">
        <f>VLOOKUP(P563,spp!A:D,4,FALSE)</f>
        <v>3.0129999999999999</v>
      </c>
      <c r="AO563">
        <f t="shared" si="68"/>
        <v>111.29578014238598</v>
      </c>
      <c r="AP563">
        <f t="shared" si="69"/>
        <v>2.7823945035596496</v>
      </c>
      <c r="AQ563">
        <f t="shared" si="70"/>
        <v>27.823945035596495</v>
      </c>
      <c r="AR563">
        <f t="shared" si="71"/>
        <v>2.7823945035596494E-2</v>
      </c>
      <c r="AS563">
        <f t="shared" si="62"/>
        <v>7.4999999999999997E-2</v>
      </c>
      <c r="AT563">
        <f>VLOOKUP(P563,spp!A:H,8,FALSE)</f>
        <v>3.3</v>
      </c>
      <c r="AU563" s="79" t="str">
        <f>VLOOKUP(Q563,gfQuimbayo!B:C,2,FALSE)</f>
        <v>IN</v>
      </c>
      <c r="AV563" s="79" t="str">
        <f>VLOOKUP(AU563,gfQuimbayo!E:F,2,FALSE)</f>
        <v>Invertebrivores</v>
      </c>
      <c r="AW563" s="79" t="str">
        <f>VLOOKUP(Q563,taxo!A:D,4,FALSE)</f>
        <v>Tetraodontiformes</v>
      </c>
      <c r="AX563" s="79" t="str">
        <f>VLOOKUP(Q563,taxo!A:C,3,FALSE)</f>
        <v>Balistidae</v>
      </c>
      <c r="AY563" t="str">
        <f>VLOOKUP(P563,spp!A:L,12,FALSE)</f>
        <v>LC</v>
      </c>
    </row>
    <row r="564" spans="1:51" hidden="1" x14ac:dyDescent="0.25">
      <c r="A564" t="s">
        <v>1094</v>
      </c>
      <c r="B564" s="2" t="s">
        <v>1095</v>
      </c>
      <c r="C564" s="2" t="s">
        <v>1108</v>
      </c>
      <c r="D564" s="22" t="s">
        <v>1145</v>
      </c>
      <c r="E564" s="22" t="s">
        <v>1146</v>
      </c>
      <c r="F564" s="3" t="s">
        <v>1148</v>
      </c>
      <c r="G564" s="46"/>
      <c r="H564" s="41">
        <v>2</v>
      </c>
      <c r="I564">
        <v>40</v>
      </c>
      <c r="J564" s="48">
        <v>43213</v>
      </c>
      <c r="K564" s="22">
        <v>2018</v>
      </c>
      <c r="L564" s="48" t="s">
        <v>1153</v>
      </c>
      <c r="M564" s="48">
        <v>43213</v>
      </c>
      <c r="N564" s="50">
        <v>10.8</v>
      </c>
      <c r="O564" t="str">
        <f t="shared" si="61"/>
        <v>Profundo</v>
      </c>
      <c r="P564" s="41" t="s">
        <v>318</v>
      </c>
      <c r="Q564" t="str">
        <f>VLOOKUP(P564,spp!A:B,2,FALSE)</f>
        <v>Halichoeres nicholsi</v>
      </c>
      <c r="R564" s="53">
        <f t="shared" si="63"/>
        <v>1</v>
      </c>
      <c r="S564" s="87"/>
      <c r="T564" s="87"/>
      <c r="U564" s="87">
        <v>1</v>
      </c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  <c r="AF564" s="87"/>
      <c r="AG564" s="87"/>
      <c r="AH564" s="87"/>
      <c r="AI564" s="87"/>
      <c r="AJ564" s="87"/>
      <c r="AK564" s="88"/>
      <c r="AL564" s="79"/>
      <c r="AM564">
        <f>VLOOKUP(P564,spp!A:C,3,FALSE)</f>
        <v>1.26E-2</v>
      </c>
      <c r="AN564">
        <f>VLOOKUP(P564,spp!A:D,4,FALSE)</f>
        <v>3.0672999999999999</v>
      </c>
      <c r="AO564">
        <f t="shared" si="68"/>
        <v>29.169073044120523</v>
      </c>
      <c r="AP564">
        <f t="shared" si="69"/>
        <v>0.72922682610301304</v>
      </c>
      <c r="AQ564">
        <f t="shared" si="70"/>
        <v>7.2922682610301308</v>
      </c>
      <c r="AR564">
        <f t="shared" si="71"/>
        <v>7.2922682610301309E-3</v>
      </c>
      <c r="AS564">
        <f t="shared" si="62"/>
        <v>2.5000000000000001E-2</v>
      </c>
      <c r="AT564">
        <f>VLOOKUP(P564,spp!A:H,8,FALSE)</f>
        <v>4</v>
      </c>
      <c r="AU564" s="79" t="str">
        <f>VLOOKUP(Q564,gfQuimbayo!B:C,2,FALSE)</f>
        <v>IN</v>
      </c>
      <c r="AV564" s="79" t="str">
        <f>VLOOKUP(AU564,gfQuimbayo!E:F,2,FALSE)</f>
        <v>Invertebrivores</v>
      </c>
      <c r="AW564" s="79" t="str">
        <f>VLOOKUP(Q564,taxo!A:D,4,FALSE)</f>
        <v>Perciformes</v>
      </c>
      <c r="AX564" s="79" t="str">
        <f>VLOOKUP(Q564,taxo!A:C,3,FALSE)</f>
        <v>Labridae</v>
      </c>
      <c r="AY564" t="str">
        <f>VLOOKUP(P564,spp!A:L,12,FALSE)</f>
        <v>LC</v>
      </c>
    </row>
    <row r="565" spans="1:51" hidden="1" x14ac:dyDescent="0.25">
      <c r="A565" t="s">
        <v>1094</v>
      </c>
      <c r="B565" s="2" t="s">
        <v>1095</v>
      </c>
      <c r="C565" s="2" t="s">
        <v>1108</v>
      </c>
      <c r="D565" s="22" t="s">
        <v>1145</v>
      </c>
      <c r="E565" s="22" t="s">
        <v>1146</v>
      </c>
      <c r="F565" s="3" t="s">
        <v>1148</v>
      </c>
      <c r="G565" s="46"/>
      <c r="H565" s="41">
        <v>2</v>
      </c>
      <c r="I565">
        <v>40</v>
      </c>
      <c r="J565" s="48">
        <v>43213</v>
      </c>
      <c r="K565" s="22">
        <v>2018</v>
      </c>
      <c r="L565" s="48" t="s">
        <v>1153</v>
      </c>
      <c r="M565" s="48">
        <v>43213</v>
      </c>
      <c r="N565" s="50">
        <v>10.8</v>
      </c>
      <c r="O565" t="str">
        <f t="shared" si="61"/>
        <v>Profundo</v>
      </c>
      <c r="P565" s="41" t="s">
        <v>511</v>
      </c>
      <c r="Q565" t="str">
        <f>VLOOKUP(P565,spp!A:B,2,FALSE)</f>
        <v>Stegastes acapulcoensis</v>
      </c>
      <c r="R565" s="53">
        <f t="shared" si="63"/>
        <v>11</v>
      </c>
      <c r="S565" s="87">
        <v>1</v>
      </c>
      <c r="T565" s="87">
        <v>10</v>
      </c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  <c r="AI565" s="87"/>
      <c r="AJ565" s="87"/>
      <c r="AK565" s="88"/>
      <c r="AL565" s="79"/>
      <c r="AM565">
        <f>VLOOKUP(P565,spp!A:C,3,FALSE)</f>
        <v>3.49E-2</v>
      </c>
      <c r="AN565">
        <f>VLOOKUP(P565,spp!A:D,4,FALSE)</f>
        <v>2.9108999999999998</v>
      </c>
      <c r="AO565">
        <f t="shared" si="68"/>
        <v>123.54112660575078</v>
      </c>
      <c r="AP565">
        <f t="shared" si="69"/>
        <v>3.0885281651437695</v>
      </c>
      <c r="AQ565">
        <f t="shared" si="70"/>
        <v>30.885281651437694</v>
      </c>
      <c r="AR565">
        <f t="shared" si="71"/>
        <v>3.0885281651437693E-2</v>
      </c>
      <c r="AS565">
        <f t="shared" si="62"/>
        <v>0.27500000000000002</v>
      </c>
      <c r="AT565">
        <f>VLOOKUP(P565,spp!A:H,8,FALSE)</f>
        <v>2</v>
      </c>
      <c r="AU565" s="79" t="str">
        <f>VLOOKUP(Q565,gfQuimbayo!B:C,2,FALSE)</f>
        <v>HD</v>
      </c>
      <c r="AV565" s="79" t="str">
        <f>VLOOKUP(AU565,gfQuimbayo!E:F,2,FALSE)</f>
        <v>Detritivores</v>
      </c>
      <c r="AW565" s="79" t="str">
        <f>VLOOKUP(Q565,taxo!A:D,4,FALSE)</f>
        <v>Perciformes</v>
      </c>
      <c r="AX565" s="79" t="str">
        <f>VLOOKUP(Q565,taxo!A:C,3,FALSE)</f>
        <v>Pomacentridae</v>
      </c>
      <c r="AY565" t="str">
        <f>VLOOKUP(P565,spp!A:L,12,FALSE)</f>
        <v>LC</v>
      </c>
    </row>
    <row r="566" spans="1:51" hidden="1" x14ac:dyDescent="0.25">
      <c r="A566" t="s">
        <v>1094</v>
      </c>
      <c r="B566" s="2" t="s">
        <v>1095</v>
      </c>
      <c r="C566" s="2" t="s">
        <v>1108</v>
      </c>
      <c r="D566" s="22" t="s">
        <v>1145</v>
      </c>
      <c r="E566" s="22" t="s">
        <v>1146</v>
      </c>
      <c r="F566" s="3" t="s">
        <v>1148</v>
      </c>
      <c r="G566" s="46"/>
      <c r="H566" s="41">
        <v>2</v>
      </c>
      <c r="I566">
        <v>40</v>
      </c>
      <c r="J566" s="48">
        <v>43213</v>
      </c>
      <c r="K566" s="22">
        <v>2018</v>
      </c>
      <c r="L566" s="48" t="s">
        <v>1153</v>
      </c>
      <c r="M566" s="48">
        <v>43213</v>
      </c>
      <c r="N566" s="50">
        <v>10.8</v>
      </c>
      <c r="O566" t="str">
        <f t="shared" si="61"/>
        <v>Profundo</v>
      </c>
      <c r="P566" s="41" t="s">
        <v>215</v>
      </c>
      <c r="Q566" t="str">
        <f>VLOOKUP(P566,spp!A:B,2,FALSE)</f>
        <v>Diodon holocanthus</v>
      </c>
      <c r="R566" s="53">
        <f t="shared" si="63"/>
        <v>1</v>
      </c>
      <c r="S566" s="87"/>
      <c r="T566" s="87"/>
      <c r="U566" s="87">
        <v>1</v>
      </c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  <c r="AF566" s="87"/>
      <c r="AG566" s="87"/>
      <c r="AH566" s="87"/>
      <c r="AI566" s="87"/>
      <c r="AJ566" s="87"/>
      <c r="AK566" s="88"/>
      <c r="AL566" s="79"/>
      <c r="AM566">
        <f>VLOOKUP(P566,spp!A:C,3,FALSE)</f>
        <v>2.1899999999999999E-2</v>
      </c>
      <c r="AN566">
        <f>VLOOKUP(P566,spp!A:D,4,FALSE)</f>
        <v>3</v>
      </c>
      <c r="AO566">
        <f t="shared" si="68"/>
        <v>42.7734375</v>
      </c>
      <c r="AP566">
        <f t="shared" si="69"/>
        <v>1.0693359375</v>
      </c>
      <c r="AQ566">
        <f t="shared" si="70"/>
        <v>10.693359375</v>
      </c>
      <c r="AR566">
        <f t="shared" si="71"/>
        <v>1.0693359374999999E-2</v>
      </c>
      <c r="AS566">
        <f t="shared" si="62"/>
        <v>2.5000000000000001E-2</v>
      </c>
      <c r="AT566">
        <f>VLOOKUP(P566,spp!A:H,8,FALSE)</f>
        <v>3.3</v>
      </c>
      <c r="AU566" s="79" t="str">
        <f>VLOOKUP(Q566,gfQuimbayo!B:C,2,FALSE)</f>
        <v>IN</v>
      </c>
      <c r="AV566" s="79" t="str">
        <f>VLOOKUP(AU566,gfQuimbayo!E:F,2,FALSE)</f>
        <v>Invertebrivores</v>
      </c>
      <c r="AW566" s="79" t="str">
        <f>VLOOKUP(Q566,taxo!A:D,4,FALSE)</f>
        <v>Tetraodontiformes</v>
      </c>
      <c r="AX566" s="79" t="str">
        <f>VLOOKUP(Q566,taxo!A:C,3,FALSE)</f>
        <v>Diodontidae</v>
      </c>
      <c r="AY566" t="str">
        <f>VLOOKUP(P566,spp!A:L,12,FALSE)</f>
        <v>NE</v>
      </c>
    </row>
    <row r="567" spans="1:51" hidden="1" x14ac:dyDescent="0.25">
      <c r="A567" t="s">
        <v>1094</v>
      </c>
      <c r="B567" s="2" t="s">
        <v>1095</v>
      </c>
      <c r="C567" s="2" t="s">
        <v>1108</v>
      </c>
      <c r="D567" s="22" t="s">
        <v>1145</v>
      </c>
      <c r="E567" s="22" t="s">
        <v>1146</v>
      </c>
      <c r="F567" s="3" t="s">
        <v>1148</v>
      </c>
      <c r="G567" s="46"/>
      <c r="H567" s="41">
        <v>2</v>
      </c>
      <c r="I567">
        <v>40</v>
      </c>
      <c r="J567" s="48">
        <v>43213</v>
      </c>
      <c r="K567" s="22">
        <v>2018</v>
      </c>
      <c r="L567" s="48" t="s">
        <v>1153</v>
      </c>
      <c r="M567" s="48">
        <v>43213</v>
      </c>
      <c r="N567" s="50">
        <v>10.8</v>
      </c>
      <c r="O567" t="str">
        <f t="shared" si="61"/>
        <v>Profundo</v>
      </c>
      <c r="P567" s="41" t="s">
        <v>110</v>
      </c>
      <c r="Q567" t="str">
        <f>VLOOKUP(P567,spp!A:B,2,FALSE)</f>
        <v>Bodianus diplotaenia</v>
      </c>
      <c r="R567" s="53">
        <f t="shared" si="63"/>
        <v>1</v>
      </c>
      <c r="S567" s="87"/>
      <c r="T567" s="87"/>
      <c r="U567" s="87"/>
      <c r="V567" s="87">
        <v>1</v>
      </c>
      <c r="W567" s="87"/>
      <c r="X567" s="87"/>
      <c r="Y567" s="87"/>
      <c r="Z567" s="87"/>
      <c r="AA567" s="87"/>
      <c r="AB567" s="87"/>
      <c r="AC567" s="87"/>
      <c r="AD567" s="87"/>
      <c r="AE567" s="87"/>
      <c r="AF567" s="87"/>
      <c r="AG567" s="87"/>
      <c r="AH567" s="87"/>
      <c r="AI567" s="87"/>
      <c r="AJ567" s="87"/>
      <c r="AK567" s="88"/>
      <c r="AL567" s="79"/>
      <c r="AM567">
        <f>VLOOKUP(P567,spp!A:C,3,FALSE)</f>
        <v>2.01E-2</v>
      </c>
      <c r="AN567">
        <f>VLOOKUP(P567,spp!A:D,4,FALSE)</f>
        <v>2.9992000000000001</v>
      </c>
      <c r="AO567">
        <f t="shared" si="68"/>
        <v>107.47705878762672</v>
      </c>
      <c r="AP567">
        <f t="shared" si="69"/>
        <v>2.6869264696906678</v>
      </c>
      <c r="AQ567">
        <f t="shared" si="70"/>
        <v>26.869264696906679</v>
      </c>
      <c r="AR567">
        <f t="shared" si="71"/>
        <v>2.6869264696906679E-2</v>
      </c>
      <c r="AS567">
        <f t="shared" si="62"/>
        <v>2.5000000000000001E-2</v>
      </c>
      <c r="AT567">
        <f>VLOOKUP(P567,spp!A:H,8,FALSE)</f>
        <v>3.4</v>
      </c>
      <c r="AU567" s="79" t="str">
        <f>VLOOKUP(Q567,gfQuimbayo!B:C,2,FALSE)</f>
        <v>IN</v>
      </c>
      <c r="AV567" s="79" t="str">
        <f>VLOOKUP(AU567,gfQuimbayo!E:F,2,FALSE)</f>
        <v>Invertebrivores</v>
      </c>
      <c r="AW567" s="79" t="str">
        <f>VLOOKUP(Q567,taxo!A:D,4,FALSE)</f>
        <v>Perciformes</v>
      </c>
      <c r="AX567" s="79" t="str">
        <f>VLOOKUP(Q567,taxo!A:C,3,FALSE)</f>
        <v>Labridae</v>
      </c>
      <c r="AY567" t="str">
        <f>VLOOKUP(P567,spp!A:L,12,FALSE)</f>
        <v>LC</v>
      </c>
    </row>
    <row r="568" spans="1:51" hidden="1" x14ac:dyDescent="0.25">
      <c r="A568" t="s">
        <v>1094</v>
      </c>
      <c r="B568" s="2" t="s">
        <v>1095</v>
      </c>
      <c r="C568" s="2" t="s">
        <v>1108</v>
      </c>
      <c r="D568" s="22" t="s">
        <v>1145</v>
      </c>
      <c r="E568" s="22" t="s">
        <v>1146</v>
      </c>
      <c r="F568" s="3" t="s">
        <v>1148</v>
      </c>
      <c r="G568" s="46"/>
      <c r="H568" s="41">
        <v>2</v>
      </c>
      <c r="I568">
        <v>40</v>
      </c>
      <c r="J568" s="48">
        <v>43213</v>
      </c>
      <c r="K568" s="22">
        <v>2018</v>
      </c>
      <c r="L568" s="48" t="s">
        <v>1153</v>
      </c>
      <c r="M568" s="48">
        <v>43213</v>
      </c>
      <c r="N568" s="50">
        <v>10.8</v>
      </c>
      <c r="O568" t="str">
        <f t="shared" si="61"/>
        <v>Profundo</v>
      </c>
      <c r="P568" s="41" t="s">
        <v>293</v>
      </c>
      <c r="Q568" t="str">
        <f>VLOOKUP(P568,spp!A:B,2,FALSE)</f>
        <v>Haemulon maculicauda</v>
      </c>
      <c r="R568" s="53">
        <f t="shared" si="63"/>
        <v>1</v>
      </c>
      <c r="S568" s="87"/>
      <c r="T568" s="87"/>
      <c r="U568" s="87">
        <v>1</v>
      </c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  <c r="AF568" s="87"/>
      <c r="AG568" s="87"/>
      <c r="AH568" s="87"/>
      <c r="AI568" s="87"/>
      <c r="AJ568" s="87"/>
      <c r="AK568" s="88"/>
      <c r="AL568" s="79"/>
      <c r="AM568">
        <f>VLOOKUP(P568,spp!A:C,3,FALSE)</f>
        <v>8.8999999999999999E-3</v>
      </c>
      <c r="AN568">
        <f>VLOOKUP(P568,spp!A:D,4,FALSE)</f>
        <v>3.16</v>
      </c>
      <c r="AO568">
        <f t="shared" si="68"/>
        <v>26.039080711255959</v>
      </c>
      <c r="AP568">
        <f t="shared" si="69"/>
        <v>0.65097701778139894</v>
      </c>
      <c r="AQ568">
        <f t="shared" si="70"/>
        <v>6.5097701778139889</v>
      </c>
      <c r="AR568">
        <f t="shared" si="71"/>
        <v>6.509770177813989E-3</v>
      </c>
      <c r="AS568">
        <f t="shared" si="62"/>
        <v>2.5000000000000001E-2</v>
      </c>
      <c r="AT568">
        <f>VLOOKUP(P568,spp!A:H,8,FALSE)</f>
        <v>4.2</v>
      </c>
      <c r="AU568" s="79" t="str">
        <f>VLOOKUP(Q568,gfQuimbayo!B:C,2,FALSE)</f>
        <v>PS</v>
      </c>
      <c r="AV568" s="79" t="str">
        <f>VLOOKUP(AU568,gfQuimbayo!E:F,2,FALSE)</f>
        <v>Piscivores</v>
      </c>
      <c r="AW568" s="79" t="str">
        <f>VLOOKUP(Q568,taxo!A:D,4,FALSE)</f>
        <v>Perciformes</v>
      </c>
      <c r="AX568" s="79" t="str">
        <f>VLOOKUP(Q568,taxo!A:C,3,FALSE)</f>
        <v>Haemulidae</v>
      </c>
      <c r="AY568" t="str">
        <f>VLOOKUP(P568,spp!A:L,12,FALSE)</f>
        <v>LC</v>
      </c>
    </row>
    <row r="569" spans="1:51" hidden="1" x14ac:dyDescent="0.25">
      <c r="A569" t="s">
        <v>1094</v>
      </c>
      <c r="B569" s="2" t="s">
        <v>1095</v>
      </c>
      <c r="C569" s="2" t="s">
        <v>1108</v>
      </c>
      <c r="D569" s="22" t="s">
        <v>1145</v>
      </c>
      <c r="E569" s="22" t="s">
        <v>1146</v>
      </c>
      <c r="F569" s="3" t="s">
        <v>1148</v>
      </c>
      <c r="G569" s="46"/>
      <c r="H569" s="41">
        <v>3</v>
      </c>
      <c r="I569">
        <v>40</v>
      </c>
      <c r="J569" s="48">
        <v>43213</v>
      </c>
      <c r="K569" s="22">
        <v>2018</v>
      </c>
      <c r="L569" s="48" t="s">
        <v>1153</v>
      </c>
      <c r="M569" s="48">
        <v>43213</v>
      </c>
      <c r="N569" s="50">
        <v>10.8</v>
      </c>
      <c r="O569" t="str">
        <f t="shared" si="61"/>
        <v>Profundo</v>
      </c>
      <c r="P569" s="41" t="s">
        <v>125</v>
      </c>
      <c r="Q569" t="str">
        <f>VLOOKUP(P569,spp!A:B,2,FALSE)</f>
        <v>Canthigaster punctatissima</v>
      </c>
      <c r="R569" s="53">
        <f t="shared" si="63"/>
        <v>1</v>
      </c>
      <c r="S569" s="87">
        <v>1</v>
      </c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  <c r="AF569" s="87"/>
      <c r="AG569" s="87"/>
      <c r="AH569" s="87"/>
      <c r="AI569" s="87"/>
      <c r="AJ569" s="87"/>
      <c r="AK569" s="88"/>
      <c r="AL569" s="79"/>
      <c r="AM569">
        <f>VLOOKUP(P569,spp!A:C,3,FALSE)</f>
        <v>1.9699999999999999E-2</v>
      </c>
      <c r="AN569">
        <f>VLOOKUP(P569,spp!A:D,4,FALSE)</f>
        <v>2.9174000000000002</v>
      </c>
      <c r="AO569">
        <f t="shared" si="68"/>
        <v>0.28537531735533872</v>
      </c>
      <c r="AP569">
        <f t="shared" si="69"/>
        <v>7.1343829338834678E-3</v>
      </c>
      <c r="AQ569">
        <f t="shared" si="70"/>
        <v>7.134382933883468E-2</v>
      </c>
      <c r="AR569">
        <f t="shared" si="71"/>
        <v>7.1343829338834679E-5</v>
      </c>
      <c r="AS569">
        <f t="shared" si="62"/>
        <v>2.5000000000000001E-2</v>
      </c>
      <c r="AT569">
        <f>VLOOKUP(P569,spp!A:H,8,FALSE)</f>
        <v>3</v>
      </c>
      <c r="AU569" s="79" t="str">
        <f>VLOOKUP(Q569,gfQuimbayo!B:C,2,FALSE)</f>
        <v>IN</v>
      </c>
      <c r="AV569" s="79" t="str">
        <f>VLOOKUP(AU569,gfQuimbayo!E:F,2,FALSE)</f>
        <v>Invertebrivores</v>
      </c>
      <c r="AW569" s="79" t="str">
        <f>VLOOKUP(Q569,taxo!A:D,4,FALSE)</f>
        <v>Tetraodontiformes</v>
      </c>
      <c r="AX569" s="79" t="str">
        <f>VLOOKUP(Q569,taxo!A:C,3,FALSE)</f>
        <v>Tetraodontidae</v>
      </c>
      <c r="AY569" t="str">
        <f>VLOOKUP(P569,spp!A:L,12,FALSE)</f>
        <v>LC</v>
      </c>
    </row>
    <row r="570" spans="1:51" hidden="1" x14ac:dyDescent="0.25">
      <c r="A570" t="s">
        <v>1094</v>
      </c>
      <c r="B570" s="2" t="s">
        <v>1095</v>
      </c>
      <c r="C570" s="2" t="s">
        <v>1108</v>
      </c>
      <c r="D570" s="22" t="s">
        <v>1145</v>
      </c>
      <c r="E570" s="22" t="s">
        <v>1146</v>
      </c>
      <c r="F570" s="3" t="s">
        <v>1148</v>
      </c>
      <c r="G570" s="46"/>
      <c r="H570" s="41">
        <v>3</v>
      </c>
      <c r="I570">
        <v>40</v>
      </c>
      <c r="J570" s="48">
        <v>43213</v>
      </c>
      <c r="K570" s="22">
        <v>2018</v>
      </c>
      <c r="L570" s="48" t="s">
        <v>1153</v>
      </c>
      <c r="M570" s="48">
        <v>43213</v>
      </c>
      <c r="N570" s="50">
        <v>10.8</v>
      </c>
      <c r="O570" t="str">
        <f t="shared" si="61"/>
        <v>Profundo</v>
      </c>
      <c r="P570" s="41" t="s">
        <v>166</v>
      </c>
      <c r="Q570" t="str">
        <f>VLOOKUP(P570,spp!A:B,2,FALSE)</f>
        <v>Cephalopholis panamensis</v>
      </c>
      <c r="R570" s="53">
        <f t="shared" si="63"/>
        <v>1</v>
      </c>
      <c r="S570" s="87"/>
      <c r="T570" s="87">
        <v>1</v>
      </c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  <c r="AF570" s="87"/>
      <c r="AG570" s="87"/>
      <c r="AH570" s="87"/>
      <c r="AI570" s="87"/>
      <c r="AJ570" s="87"/>
      <c r="AK570" s="88"/>
      <c r="AL570" s="79"/>
      <c r="AM570">
        <f>VLOOKUP(P570,spp!A:C,3,FALSE)</f>
        <v>2.1700000000000001E-2</v>
      </c>
      <c r="AN570">
        <f>VLOOKUP(P570,spp!A:D,4,FALSE)</f>
        <v>3.0350000000000001</v>
      </c>
      <c r="AO570">
        <f t="shared" si="68"/>
        <v>9.8235999503572771</v>
      </c>
      <c r="AP570">
        <f t="shared" si="69"/>
        <v>0.24558999875893192</v>
      </c>
      <c r="AQ570">
        <f t="shared" si="70"/>
        <v>2.4558999875893193</v>
      </c>
      <c r="AR570">
        <f t="shared" si="71"/>
        <v>2.4558999875893195E-3</v>
      </c>
      <c r="AS570">
        <f t="shared" si="62"/>
        <v>2.5000000000000001E-2</v>
      </c>
      <c r="AT570">
        <f>VLOOKUP(P570,spp!A:H,8,FALSE)</f>
        <v>4</v>
      </c>
      <c r="AU570" s="79" t="str">
        <f>VLOOKUP(Q570,gfQuimbayo!B:C,2,FALSE)</f>
        <v>PS</v>
      </c>
      <c r="AV570" s="79" t="str">
        <f>VLOOKUP(AU570,gfQuimbayo!E:F,2,FALSE)</f>
        <v>Piscivores</v>
      </c>
      <c r="AW570" s="79" t="str">
        <f>VLOOKUP(Q570,taxo!A:D,4,FALSE)</f>
        <v>Perciformes</v>
      </c>
      <c r="AX570" s="79" t="str">
        <f>VLOOKUP(Q570,taxo!A:C,3,FALSE)</f>
        <v>Serranidae</v>
      </c>
      <c r="AY570" t="str">
        <f>VLOOKUP(P570,spp!A:L,12,FALSE)</f>
        <v>LC</v>
      </c>
    </row>
    <row r="571" spans="1:51" hidden="1" x14ac:dyDescent="0.25">
      <c r="A571" t="s">
        <v>1094</v>
      </c>
      <c r="B571" s="2" t="s">
        <v>1095</v>
      </c>
      <c r="C571" s="2" t="s">
        <v>1108</v>
      </c>
      <c r="D571" s="22" t="s">
        <v>1145</v>
      </c>
      <c r="E571" s="22" t="s">
        <v>1146</v>
      </c>
      <c r="F571" s="3" t="s">
        <v>1148</v>
      </c>
      <c r="G571" s="46"/>
      <c r="H571" s="41">
        <v>3</v>
      </c>
      <c r="I571">
        <v>40</v>
      </c>
      <c r="J571" s="48">
        <v>43213</v>
      </c>
      <c r="K571" s="22">
        <v>2018</v>
      </c>
      <c r="L571" s="48" t="s">
        <v>1153</v>
      </c>
      <c r="M571" s="48">
        <v>43213</v>
      </c>
      <c r="N571" s="50">
        <v>10.8</v>
      </c>
      <c r="O571" t="str">
        <f t="shared" si="61"/>
        <v>Profundo</v>
      </c>
      <c r="P571" s="41" t="s">
        <v>312</v>
      </c>
      <c r="Q571" t="str">
        <f>VLOOKUP(P571,spp!A:B,2,FALSE)</f>
        <v>Halichoeres dispilus</v>
      </c>
      <c r="R571" s="53">
        <f t="shared" si="63"/>
        <v>16</v>
      </c>
      <c r="S571" s="87"/>
      <c r="T571" s="87">
        <v>16</v>
      </c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  <c r="AF571" s="87"/>
      <c r="AG571" s="87"/>
      <c r="AH571" s="87"/>
      <c r="AI571" s="87"/>
      <c r="AJ571" s="87"/>
      <c r="AK571" s="88"/>
      <c r="AL571" s="79"/>
      <c r="AM571">
        <f>VLOOKUP(P571,spp!A:C,3,FALSE)</f>
        <v>1.26E-2</v>
      </c>
      <c r="AN571">
        <f>VLOOKUP(P571,spp!A:D,4,FALSE)</f>
        <v>3.0672999999999999</v>
      </c>
      <c r="AO571">
        <f t="shared" si="68"/>
        <v>97.401566348344858</v>
      </c>
      <c r="AP571">
        <f t="shared" si="69"/>
        <v>2.4350391587086215</v>
      </c>
      <c r="AQ571">
        <f t="shared" si="70"/>
        <v>24.350391587086214</v>
      </c>
      <c r="AR571">
        <f t="shared" si="71"/>
        <v>2.4350391587086215E-2</v>
      </c>
      <c r="AS571">
        <f t="shared" si="62"/>
        <v>0.4</v>
      </c>
      <c r="AT571">
        <f>VLOOKUP(P571,spp!A:H,8,FALSE)</f>
        <v>3.9</v>
      </c>
      <c r="AU571" s="79" t="str">
        <f>VLOOKUP(Q571,gfQuimbayo!B:C,2,FALSE)</f>
        <v>IN</v>
      </c>
      <c r="AV571" s="79" t="str">
        <f>VLOOKUP(AU571,gfQuimbayo!E:F,2,FALSE)</f>
        <v>Invertebrivores</v>
      </c>
      <c r="AW571" s="79" t="str">
        <f>VLOOKUP(Q571,taxo!A:D,4,FALSE)</f>
        <v>Perciformes</v>
      </c>
      <c r="AX571" s="79" t="str">
        <f>VLOOKUP(Q571,taxo!A:C,3,FALSE)</f>
        <v>Labridae</v>
      </c>
      <c r="AY571" t="str">
        <f>VLOOKUP(P571,spp!A:L,12,FALSE)</f>
        <v>LC</v>
      </c>
    </row>
    <row r="572" spans="1:51" hidden="1" x14ac:dyDescent="0.25">
      <c r="A572" t="s">
        <v>1094</v>
      </c>
      <c r="B572" s="2" t="s">
        <v>1095</v>
      </c>
      <c r="C572" s="2" t="s">
        <v>1108</v>
      </c>
      <c r="D572" s="22" t="s">
        <v>1145</v>
      </c>
      <c r="E572" s="22" t="s">
        <v>1146</v>
      </c>
      <c r="F572" s="3" t="s">
        <v>1148</v>
      </c>
      <c r="G572" s="46"/>
      <c r="H572" s="41">
        <v>3</v>
      </c>
      <c r="I572">
        <v>40</v>
      </c>
      <c r="J572" s="48">
        <v>43213</v>
      </c>
      <c r="K572" s="22">
        <v>2018</v>
      </c>
      <c r="L572" s="48" t="s">
        <v>1153</v>
      </c>
      <c r="M572" s="48">
        <v>43213</v>
      </c>
      <c r="N572" s="50">
        <v>10.8</v>
      </c>
      <c r="O572" t="str">
        <f t="shared" si="61"/>
        <v>Profundo</v>
      </c>
      <c r="P572" s="41" t="s">
        <v>459</v>
      </c>
      <c r="Q572" t="str">
        <f>VLOOKUP(P572,spp!A:B,2,FALSE)</f>
        <v>Scarus ghobban</v>
      </c>
      <c r="R572" s="53">
        <f t="shared" si="63"/>
        <v>17</v>
      </c>
      <c r="S572" s="87"/>
      <c r="T572" s="87">
        <v>2</v>
      </c>
      <c r="U572" s="87">
        <v>4</v>
      </c>
      <c r="V572" s="87">
        <v>10</v>
      </c>
      <c r="W572" s="87">
        <v>1</v>
      </c>
      <c r="X572" s="87"/>
      <c r="Y572" s="87"/>
      <c r="Z572" s="87"/>
      <c r="AA572" s="87"/>
      <c r="AB572" s="87"/>
      <c r="AC572" s="87"/>
      <c r="AD572" s="87"/>
      <c r="AE572" s="87"/>
      <c r="AF572" s="87"/>
      <c r="AG572" s="87"/>
      <c r="AH572" s="87"/>
      <c r="AI572" s="87"/>
      <c r="AJ572" s="87"/>
      <c r="AK572" s="88"/>
      <c r="AL572" s="79"/>
      <c r="AM572">
        <f>VLOOKUP(P572,spp!A:C,3,FALSE)</f>
        <v>2.3300000000000001E-2</v>
      </c>
      <c r="AN572">
        <f>VLOOKUP(P572,spp!A:D,4,FALSE)</f>
        <v>2.919</v>
      </c>
      <c r="AO572">
        <f t="shared" si="68"/>
        <v>1435.8975961522729</v>
      </c>
      <c r="AP572">
        <f t="shared" si="69"/>
        <v>35.89743990380682</v>
      </c>
      <c r="AQ572">
        <f t="shared" si="70"/>
        <v>358.97439903806821</v>
      </c>
      <c r="AR572">
        <f t="shared" si="71"/>
        <v>0.35897439903806821</v>
      </c>
      <c r="AS572">
        <f t="shared" si="62"/>
        <v>0.42499999999999999</v>
      </c>
      <c r="AT572">
        <f>VLOOKUP(P572,spp!A:H,8,FALSE)</f>
        <v>2</v>
      </c>
      <c r="AU572" s="79" t="str">
        <f>VLOOKUP(Q572,gfQuimbayo!B:C,2,FALSE)</f>
        <v>HM</v>
      </c>
      <c r="AV572" s="79" t="str">
        <f>VLOOKUP(AU572,gfQuimbayo!E:F,2,FALSE)</f>
        <v>Macroalgae feeders</v>
      </c>
      <c r="AW572" s="79" t="str">
        <f>VLOOKUP(Q572,taxo!A:D,4,FALSE)</f>
        <v>Perciformes</v>
      </c>
      <c r="AX572" s="79" t="str">
        <f>VLOOKUP(Q572,taxo!A:C,3,FALSE)</f>
        <v>Scaridae</v>
      </c>
      <c r="AY572" t="str">
        <f>VLOOKUP(P572,spp!A:L,12,FALSE)</f>
        <v>LC</v>
      </c>
    </row>
    <row r="573" spans="1:51" hidden="1" x14ac:dyDescent="0.25">
      <c r="A573" t="s">
        <v>1094</v>
      </c>
      <c r="B573" s="2" t="s">
        <v>1095</v>
      </c>
      <c r="C573" s="2" t="s">
        <v>1108</v>
      </c>
      <c r="D573" s="22" t="s">
        <v>1145</v>
      </c>
      <c r="E573" s="22" t="s">
        <v>1146</v>
      </c>
      <c r="F573" s="3" t="s">
        <v>1148</v>
      </c>
      <c r="G573" s="46"/>
      <c r="H573" s="41">
        <v>3</v>
      </c>
      <c r="I573">
        <v>40</v>
      </c>
      <c r="J573" s="48">
        <v>43213</v>
      </c>
      <c r="K573" s="22">
        <v>2018</v>
      </c>
      <c r="L573" s="48" t="s">
        <v>1153</v>
      </c>
      <c r="M573" s="48">
        <v>43213</v>
      </c>
      <c r="N573" s="50">
        <v>10.8</v>
      </c>
      <c r="O573" t="str">
        <f t="shared" si="61"/>
        <v>Profundo</v>
      </c>
      <c r="P573" s="41" t="s">
        <v>977</v>
      </c>
      <c r="Q573" t="str">
        <f>VLOOKUP(P573,spp!A:B,2,FALSE)</f>
        <v>Chromis atrilobata</v>
      </c>
      <c r="R573" s="53">
        <f t="shared" si="63"/>
        <v>1</v>
      </c>
      <c r="S573" s="87"/>
      <c r="T573" s="87">
        <v>1</v>
      </c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  <c r="AF573" s="87"/>
      <c r="AG573" s="87"/>
      <c r="AH573" s="87"/>
      <c r="AI573" s="87"/>
      <c r="AJ573" s="87"/>
      <c r="AK573" s="88"/>
      <c r="AL573" s="79"/>
      <c r="AM573">
        <f>VLOOKUP(P573,spp!A:C,3,FALSE)</f>
        <v>5.2300000000000003E-3</v>
      </c>
      <c r="AN573">
        <f>VLOOKUP(P573,spp!A:D,4,FALSE)</f>
        <v>3.41655</v>
      </c>
      <c r="AO573">
        <f t="shared" si="68"/>
        <v>5.1073103427335251</v>
      </c>
      <c r="AP573">
        <f t="shared" si="69"/>
        <v>0.12768275856833813</v>
      </c>
      <c r="AQ573">
        <f t="shared" si="70"/>
        <v>1.2768275856833813</v>
      </c>
      <c r="AR573">
        <f t="shared" si="71"/>
        <v>1.2768275856833813E-3</v>
      </c>
      <c r="AS573">
        <f t="shared" si="62"/>
        <v>2.5000000000000001E-2</v>
      </c>
      <c r="AT573">
        <f>VLOOKUP(P573,spp!A:H,8,FALSE)</f>
        <v>3.4</v>
      </c>
      <c r="AU573" s="79" t="str">
        <f>VLOOKUP(Q573,gfQuimbayo!B:C,2,FALSE)</f>
        <v>PK</v>
      </c>
      <c r="AV573" s="79" t="str">
        <f>VLOOKUP(AU573,gfQuimbayo!E:F,2,FALSE)</f>
        <v>Planktivores</v>
      </c>
      <c r="AW573" s="79" t="str">
        <f>VLOOKUP(Q573,taxo!A:D,4,FALSE)</f>
        <v>Perciformes</v>
      </c>
      <c r="AX573" s="79" t="str">
        <f>VLOOKUP(Q573,taxo!A:C,3,FALSE)</f>
        <v>Pomacentridae</v>
      </c>
      <c r="AY573" t="str">
        <f>VLOOKUP(P573,spp!A:L,12,FALSE)</f>
        <v>LC</v>
      </c>
    </row>
    <row r="574" spans="1:51" hidden="1" x14ac:dyDescent="0.25">
      <c r="A574" t="s">
        <v>1094</v>
      </c>
      <c r="B574" s="2" t="s">
        <v>1095</v>
      </c>
      <c r="C574" s="2" t="s">
        <v>1108</v>
      </c>
      <c r="D574" s="22" t="s">
        <v>1145</v>
      </c>
      <c r="E574" s="22" t="s">
        <v>1146</v>
      </c>
      <c r="F574" s="3" t="s">
        <v>1148</v>
      </c>
      <c r="G574" s="46"/>
      <c r="H574" s="41">
        <v>3</v>
      </c>
      <c r="I574">
        <v>40</v>
      </c>
      <c r="J574" s="48">
        <v>43213</v>
      </c>
      <c r="K574" s="22">
        <v>2018</v>
      </c>
      <c r="L574" s="48" t="s">
        <v>1153</v>
      </c>
      <c r="M574" s="48">
        <v>43213</v>
      </c>
      <c r="N574" s="50">
        <v>10.8</v>
      </c>
      <c r="O574" t="str">
        <f t="shared" ref="O574:O637" si="72">IF(N574&gt;6,"Profundo","Somero")</f>
        <v>Profundo</v>
      </c>
      <c r="P574" s="41" t="s">
        <v>252</v>
      </c>
      <c r="Q574" t="str">
        <f>VLOOKUP(P574,spp!A:B,2,FALSE)</f>
        <v>Fistularia commersonii</v>
      </c>
      <c r="R574" s="53">
        <f t="shared" si="63"/>
        <v>1</v>
      </c>
      <c r="S574" s="87"/>
      <c r="T574" s="87"/>
      <c r="U574" s="87"/>
      <c r="V574" s="87"/>
      <c r="W574" s="87"/>
      <c r="X574" s="87"/>
      <c r="Y574" s="87"/>
      <c r="Z574" s="87"/>
      <c r="AA574" s="87"/>
      <c r="AB574" s="87">
        <v>1</v>
      </c>
      <c r="AC574" s="87"/>
      <c r="AD574" s="87"/>
      <c r="AE574" s="87"/>
      <c r="AF574" s="87"/>
      <c r="AG574" s="87"/>
      <c r="AH574" s="87"/>
      <c r="AI574" s="87"/>
      <c r="AJ574" s="87"/>
      <c r="AK574" s="88"/>
      <c r="AL574" s="79"/>
      <c r="AM574">
        <f>VLOOKUP(P574,spp!A:C,3,FALSE)</f>
        <v>5.9999999999999995E-4</v>
      </c>
      <c r="AN574">
        <f>VLOOKUP(P574,spp!A:D,4,FALSE)</f>
        <v>3</v>
      </c>
      <c r="AO574">
        <f t="shared" si="68"/>
        <v>253.12499999999997</v>
      </c>
      <c r="AP574">
        <f t="shared" si="69"/>
        <v>6.3281249999999991</v>
      </c>
      <c r="AQ574">
        <f t="shared" si="70"/>
        <v>63.281249999999993</v>
      </c>
      <c r="AR574">
        <f t="shared" si="71"/>
        <v>6.3281249999999997E-2</v>
      </c>
      <c r="AS574">
        <f t="shared" si="62"/>
        <v>2.5000000000000001E-2</v>
      </c>
      <c r="AT574">
        <f>VLOOKUP(P574,spp!A:H,8,FALSE)</f>
        <v>4.3</v>
      </c>
      <c r="AU574" s="79" t="str">
        <f>VLOOKUP(Q574,gfQuimbayo!B:C,2,FALSE)</f>
        <v>PS</v>
      </c>
      <c r="AV574" s="79" t="str">
        <f>VLOOKUP(AU574,gfQuimbayo!E:F,2,FALSE)</f>
        <v>Piscivores</v>
      </c>
      <c r="AW574" s="79" t="str">
        <f>VLOOKUP(Q574,taxo!A:D,4,FALSE)</f>
        <v>Syngnathiformes</v>
      </c>
      <c r="AX574" s="79" t="str">
        <f>VLOOKUP(Q574,taxo!A:C,3,FALSE)</f>
        <v>Fistulariidae</v>
      </c>
      <c r="AY574" t="str">
        <f>VLOOKUP(P574,spp!A:L,12,FALSE)</f>
        <v>NE</v>
      </c>
    </row>
    <row r="575" spans="1:51" hidden="1" x14ac:dyDescent="0.25">
      <c r="A575" t="s">
        <v>1094</v>
      </c>
      <c r="B575" s="2" t="s">
        <v>1095</v>
      </c>
      <c r="C575" s="2" t="s">
        <v>1108</v>
      </c>
      <c r="D575" s="22" t="s">
        <v>1145</v>
      </c>
      <c r="E575" s="22" t="s">
        <v>1146</v>
      </c>
      <c r="F575" s="3" t="s">
        <v>1148</v>
      </c>
      <c r="G575" s="46"/>
      <c r="H575" s="41">
        <v>3</v>
      </c>
      <c r="I575">
        <v>40</v>
      </c>
      <c r="J575" s="48">
        <v>43213</v>
      </c>
      <c r="K575" s="22">
        <v>2018</v>
      </c>
      <c r="L575" s="48" t="s">
        <v>1153</v>
      </c>
      <c r="M575" s="48">
        <v>43213</v>
      </c>
      <c r="N575" s="50">
        <v>10.8</v>
      </c>
      <c r="O575" t="str">
        <f t="shared" si="72"/>
        <v>Profundo</v>
      </c>
      <c r="P575" s="41" t="s">
        <v>110</v>
      </c>
      <c r="Q575" t="str">
        <f>VLOOKUP(P575,spp!A:B,2,FALSE)</f>
        <v>Bodianus diplotaenia</v>
      </c>
      <c r="R575" s="53">
        <f t="shared" si="63"/>
        <v>1</v>
      </c>
      <c r="S575" s="87"/>
      <c r="T575" s="87"/>
      <c r="U575" s="87">
        <v>1</v>
      </c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  <c r="AJ575" s="87"/>
      <c r="AK575" s="88"/>
      <c r="AL575" s="79"/>
      <c r="AM575">
        <f>VLOOKUP(P575,spp!A:C,3,FALSE)</f>
        <v>2.01E-2</v>
      </c>
      <c r="AN575">
        <f>VLOOKUP(P575,spp!A:D,4,FALSE)</f>
        <v>2.9992000000000001</v>
      </c>
      <c r="AO575">
        <f t="shared" si="68"/>
        <v>39.178568920836838</v>
      </c>
      <c r="AP575">
        <f t="shared" si="69"/>
        <v>0.97946422302092095</v>
      </c>
      <c r="AQ575">
        <f t="shared" si="70"/>
        <v>9.7946422302092095</v>
      </c>
      <c r="AR575">
        <f t="shared" si="71"/>
        <v>9.7946422302092103E-3</v>
      </c>
      <c r="AS575">
        <f t="shared" si="62"/>
        <v>2.5000000000000001E-2</v>
      </c>
      <c r="AT575">
        <f>VLOOKUP(P575,spp!A:H,8,FALSE)</f>
        <v>3.4</v>
      </c>
      <c r="AU575" s="79" t="str">
        <f>VLOOKUP(Q575,gfQuimbayo!B:C,2,FALSE)</f>
        <v>IN</v>
      </c>
      <c r="AV575" s="79" t="str">
        <f>VLOOKUP(AU575,gfQuimbayo!E:F,2,FALSE)</f>
        <v>Invertebrivores</v>
      </c>
      <c r="AW575" s="79" t="str">
        <f>VLOOKUP(Q575,taxo!A:D,4,FALSE)</f>
        <v>Perciformes</v>
      </c>
      <c r="AX575" s="79" t="str">
        <f>VLOOKUP(Q575,taxo!A:C,3,FALSE)</f>
        <v>Labridae</v>
      </c>
      <c r="AY575" t="str">
        <f>VLOOKUP(P575,spp!A:L,12,FALSE)</f>
        <v>LC</v>
      </c>
    </row>
    <row r="576" spans="1:51" hidden="1" x14ac:dyDescent="0.25">
      <c r="A576" t="s">
        <v>1094</v>
      </c>
      <c r="B576" s="2" t="s">
        <v>1095</v>
      </c>
      <c r="C576" s="2" t="s">
        <v>1108</v>
      </c>
      <c r="D576" s="22" t="s">
        <v>1145</v>
      </c>
      <c r="E576" s="22" t="s">
        <v>1146</v>
      </c>
      <c r="F576" s="3" t="s">
        <v>1148</v>
      </c>
      <c r="G576" s="46"/>
      <c r="H576" s="41">
        <v>3</v>
      </c>
      <c r="I576">
        <v>40</v>
      </c>
      <c r="J576" s="48">
        <v>43213</v>
      </c>
      <c r="K576" s="22">
        <v>2018</v>
      </c>
      <c r="L576" s="48" t="s">
        <v>1153</v>
      </c>
      <c r="M576" s="48">
        <v>43213</v>
      </c>
      <c r="N576" s="50">
        <v>10.8</v>
      </c>
      <c r="O576" t="str">
        <f t="shared" si="72"/>
        <v>Profundo</v>
      </c>
      <c r="P576" s="41" t="s">
        <v>407</v>
      </c>
      <c r="Q576" t="str">
        <f>VLOOKUP(P576,spp!A:B,2,FALSE)</f>
        <v>Ophioblennius steindachneri</v>
      </c>
      <c r="R576" s="53">
        <f t="shared" si="63"/>
        <v>1</v>
      </c>
      <c r="S576" s="87"/>
      <c r="T576" s="87"/>
      <c r="U576" s="87"/>
      <c r="V576" s="87">
        <v>1</v>
      </c>
      <c r="W576" s="87"/>
      <c r="X576" s="87"/>
      <c r="Y576" s="87"/>
      <c r="Z576" s="87"/>
      <c r="AA576" s="87"/>
      <c r="AB576" s="87"/>
      <c r="AC576" s="87"/>
      <c r="AD576" s="87"/>
      <c r="AE576" s="87"/>
      <c r="AF576" s="87"/>
      <c r="AG576" s="87"/>
      <c r="AH576" s="87"/>
      <c r="AI576" s="87"/>
      <c r="AJ576" s="87"/>
      <c r="AK576" s="88"/>
      <c r="AL576" s="79"/>
      <c r="AM576">
        <f>VLOOKUP(P576,spp!A:C,3,FALSE)</f>
        <v>3.2399999999999998E-2</v>
      </c>
      <c r="AN576">
        <f>VLOOKUP(P576,spp!A:D,4,FALSE)</f>
        <v>2.379</v>
      </c>
      <c r="AO576">
        <f t="shared" si="68"/>
        <v>29.358409782185277</v>
      </c>
      <c r="AP576">
        <f t="shared" si="69"/>
        <v>0.73396024455463194</v>
      </c>
      <c r="AQ576">
        <f t="shared" si="70"/>
        <v>7.3396024455463191</v>
      </c>
      <c r="AR576">
        <f t="shared" si="71"/>
        <v>7.3396024455463192E-3</v>
      </c>
      <c r="AS576">
        <f t="shared" si="62"/>
        <v>2.5000000000000001E-2</v>
      </c>
      <c r="AT576">
        <f>VLOOKUP(P576,spp!A:H,8,FALSE)</f>
        <v>2.7</v>
      </c>
      <c r="AU576" s="79" t="str">
        <f>VLOOKUP(Q576,gfQuimbayo!B:C,2,FALSE)</f>
        <v>HD</v>
      </c>
      <c r="AV576" s="79" t="str">
        <f>VLOOKUP(AU576,gfQuimbayo!E:F,2,FALSE)</f>
        <v>Detritivores</v>
      </c>
      <c r="AW576" s="79" t="str">
        <f>VLOOKUP(Q576,taxo!A:D,4,FALSE)</f>
        <v>Perciformes</v>
      </c>
      <c r="AX576" s="79" t="str">
        <f>VLOOKUP(Q576,taxo!A:C,3,FALSE)</f>
        <v>Blenniidae</v>
      </c>
      <c r="AY576" t="str">
        <f>VLOOKUP(P576,spp!A:L,12,FALSE)</f>
        <v>LC</v>
      </c>
    </row>
    <row r="577" spans="1:51" hidden="1" x14ac:dyDescent="0.25">
      <c r="A577" t="s">
        <v>1094</v>
      </c>
      <c r="B577" s="2" t="s">
        <v>1095</v>
      </c>
      <c r="C577" s="2" t="s">
        <v>1108</v>
      </c>
      <c r="D577" s="22" t="s">
        <v>1145</v>
      </c>
      <c r="E577" s="22" t="s">
        <v>1146</v>
      </c>
      <c r="F577" s="3" t="s">
        <v>1148</v>
      </c>
      <c r="G577" s="46"/>
      <c r="H577" s="41">
        <v>3</v>
      </c>
      <c r="I577">
        <v>40</v>
      </c>
      <c r="J577" s="48">
        <v>43213</v>
      </c>
      <c r="K577" s="22">
        <v>2018</v>
      </c>
      <c r="L577" s="48" t="s">
        <v>1153</v>
      </c>
      <c r="M577" s="48">
        <v>43213</v>
      </c>
      <c r="N577" s="50">
        <v>10.8</v>
      </c>
      <c r="O577" t="str">
        <f t="shared" si="72"/>
        <v>Profundo</v>
      </c>
      <c r="P577" s="41" t="s">
        <v>959</v>
      </c>
      <c r="Q577" t="str">
        <f>VLOOKUP(P577,spp!A:B,2,FALSE)</f>
        <v>Stegastes acapulcoensis</v>
      </c>
      <c r="R577" s="53">
        <f t="shared" si="63"/>
        <v>7</v>
      </c>
      <c r="S577" s="87"/>
      <c r="T577" s="87">
        <v>7</v>
      </c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  <c r="AF577" s="87"/>
      <c r="AG577" s="87"/>
      <c r="AH577" s="87"/>
      <c r="AI577" s="87"/>
      <c r="AJ577" s="87"/>
      <c r="AK577" s="88"/>
      <c r="AL577" s="79"/>
      <c r="AM577">
        <f>VLOOKUP(P577,spp!A:C,3,FALSE)</f>
        <v>3.49E-2</v>
      </c>
      <c r="AN577">
        <f>VLOOKUP(P577,spp!A:D,4,FALSE)</f>
        <v>2.9108999999999998</v>
      </c>
      <c r="AO577">
        <f t="shared" si="68"/>
        <v>86.126995749880962</v>
      </c>
      <c r="AP577">
        <f t="shared" si="69"/>
        <v>2.1531748937470239</v>
      </c>
      <c r="AQ577">
        <f t="shared" si="70"/>
        <v>21.53174893747024</v>
      </c>
      <c r="AR577">
        <f t="shared" si="71"/>
        <v>2.153174893747024E-2</v>
      </c>
      <c r="AS577">
        <f t="shared" si="62"/>
        <v>0.17499999999999999</v>
      </c>
      <c r="AT577">
        <f>VLOOKUP(P577,spp!A:H,8,FALSE)</f>
        <v>2</v>
      </c>
      <c r="AU577" s="79" t="str">
        <f>VLOOKUP(Q577,gfQuimbayo!B:C,2,FALSE)</f>
        <v>HD</v>
      </c>
      <c r="AV577" s="79" t="str">
        <f>VLOOKUP(AU577,gfQuimbayo!E:F,2,FALSE)</f>
        <v>Detritivores</v>
      </c>
      <c r="AW577" s="79" t="str">
        <f>VLOOKUP(Q577,taxo!A:D,4,FALSE)</f>
        <v>Perciformes</v>
      </c>
      <c r="AX577" s="79" t="str">
        <f>VLOOKUP(Q577,taxo!A:C,3,FALSE)</f>
        <v>Pomacentridae</v>
      </c>
      <c r="AY577" t="str">
        <f>VLOOKUP(P577,spp!A:L,12,FALSE)</f>
        <v>LC</v>
      </c>
    </row>
    <row r="578" spans="1:51" hidden="1" x14ac:dyDescent="0.25">
      <c r="A578" t="s">
        <v>1094</v>
      </c>
      <c r="B578" s="2" t="s">
        <v>1095</v>
      </c>
      <c r="C578" t="s">
        <v>1129</v>
      </c>
      <c r="D578" s="22" t="s">
        <v>1145</v>
      </c>
      <c r="E578" s="45" t="s">
        <v>1144</v>
      </c>
      <c r="F578" s="3" t="s">
        <v>1148</v>
      </c>
      <c r="G578" s="46"/>
      <c r="H578" s="41">
        <v>1</v>
      </c>
      <c r="I578">
        <v>40</v>
      </c>
      <c r="J578" s="48">
        <v>43213</v>
      </c>
      <c r="K578" s="22">
        <v>2018</v>
      </c>
      <c r="L578" s="48" t="s">
        <v>1153</v>
      </c>
      <c r="M578" s="48">
        <v>43213</v>
      </c>
      <c r="N578" s="50">
        <v>8.1</v>
      </c>
      <c r="O578" t="str">
        <f t="shared" si="72"/>
        <v>Profundo</v>
      </c>
      <c r="P578" s="41" t="s">
        <v>215</v>
      </c>
      <c r="Q578" t="str">
        <f>VLOOKUP(P578,spp!A:B,2,FALSE)</f>
        <v>Diodon holocanthus</v>
      </c>
      <c r="R578" s="53">
        <f t="shared" si="63"/>
        <v>1</v>
      </c>
      <c r="S578" s="87"/>
      <c r="T578" s="87"/>
      <c r="U578" s="87">
        <v>1</v>
      </c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  <c r="AF578" s="87"/>
      <c r="AG578" s="87"/>
      <c r="AH578" s="87"/>
      <c r="AI578" s="87"/>
      <c r="AJ578" s="87"/>
      <c r="AK578" s="88"/>
      <c r="AL578" s="79"/>
      <c r="AM578">
        <f>VLOOKUP(P578,spp!A:C,3,FALSE)</f>
        <v>2.1899999999999999E-2</v>
      </c>
      <c r="AN578">
        <f>VLOOKUP(P578,spp!A:D,4,FALSE)</f>
        <v>3</v>
      </c>
      <c r="AO578">
        <f t="shared" si="68"/>
        <v>42.7734375</v>
      </c>
      <c r="AP578">
        <f t="shared" si="69"/>
        <v>1.0693359375</v>
      </c>
      <c r="AQ578">
        <f t="shared" si="70"/>
        <v>10.693359375</v>
      </c>
      <c r="AR578">
        <f t="shared" si="71"/>
        <v>1.0693359374999999E-2</v>
      </c>
      <c r="AS578">
        <f t="shared" ref="AS578:AS641" si="73">R578/I578</f>
        <v>2.5000000000000001E-2</v>
      </c>
      <c r="AT578">
        <f>VLOOKUP(P578,spp!A:H,8,FALSE)</f>
        <v>3.3</v>
      </c>
      <c r="AU578" s="79" t="str">
        <f>VLOOKUP(Q578,gfQuimbayo!B:C,2,FALSE)</f>
        <v>IN</v>
      </c>
      <c r="AV578" s="79" t="str">
        <f>VLOOKUP(AU578,gfQuimbayo!E:F,2,FALSE)</f>
        <v>Invertebrivores</v>
      </c>
      <c r="AW578" s="79" t="str">
        <f>VLOOKUP(Q578,taxo!A:D,4,FALSE)</f>
        <v>Tetraodontiformes</v>
      </c>
      <c r="AX578" s="79" t="str">
        <f>VLOOKUP(Q578,taxo!A:C,3,FALSE)</f>
        <v>Diodontidae</v>
      </c>
      <c r="AY578" t="str">
        <f>VLOOKUP(P578,spp!A:L,12,FALSE)</f>
        <v>NE</v>
      </c>
    </row>
    <row r="579" spans="1:51" hidden="1" x14ac:dyDescent="0.25">
      <c r="A579" t="s">
        <v>1094</v>
      </c>
      <c r="B579" s="2" t="s">
        <v>1095</v>
      </c>
      <c r="C579" t="s">
        <v>1129</v>
      </c>
      <c r="D579" s="22" t="s">
        <v>1145</v>
      </c>
      <c r="E579" s="45" t="s">
        <v>1144</v>
      </c>
      <c r="F579" s="3" t="s">
        <v>1148</v>
      </c>
      <c r="G579" s="46"/>
      <c r="H579" s="41">
        <v>1</v>
      </c>
      <c r="I579">
        <v>40</v>
      </c>
      <c r="J579" s="48">
        <v>43213</v>
      </c>
      <c r="K579" s="22">
        <v>2018</v>
      </c>
      <c r="L579" s="48" t="s">
        <v>1153</v>
      </c>
      <c r="M579" s="48">
        <v>43213</v>
      </c>
      <c r="N579" s="50">
        <v>8.1</v>
      </c>
      <c r="O579" t="str">
        <f t="shared" si="72"/>
        <v>Profundo</v>
      </c>
      <c r="P579" s="41" t="s">
        <v>480</v>
      </c>
      <c r="Q579" t="str">
        <f>VLOOKUP(P579,spp!A:B,2,FALSE)</f>
        <v>Thalassoma lucasanum</v>
      </c>
      <c r="R579" s="53">
        <f t="shared" si="63"/>
        <v>7</v>
      </c>
      <c r="S579" s="87"/>
      <c r="T579" s="87">
        <v>4</v>
      </c>
      <c r="U579" s="87">
        <v>2</v>
      </c>
      <c r="V579" s="87">
        <v>1</v>
      </c>
      <c r="W579" s="87"/>
      <c r="X579" s="87"/>
      <c r="Y579" s="87"/>
      <c r="Z579" s="87"/>
      <c r="AA579" s="87"/>
      <c r="AB579" s="87"/>
      <c r="AC579" s="87"/>
      <c r="AD579" s="87"/>
      <c r="AE579" s="87"/>
      <c r="AF579" s="87"/>
      <c r="AG579" s="87"/>
      <c r="AH579" s="87"/>
      <c r="AI579" s="87"/>
      <c r="AJ579" s="87"/>
      <c r="AK579" s="88"/>
      <c r="AL579" s="79"/>
      <c r="AM579">
        <f>VLOOKUP(P579,spp!A:C,3,FALSE)</f>
        <v>1.261E-2</v>
      </c>
      <c r="AN579">
        <f>VLOOKUP(P579,spp!A:D,4,FALSE)</f>
        <v>2.8782999999999999</v>
      </c>
      <c r="AO579">
        <f t="shared" si="68"/>
        <v>100.5782721835181</v>
      </c>
      <c r="AP579">
        <f t="shared" si="69"/>
        <v>2.5144568045879523</v>
      </c>
      <c r="AQ579">
        <f t="shared" si="70"/>
        <v>25.144568045879524</v>
      </c>
      <c r="AR579">
        <f t="shared" si="71"/>
        <v>2.5144568045879525E-2</v>
      </c>
      <c r="AS579">
        <f t="shared" si="73"/>
        <v>0.17499999999999999</v>
      </c>
      <c r="AT579">
        <f>VLOOKUP(P579,spp!A:H,8,FALSE)</f>
        <v>3.5</v>
      </c>
      <c r="AU579" s="79" t="str">
        <f>VLOOKUP(Q579,gfQuimbayo!B:C,2,FALSE)</f>
        <v>IN</v>
      </c>
      <c r="AV579" s="79" t="str">
        <f>VLOOKUP(AU579,gfQuimbayo!E:F,2,FALSE)</f>
        <v>Invertebrivores</v>
      </c>
      <c r="AW579" s="79" t="str">
        <f>VLOOKUP(Q579,taxo!A:D,4,FALSE)</f>
        <v>Perciformes</v>
      </c>
      <c r="AX579" s="79" t="str">
        <f>VLOOKUP(Q579,taxo!A:C,3,FALSE)</f>
        <v>Labridae</v>
      </c>
      <c r="AY579" t="str">
        <f>VLOOKUP(P579,spp!A:L,12,FALSE)</f>
        <v>LC</v>
      </c>
    </row>
    <row r="580" spans="1:51" hidden="1" x14ac:dyDescent="0.25">
      <c r="A580" t="s">
        <v>1094</v>
      </c>
      <c r="B580" s="2" t="s">
        <v>1095</v>
      </c>
      <c r="C580" t="s">
        <v>1129</v>
      </c>
      <c r="D580" s="22" t="s">
        <v>1145</v>
      </c>
      <c r="E580" s="45" t="s">
        <v>1144</v>
      </c>
      <c r="F580" s="3" t="s">
        <v>1148</v>
      </c>
      <c r="G580" s="46"/>
      <c r="H580" s="41">
        <v>1</v>
      </c>
      <c r="I580">
        <v>40</v>
      </c>
      <c r="J580" s="48">
        <v>43213</v>
      </c>
      <c r="K580" s="22">
        <v>2018</v>
      </c>
      <c r="L580" s="48" t="s">
        <v>1153</v>
      </c>
      <c r="M580" s="48">
        <v>43213</v>
      </c>
      <c r="N580" s="50">
        <v>8.1</v>
      </c>
      <c r="O580" t="str">
        <f t="shared" si="72"/>
        <v>Profundo</v>
      </c>
      <c r="P580" s="41" t="s">
        <v>312</v>
      </c>
      <c r="Q580" t="str">
        <f>VLOOKUP(P580,spp!A:B,2,FALSE)</f>
        <v>Halichoeres dispilus</v>
      </c>
      <c r="R580" s="53">
        <f t="shared" si="63"/>
        <v>3</v>
      </c>
      <c r="S580" s="87"/>
      <c r="T580" s="87">
        <v>3</v>
      </c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  <c r="AF580" s="87"/>
      <c r="AG580" s="87"/>
      <c r="AH580" s="87"/>
      <c r="AI580" s="87"/>
      <c r="AJ580" s="87"/>
      <c r="AK580" s="88"/>
      <c r="AL580" s="79"/>
      <c r="AM580">
        <f>VLOOKUP(P580,spp!A:C,3,FALSE)</f>
        <v>1.26E-2</v>
      </c>
      <c r="AN580">
        <f>VLOOKUP(P580,spp!A:D,4,FALSE)</f>
        <v>3.0672999999999999</v>
      </c>
      <c r="AO580">
        <f t="shared" si="68"/>
        <v>18.262793690314659</v>
      </c>
      <c r="AP580">
        <f t="shared" si="69"/>
        <v>0.45656984225786645</v>
      </c>
      <c r="AQ580">
        <f t="shared" si="70"/>
        <v>4.5656984225786648</v>
      </c>
      <c r="AR580">
        <f t="shared" si="71"/>
        <v>4.5656984225786647E-3</v>
      </c>
      <c r="AS580">
        <f t="shared" si="73"/>
        <v>7.4999999999999997E-2</v>
      </c>
      <c r="AT580">
        <f>VLOOKUP(P580,spp!A:H,8,FALSE)</f>
        <v>3.9</v>
      </c>
      <c r="AU580" s="79" t="str">
        <f>VLOOKUP(Q580,gfQuimbayo!B:C,2,FALSE)</f>
        <v>IN</v>
      </c>
      <c r="AV580" s="79" t="str">
        <f>VLOOKUP(AU580,gfQuimbayo!E:F,2,FALSE)</f>
        <v>Invertebrivores</v>
      </c>
      <c r="AW580" s="79" t="str">
        <f>VLOOKUP(Q580,taxo!A:D,4,FALSE)</f>
        <v>Perciformes</v>
      </c>
      <c r="AX580" s="79" t="str">
        <f>VLOOKUP(Q580,taxo!A:C,3,FALSE)</f>
        <v>Labridae</v>
      </c>
      <c r="AY580" t="str">
        <f>VLOOKUP(P580,spp!A:L,12,FALSE)</f>
        <v>LC</v>
      </c>
    </row>
    <row r="581" spans="1:51" hidden="1" x14ac:dyDescent="0.25">
      <c r="A581" t="s">
        <v>1094</v>
      </c>
      <c r="B581" s="2" t="s">
        <v>1095</v>
      </c>
      <c r="C581" t="s">
        <v>1129</v>
      </c>
      <c r="D581" s="22" t="s">
        <v>1145</v>
      </c>
      <c r="E581" s="45" t="s">
        <v>1144</v>
      </c>
      <c r="F581" s="3" t="s">
        <v>1148</v>
      </c>
      <c r="G581" s="46"/>
      <c r="H581" s="41">
        <v>1</v>
      </c>
      <c r="I581">
        <v>40</v>
      </c>
      <c r="J581" s="48">
        <v>43213</v>
      </c>
      <c r="K581" s="22">
        <v>2018</v>
      </c>
      <c r="L581" s="48" t="s">
        <v>1153</v>
      </c>
      <c r="M581" s="48">
        <v>43213</v>
      </c>
      <c r="N581" s="50">
        <v>8.1</v>
      </c>
      <c r="O581" t="str">
        <f t="shared" si="72"/>
        <v>Profundo</v>
      </c>
      <c r="P581" s="41" t="s">
        <v>16</v>
      </c>
      <c r="Q581" t="str">
        <f>VLOOKUP(P581,spp!A:B,2,FALSE)</f>
        <v>Abudefduf troschelii</v>
      </c>
      <c r="R581" s="53">
        <f t="shared" si="63"/>
        <v>16</v>
      </c>
      <c r="S581" s="87"/>
      <c r="T581" s="87"/>
      <c r="U581" s="87">
        <v>16</v>
      </c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  <c r="AF581" s="87"/>
      <c r="AG581" s="87"/>
      <c r="AH581" s="87"/>
      <c r="AI581" s="87"/>
      <c r="AJ581" s="87"/>
      <c r="AK581" s="88"/>
      <c r="AL581" s="79"/>
      <c r="AM581">
        <f>VLOOKUP(P581,spp!A:C,3,FALSE)</f>
        <v>1.6E-2</v>
      </c>
      <c r="AN581">
        <f>VLOOKUP(P581,spp!A:D,4,FALSE)</f>
        <v>3.0516000000000001</v>
      </c>
      <c r="AO581">
        <f t="shared" si="68"/>
        <v>569.60076119727785</v>
      </c>
      <c r="AP581">
        <f t="shared" si="69"/>
        <v>14.240019029931947</v>
      </c>
      <c r="AQ581">
        <f t="shared" si="70"/>
        <v>142.40019029931946</v>
      </c>
      <c r="AR581">
        <f t="shared" si="71"/>
        <v>0.14240019029931947</v>
      </c>
      <c r="AS581">
        <f t="shared" si="73"/>
        <v>0.4</v>
      </c>
      <c r="AT581">
        <f>VLOOKUP(P581,spp!A:H,8,FALSE)</f>
        <v>3</v>
      </c>
      <c r="AU581" s="79" t="str">
        <f>VLOOKUP(Q581,gfQuimbayo!B:C,2,FALSE)</f>
        <v>PK</v>
      </c>
      <c r="AV581" s="79" t="str">
        <f>VLOOKUP(AU581,gfQuimbayo!E:F,2,FALSE)</f>
        <v>Planktivores</v>
      </c>
      <c r="AW581" s="79" t="str">
        <f>VLOOKUP(Q581,taxo!A:D,4,FALSE)</f>
        <v>Perciformes</v>
      </c>
      <c r="AX581" s="79" t="str">
        <f>VLOOKUP(Q581,taxo!A:C,3,FALSE)</f>
        <v>Pomacentridae</v>
      </c>
      <c r="AY581" t="str">
        <f>VLOOKUP(P581,spp!A:L,12,FALSE)</f>
        <v>LC</v>
      </c>
    </row>
    <row r="582" spans="1:51" hidden="1" x14ac:dyDescent="0.25">
      <c r="A582" t="s">
        <v>1094</v>
      </c>
      <c r="B582" s="2" t="s">
        <v>1095</v>
      </c>
      <c r="C582" t="s">
        <v>1129</v>
      </c>
      <c r="D582" s="22" t="s">
        <v>1145</v>
      </c>
      <c r="E582" s="45" t="s">
        <v>1144</v>
      </c>
      <c r="F582" s="3" t="s">
        <v>1148</v>
      </c>
      <c r="G582" s="46"/>
      <c r="H582" s="41">
        <v>1</v>
      </c>
      <c r="I582">
        <v>40</v>
      </c>
      <c r="J582" s="48">
        <v>43213</v>
      </c>
      <c r="K582" s="22">
        <v>2018</v>
      </c>
      <c r="L582" s="48" t="s">
        <v>1153</v>
      </c>
      <c r="M582" s="48">
        <v>43213</v>
      </c>
      <c r="N582" s="50">
        <v>8.1</v>
      </c>
      <c r="O582" t="str">
        <f t="shared" si="72"/>
        <v>Profundo</v>
      </c>
      <c r="P582" s="41" t="s">
        <v>413</v>
      </c>
      <c r="Q582" t="str">
        <f>VLOOKUP(P582,spp!A:B,2,FALSE)</f>
        <v>Paranthias colonus</v>
      </c>
      <c r="R582" s="53">
        <f t="shared" si="63"/>
        <v>3</v>
      </c>
      <c r="S582" s="87"/>
      <c r="T582" s="87"/>
      <c r="U582" s="87">
        <v>3</v>
      </c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  <c r="AF582" s="87"/>
      <c r="AG582" s="87"/>
      <c r="AH582" s="87"/>
      <c r="AI582" s="87"/>
      <c r="AJ582" s="87"/>
      <c r="AK582" s="88"/>
      <c r="AL582" s="79"/>
      <c r="AM582">
        <f>VLOOKUP(P582,spp!A:C,3,FALSE)</f>
        <v>1.485E-2</v>
      </c>
      <c r="AN582">
        <f>VLOOKUP(P582,spp!A:D,4,FALSE)</f>
        <v>2.8633299999999999</v>
      </c>
      <c r="AO582">
        <f t="shared" si="68"/>
        <v>61.611680683059859</v>
      </c>
      <c r="AP582">
        <f t="shared" si="69"/>
        <v>1.5402920170764964</v>
      </c>
      <c r="AQ582">
        <f t="shared" si="70"/>
        <v>15.402920170764965</v>
      </c>
      <c r="AR582">
        <f t="shared" si="71"/>
        <v>1.5402920170764965E-2</v>
      </c>
      <c r="AS582">
        <f t="shared" si="73"/>
        <v>7.4999999999999997E-2</v>
      </c>
      <c r="AT582">
        <f>VLOOKUP(P582,spp!A:H,8,FALSE)</f>
        <v>3.8</v>
      </c>
      <c r="AU582" s="79" t="str">
        <f>VLOOKUP(Q582,gfQuimbayo!B:C,2,FALSE)</f>
        <v>PK</v>
      </c>
      <c r="AV582" s="79" t="str">
        <f>VLOOKUP(AU582,gfQuimbayo!E:F,2,FALSE)</f>
        <v>Planktivores</v>
      </c>
      <c r="AW582" s="79" t="str">
        <f>VLOOKUP(Q582,taxo!A:D,4,FALSE)</f>
        <v>Perciformes</v>
      </c>
      <c r="AX582" s="79" t="str">
        <f>VLOOKUP(Q582,taxo!A:C,3,FALSE)</f>
        <v>Serranidae</v>
      </c>
      <c r="AY582" t="str">
        <f>VLOOKUP(P582,spp!A:L,12,FALSE)</f>
        <v>LC</v>
      </c>
    </row>
    <row r="583" spans="1:51" hidden="1" x14ac:dyDescent="0.25">
      <c r="A583" t="s">
        <v>1094</v>
      </c>
      <c r="B583" s="2" t="s">
        <v>1095</v>
      </c>
      <c r="C583" t="s">
        <v>1129</v>
      </c>
      <c r="D583" s="22" t="s">
        <v>1145</v>
      </c>
      <c r="E583" s="45" t="s">
        <v>1144</v>
      </c>
      <c r="F583" s="3" t="s">
        <v>1148</v>
      </c>
      <c r="G583" s="46"/>
      <c r="H583" s="41">
        <v>1</v>
      </c>
      <c r="I583">
        <v>40</v>
      </c>
      <c r="J583" s="48">
        <v>43213</v>
      </c>
      <c r="K583" s="22">
        <v>2018</v>
      </c>
      <c r="L583" s="48" t="s">
        <v>1153</v>
      </c>
      <c r="M583" s="48">
        <v>43213</v>
      </c>
      <c r="N583" s="50">
        <v>8.1</v>
      </c>
      <c r="O583" t="str">
        <f t="shared" si="72"/>
        <v>Profundo</v>
      </c>
      <c r="P583" s="41" t="s">
        <v>476</v>
      </c>
      <c r="Q583" t="str">
        <f>VLOOKUP(P583,spp!A:B,2,FALSE)</f>
        <v>Sufflamen verres</v>
      </c>
      <c r="R583" s="53">
        <f t="shared" si="63"/>
        <v>5</v>
      </c>
      <c r="S583" s="87"/>
      <c r="T583" s="87">
        <v>5</v>
      </c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  <c r="AF583" s="87"/>
      <c r="AG583" s="87"/>
      <c r="AH583" s="87"/>
      <c r="AI583" s="87"/>
      <c r="AJ583" s="87"/>
      <c r="AK583" s="88"/>
      <c r="AL583" s="79"/>
      <c r="AM583">
        <f>VLOOKUP(P583,spp!A:C,3,FALSE)</f>
        <v>2.4899999999999999E-2</v>
      </c>
      <c r="AN583">
        <f>VLOOKUP(P583,spp!A:D,4,FALSE)</f>
        <v>3.0129999999999999</v>
      </c>
      <c r="AO583">
        <f t="shared" si="68"/>
        <v>53.917399566481883</v>
      </c>
      <c r="AP583">
        <f t="shared" si="69"/>
        <v>1.3479349891620471</v>
      </c>
      <c r="AQ583">
        <f t="shared" si="70"/>
        <v>13.479349891620471</v>
      </c>
      <c r="AR583">
        <f t="shared" si="71"/>
        <v>1.347934989162047E-2</v>
      </c>
      <c r="AS583">
        <f t="shared" si="73"/>
        <v>0.125</v>
      </c>
      <c r="AT583">
        <f>VLOOKUP(P583,spp!A:H,8,FALSE)</f>
        <v>3.3</v>
      </c>
      <c r="AU583" s="79" t="str">
        <f>VLOOKUP(Q583,gfQuimbayo!B:C,2,FALSE)</f>
        <v>IN</v>
      </c>
      <c r="AV583" s="79" t="str">
        <f>VLOOKUP(AU583,gfQuimbayo!E:F,2,FALSE)</f>
        <v>Invertebrivores</v>
      </c>
      <c r="AW583" s="79" t="str">
        <f>VLOOKUP(Q583,taxo!A:D,4,FALSE)</f>
        <v>Tetraodontiformes</v>
      </c>
      <c r="AX583" s="79" t="str">
        <f>VLOOKUP(Q583,taxo!A:C,3,FALSE)</f>
        <v>Balistidae</v>
      </c>
      <c r="AY583" t="str">
        <f>VLOOKUP(P583,spp!A:L,12,FALSE)</f>
        <v>LC</v>
      </c>
    </row>
    <row r="584" spans="1:51" hidden="1" x14ac:dyDescent="0.25">
      <c r="A584" t="s">
        <v>1094</v>
      </c>
      <c r="B584" s="2" t="s">
        <v>1095</v>
      </c>
      <c r="C584" t="s">
        <v>1129</v>
      </c>
      <c r="D584" s="22" t="s">
        <v>1145</v>
      </c>
      <c r="E584" s="45" t="s">
        <v>1144</v>
      </c>
      <c r="F584" s="3" t="s">
        <v>1148</v>
      </c>
      <c r="G584" s="46"/>
      <c r="H584" s="41">
        <v>1</v>
      </c>
      <c r="I584">
        <v>40</v>
      </c>
      <c r="J584" s="48">
        <v>43213</v>
      </c>
      <c r="K584" s="22">
        <v>2018</v>
      </c>
      <c r="L584" s="48" t="s">
        <v>1153</v>
      </c>
      <c r="M584" s="48">
        <v>43213</v>
      </c>
      <c r="N584" s="50">
        <v>8.1</v>
      </c>
      <c r="O584" t="str">
        <f t="shared" si="72"/>
        <v>Profundo</v>
      </c>
      <c r="P584" s="41" t="s">
        <v>511</v>
      </c>
      <c r="Q584" t="str">
        <f>VLOOKUP(P584,spp!A:B,2,FALSE)</f>
        <v>Stegastes acapulcoensis</v>
      </c>
      <c r="R584" s="53">
        <f t="shared" si="63"/>
        <v>2</v>
      </c>
      <c r="S584" s="87"/>
      <c r="T584" s="87"/>
      <c r="U584" s="87">
        <v>2</v>
      </c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  <c r="AF584" s="87"/>
      <c r="AG584" s="87"/>
      <c r="AH584" s="87"/>
      <c r="AI584" s="87"/>
      <c r="AJ584" s="87"/>
      <c r="AK584" s="88"/>
      <c r="AL584" s="79"/>
      <c r="AM584">
        <f>VLOOKUP(P584,spp!A:C,3,FALSE)</f>
        <v>3.49E-2</v>
      </c>
      <c r="AN584">
        <f>VLOOKUP(P584,spp!A:D,4,FALSE)</f>
        <v>2.9108999999999998</v>
      </c>
      <c r="AO584">
        <f t="shared" si="68"/>
        <v>108.85560089267526</v>
      </c>
      <c r="AP584">
        <f t="shared" si="69"/>
        <v>2.7213900223168812</v>
      </c>
      <c r="AQ584">
        <f t="shared" si="70"/>
        <v>27.213900223168814</v>
      </c>
      <c r="AR584">
        <f t="shared" si="71"/>
        <v>2.7213900223168812E-2</v>
      </c>
      <c r="AS584">
        <f t="shared" si="73"/>
        <v>0.05</v>
      </c>
      <c r="AT584">
        <f>VLOOKUP(P584,spp!A:H,8,FALSE)</f>
        <v>2</v>
      </c>
      <c r="AU584" s="79" t="str">
        <f>VLOOKUP(Q584,gfQuimbayo!B:C,2,FALSE)</f>
        <v>HD</v>
      </c>
      <c r="AV584" s="79" t="str">
        <f>VLOOKUP(AU584,gfQuimbayo!E:F,2,FALSE)</f>
        <v>Detritivores</v>
      </c>
      <c r="AW584" s="79" t="str">
        <f>VLOOKUP(Q584,taxo!A:D,4,FALSE)</f>
        <v>Perciformes</v>
      </c>
      <c r="AX584" s="79" t="str">
        <f>VLOOKUP(Q584,taxo!A:C,3,FALSE)</f>
        <v>Pomacentridae</v>
      </c>
      <c r="AY584" t="str">
        <f>VLOOKUP(P584,spp!A:L,12,FALSE)</f>
        <v>LC</v>
      </c>
    </row>
    <row r="585" spans="1:51" hidden="1" x14ac:dyDescent="0.25">
      <c r="A585" t="s">
        <v>1094</v>
      </c>
      <c r="B585" s="2" t="s">
        <v>1095</v>
      </c>
      <c r="C585" t="s">
        <v>1129</v>
      </c>
      <c r="D585" s="22" t="s">
        <v>1145</v>
      </c>
      <c r="E585" s="45" t="s">
        <v>1144</v>
      </c>
      <c r="F585" s="3" t="s">
        <v>1148</v>
      </c>
      <c r="G585" s="46"/>
      <c r="H585" s="41">
        <v>1</v>
      </c>
      <c r="I585">
        <v>40</v>
      </c>
      <c r="J585" s="48">
        <v>43213</v>
      </c>
      <c r="K585" s="22">
        <v>2018</v>
      </c>
      <c r="L585" s="48" t="s">
        <v>1153</v>
      </c>
      <c r="M585" s="48">
        <v>43213</v>
      </c>
      <c r="N585" s="50">
        <v>8.1</v>
      </c>
      <c r="O585" t="str">
        <f t="shared" si="72"/>
        <v>Profundo</v>
      </c>
      <c r="P585" s="41" t="s">
        <v>293</v>
      </c>
      <c r="Q585" t="str">
        <f>VLOOKUP(P585,spp!A:B,2,FALSE)</f>
        <v>Haemulon maculicauda</v>
      </c>
      <c r="R585" s="53">
        <f t="shared" si="63"/>
        <v>420</v>
      </c>
      <c r="S585" s="87"/>
      <c r="T585" s="87"/>
      <c r="U585" s="87">
        <v>420</v>
      </c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  <c r="AF585" s="87"/>
      <c r="AG585" s="87"/>
      <c r="AH585" s="87"/>
      <c r="AI585" s="87"/>
      <c r="AJ585" s="87"/>
      <c r="AK585" s="88"/>
      <c r="AL585" s="79"/>
      <c r="AM585">
        <f>VLOOKUP(P585,spp!A:C,3,FALSE)</f>
        <v>8.8999999999999999E-3</v>
      </c>
      <c r="AN585">
        <f>VLOOKUP(P585,spp!A:D,4,FALSE)</f>
        <v>3.16</v>
      </c>
      <c r="AO585">
        <f t="shared" si="68"/>
        <v>10936.413898727504</v>
      </c>
      <c r="AP585">
        <f t="shared" si="69"/>
        <v>273.41034746818758</v>
      </c>
      <c r="AQ585">
        <f t="shared" si="70"/>
        <v>2734.1034746818759</v>
      </c>
      <c r="AR585">
        <f t="shared" si="71"/>
        <v>2.7341034746818758</v>
      </c>
      <c r="AS585">
        <f t="shared" si="73"/>
        <v>10.5</v>
      </c>
      <c r="AT585">
        <f>VLOOKUP(P585,spp!A:H,8,FALSE)</f>
        <v>4.2</v>
      </c>
      <c r="AU585" s="79" t="str">
        <f>VLOOKUP(Q585,gfQuimbayo!B:C,2,FALSE)</f>
        <v>PS</v>
      </c>
      <c r="AV585" s="79" t="str">
        <f>VLOOKUP(AU585,gfQuimbayo!E:F,2,FALSE)</f>
        <v>Piscivores</v>
      </c>
      <c r="AW585" s="79" t="str">
        <f>VLOOKUP(Q585,taxo!A:D,4,FALSE)</f>
        <v>Perciformes</v>
      </c>
      <c r="AX585" s="79" t="str">
        <f>VLOOKUP(Q585,taxo!A:C,3,FALSE)</f>
        <v>Haemulidae</v>
      </c>
      <c r="AY585" t="str">
        <f>VLOOKUP(P585,spp!A:L,12,FALSE)</f>
        <v>LC</v>
      </c>
    </row>
    <row r="586" spans="1:51" hidden="1" x14ac:dyDescent="0.25">
      <c r="A586" t="s">
        <v>1094</v>
      </c>
      <c r="B586" s="2" t="s">
        <v>1095</v>
      </c>
      <c r="C586" t="s">
        <v>1129</v>
      </c>
      <c r="D586" s="22" t="s">
        <v>1145</v>
      </c>
      <c r="E586" s="45" t="s">
        <v>1144</v>
      </c>
      <c r="F586" s="3" t="s">
        <v>1148</v>
      </c>
      <c r="G586" s="46"/>
      <c r="H586" s="41">
        <v>1</v>
      </c>
      <c r="I586">
        <v>40</v>
      </c>
      <c r="J586" s="48">
        <v>43213</v>
      </c>
      <c r="K586" s="22">
        <v>2018</v>
      </c>
      <c r="L586" s="48" t="s">
        <v>1153</v>
      </c>
      <c r="M586" s="48">
        <v>43213</v>
      </c>
      <c r="N586" s="50">
        <v>8.1</v>
      </c>
      <c r="O586" t="str">
        <f t="shared" si="72"/>
        <v>Profundo</v>
      </c>
      <c r="P586" s="41" t="s">
        <v>183</v>
      </c>
      <c r="Q586" t="str">
        <f>VLOOKUP(P586,spp!A:B,2,FALSE)</f>
        <v>Chromis atrilobata</v>
      </c>
      <c r="R586" s="53">
        <f t="shared" si="63"/>
        <v>10</v>
      </c>
      <c r="S586" s="87"/>
      <c r="T586" s="87">
        <v>10</v>
      </c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8"/>
      <c r="AL586" s="79"/>
      <c r="AM586">
        <f>VLOOKUP(P586,spp!A:C,3,FALSE)</f>
        <v>5.2300000000000003E-3</v>
      </c>
      <c r="AN586">
        <f>VLOOKUP(P586,spp!A:D,4,FALSE)</f>
        <v>3.41655</v>
      </c>
      <c r="AO586">
        <f t="shared" si="68"/>
        <v>51.073103427335255</v>
      </c>
      <c r="AP586">
        <f t="shared" si="69"/>
        <v>1.2768275856833813</v>
      </c>
      <c r="AQ586">
        <f t="shared" si="70"/>
        <v>12.768275856833814</v>
      </c>
      <c r="AR586">
        <f t="shared" si="71"/>
        <v>1.2768275856833813E-2</v>
      </c>
      <c r="AS586">
        <f t="shared" si="73"/>
        <v>0.25</v>
      </c>
      <c r="AT586">
        <f>VLOOKUP(P586,spp!A:H,8,FALSE)</f>
        <v>3.4</v>
      </c>
      <c r="AU586" s="79" t="str">
        <f>VLOOKUP(Q586,gfQuimbayo!B:C,2,FALSE)</f>
        <v>PK</v>
      </c>
      <c r="AV586" s="79" t="str">
        <f>VLOOKUP(AU586,gfQuimbayo!E:F,2,FALSE)</f>
        <v>Planktivores</v>
      </c>
      <c r="AW586" s="79" t="str">
        <f>VLOOKUP(Q586,taxo!A:D,4,FALSE)</f>
        <v>Perciformes</v>
      </c>
      <c r="AX586" s="79" t="str">
        <f>VLOOKUP(Q586,taxo!A:C,3,FALSE)</f>
        <v>Pomacentridae</v>
      </c>
      <c r="AY586" t="str">
        <f>VLOOKUP(P586,spp!A:L,12,FALSE)</f>
        <v>LC</v>
      </c>
    </row>
    <row r="587" spans="1:51" hidden="1" x14ac:dyDescent="0.25">
      <c r="A587" t="s">
        <v>1094</v>
      </c>
      <c r="B587" s="2" t="s">
        <v>1095</v>
      </c>
      <c r="C587" t="s">
        <v>1129</v>
      </c>
      <c r="D587" s="22" t="s">
        <v>1145</v>
      </c>
      <c r="E587" s="45" t="s">
        <v>1144</v>
      </c>
      <c r="F587" s="3" t="s">
        <v>1148</v>
      </c>
      <c r="G587" s="46"/>
      <c r="H587" s="41">
        <v>1</v>
      </c>
      <c r="I587">
        <v>40</v>
      </c>
      <c r="J587" s="48">
        <v>43213</v>
      </c>
      <c r="K587" s="22">
        <v>2018</v>
      </c>
      <c r="L587" s="48" t="s">
        <v>1153</v>
      </c>
      <c r="M587" s="48">
        <v>43213</v>
      </c>
      <c r="N587" s="50">
        <v>8.1</v>
      </c>
      <c r="O587" t="str">
        <f t="shared" si="72"/>
        <v>Profundo</v>
      </c>
      <c r="P587" s="41" t="s">
        <v>125</v>
      </c>
      <c r="Q587" t="str">
        <f>VLOOKUP(P587,spp!A:B,2,FALSE)</f>
        <v>Canthigaster punctatissima</v>
      </c>
      <c r="R587" s="53">
        <f t="shared" si="63"/>
        <v>1</v>
      </c>
      <c r="S587" s="87">
        <v>1</v>
      </c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  <c r="AF587" s="87"/>
      <c r="AG587" s="87"/>
      <c r="AH587" s="87"/>
      <c r="AI587" s="87"/>
      <c r="AJ587" s="87"/>
      <c r="AK587" s="88"/>
      <c r="AL587" s="79"/>
      <c r="AM587">
        <f>VLOOKUP(P587,spp!A:C,3,FALSE)</f>
        <v>1.9699999999999999E-2</v>
      </c>
      <c r="AN587">
        <f>VLOOKUP(P587,spp!A:D,4,FALSE)</f>
        <v>2.9174000000000002</v>
      </c>
      <c r="AO587">
        <f t="shared" si="68"/>
        <v>0.28537531735533872</v>
      </c>
      <c r="AP587">
        <f t="shared" si="69"/>
        <v>7.1343829338834678E-3</v>
      </c>
      <c r="AQ587">
        <f t="shared" si="70"/>
        <v>7.134382933883468E-2</v>
      </c>
      <c r="AR587">
        <f t="shared" si="71"/>
        <v>7.1343829338834679E-5</v>
      </c>
      <c r="AS587">
        <f t="shared" si="73"/>
        <v>2.5000000000000001E-2</v>
      </c>
      <c r="AT587">
        <f>VLOOKUP(P587,spp!A:H,8,FALSE)</f>
        <v>3</v>
      </c>
      <c r="AU587" s="79" t="str">
        <f>VLOOKUP(Q587,gfQuimbayo!B:C,2,FALSE)</f>
        <v>IN</v>
      </c>
      <c r="AV587" s="79" t="str">
        <f>VLOOKUP(AU587,gfQuimbayo!E:F,2,FALSE)</f>
        <v>Invertebrivores</v>
      </c>
      <c r="AW587" s="79" t="str">
        <f>VLOOKUP(Q587,taxo!A:D,4,FALSE)</f>
        <v>Tetraodontiformes</v>
      </c>
      <c r="AX587" s="79" t="str">
        <f>VLOOKUP(Q587,taxo!A:C,3,FALSE)</f>
        <v>Tetraodontidae</v>
      </c>
      <c r="AY587" t="str">
        <f>VLOOKUP(P587,spp!A:L,12,FALSE)</f>
        <v>LC</v>
      </c>
    </row>
    <row r="588" spans="1:51" hidden="1" x14ac:dyDescent="0.25">
      <c r="A588" t="s">
        <v>1094</v>
      </c>
      <c r="B588" s="2" t="s">
        <v>1095</v>
      </c>
      <c r="C588" t="s">
        <v>1129</v>
      </c>
      <c r="D588" s="22" t="s">
        <v>1145</v>
      </c>
      <c r="E588" s="45" t="s">
        <v>1144</v>
      </c>
      <c r="F588" s="3" t="s">
        <v>1148</v>
      </c>
      <c r="G588" s="46"/>
      <c r="H588" s="41">
        <v>1</v>
      </c>
      <c r="I588">
        <v>40</v>
      </c>
      <c r="J588" s="48">
        <v>43213</v>
      </c>
      <c r="K588" s="22">
        <v>2018</v>
      </c>
      <c r="L588" s="48" t="s">
        <v>1153</v>
      </c>
      <c r="M588" s="48">
        <v>43213</v>
      </c>
      <c r="N588" s="50">
        <v>8.1</v>
      </c>
      <c r="O588" t="str">
        <f t="shared" si="72"/>
        <v>Profundo</v>
      </c>
      <c r="P588" s="41" t="s">
        <v>407</v>
      </c>
      <c r="Q588" t="str">
        <f>VLOOKUP(P588,spp!A:B,2,FALSE)</f>
        <v>Ophioblennius steindachneri</v>
      </c>
      <c r="R588" s="53">
        <f t="shared" si="63"/>
        <v>1</v>
      </c>
      <c r="S588" s="87"/>
      <c r="T588" s="87"/>
      <c r="U588" s="87">
        <v>1</v>
      </c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  <c r="AF588" s="87"/>
      <c r="AG588" s="87"/>
      <c r="AH588" s="87"/>
      <c r="AI588" s="87"/>
      <c r="AJ588" s="87"/>
      <c r="AK588" s="88"/>
      <c r="AL588" s="79"/>
      <c r="AM588">
        <f>VLOOKUP(P588,spp!A:C,3,FALSE)</f>
        <v>3.2399999999999998E-2</v>
      </c>
      <c r="AN588">
        <f>VLOOKUP(P588,spp!A:D,4,FALSE)</f>
        <v>2.379</v>
      </c>
      <c r="AO588">
        <f t="shared" si="68"/>
        <v>13.185418878548424</v>
      </c>
      <c r="AP588">
        <f t="shared" si="69"/>
        <v>0.32963547196371057</v>
      </c>
      <c r="AQ588">
        <f t="shared" si="70"/>
        <v>3.2963547196371055</v>
      </c>
      <c r="AR588">
        <f t="shared" si="71"/>
        <v>3.2963547196371056E-3</v>
      </c>
      <c r="AS588">
        <f t="shared" si="73"/>
        <v>2.5000000000000001E-2</v>
      </c>
      <c r="AT588">
        <f>VLOOKUP(P588,spp!A:H,8,FALSE)</f>
        <v>2.7</v>
      </c>
      <c r="AU588" s="79" t="str">
        <f>VLOOKUP(Q588,gfQuimbayo!B:C,2,FALSE)</f>
        <v>HD</v>
      </c>
      <c r="AV588" s="79" t="str">
        <f>VLOOKUP(AU588,gfQuimbayo!E:F,2,FALSE)</f>
        <v>Detritivores</v>
      </c>
      <c r="AW588" s="79" t="str">
        <f>VLOOKUP(Q588,taxo!A:D,4,FALSE)</f>
        <v>Perciformes</v>
      </c>
      <c r="AX588" s="79" t="str">
        <f>VLOOKUP(Q588,taxo!A:C,3,FALSE)</f>
        <v>Blenniidae</v>
      </c>
      <c r="AY588" t="str">
        <f>VLOOKUP(P588,spp!A:L,12,FALSE)</f>
        <v>LC</v>
      </c>
    </row>
    <row r="589" spans="1:51" hidden="1" x14ac:dyDescent="0.25">
      <c r="A589" t="s">
        <v>1094</v>
      </c>
      <c r="B589" s="2" t="s">
        <v>1095</v>
      </c>
      <c r="C589" t="s">
        <v>1129</v>
      </c>
      <c r="D589" s="22" t="s">
        <v>1145</v>
      </c>
      <c r="E589" s="45" t="s">
        <v>1144</v>
      </c>
      <c r="F589" s="3" t="s">
        <v>1148</v>
      </c>
      <c r="G589" s="46"/>
      <c r="H589" s="41">
        <v>1</v>
      </c>
      <c r="I589">
        <v>40</v>
      </c>
      <c r="J589" s="48">
        <v>43213</v>
      </c>
      <c r="K589" s="22">
        <v>2018</v>
      </c>
      <c r="L589" s="48" t="s">
        <v>1153</v>
      </c>
      <c r="M589" s="48">
        <v>43213</v>
      </c>
      <c r="N589" s="50">
        <v>8.1</v>
      </c>
      <c r="O589" t="str">
        <f t="shared" si="72"/>
        <v>Profundo</v>
      </c>
      <c r="P589" s="41" t="s">
        <v>382</v>
      </c>
      <c r="Q589" t="str">
        <f>VLOOKUP(P589,spp!A:B,2,FALSE)</f>
        <v>Johnrandallia nigrirostris</v>
      </c>
      <c r="R589" s="53">
        <f t="shared" si="63"/>
        <v>2</v>
      </c>
      <c r="S589" s="87"/>
      <c r="T589" s="87">
        <v>2</v>
      </c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  <c r="AF589" s="87"/>
      <c r="AG589" s="87"/>
      <c r="AH589" s="87"/>
      <c r="AI589" s="87"/>
      <c r="AJ589" s="87"/>
      <c r="AK589" s="88"/>
      <c r="AL589" s="79"/>
      <c r="AM589">
        <f>VLOOKUP(P589,spp!A:C,3,FALSE)</f>
        <v>2.5600000000000001E-2</v>
      </c>
      <c r="AN589">
        <f>VLOOKUP(P589,spp!A:D,4,FALSE)</f>
        <v>3.0005999999999999</v>
      </c>
      <c r="AO589">
        <f t="shared" si="68"/>
        <v>21.626128934144351</v>
      </c>
      <c r="AP589">
        <f t="shared" si="69"/>
        <v>0.54065322335360877</v>
      </c>
      <c r="AQ589">
        <f t="shared" si="70"/>
        <v>5.4065322335360877</v>
      </c>
      <c r="AR589">
        <f t="shared" si="71"/>
        <v>5.4065322335360875E-3</v>
      </c>
      <c r="AS589">
        <f t="shared" si="73"/>
        <v>0.05</v>
      </c>
      <c r="AT589">
        <f>VLOOKUP(P589,spp!A:H,8,FALSE)</f>
        <v>3</v>
      </c>
      <c r="AU589" s="79" t="str">
        <f>VLOOKUP(Q589,gfQuimbayo!B:C,2,FALSE)</f>
        <v>IN</v>
      </c>
      <c r="AV589" s="79" t="str">
        <f>VLOOKUP(AU589,gfQuimbayo!E:F,2,FALSE)</f>
        <v>Invertebrivores</v>
      </c>
      <c r="AW589" s="79" t="str">
        <f>VLOOKUP(Q589,taxo!A:D,4,FALSE)</f>
        <v>Perciformes</v>
      </c>
      <c r="AX589" s="79" t="str">
        <f>VLOOKUP(Q589,taxo!A:C,3,FALSE)</f>
        <v>Chaetodontidae</v>
      </c>
      <c r="AY589" t="str">
        <f>VLOOKUP(P589,spp!A:L,12,FALSE)</f>
        <v>LC</v>
      </c>
    </row>
    <row r="590" spans="1:51" hidden="1" x14ac:dyDescent="0.25">
      <c r="A590" t="s">
        <v>1094</v>
      </c>
      <c r="B590" s="2" t="s">
        <v>1095</v>
      </c>
      <c r="C590" t="s">
        <v>1129</v>
      </c>
      <c r="D590" s="22" t="s">
        <v>1145</v>
      </c>
      <c r="E590" s="45" t="s">
        <v>1144</v>
      </c>
      <c r="F590" s="3" t="s">
        <v>1148</v>
      </c>
      <c r="G590" s="46"/>
      <c r="H590" s="41">
        <v>1</v>
      </c>
      <c r="I590">
        <v>40</v>
      </c>
      <c r="J590" s="48">
        <v>43213</v>
      </c>
      <c r="K590" s="22">
        <v>2018</v>
      </c>
      <c r="L590" s="48" t="s">
        <v>1153</v>
      </c>
      <c r="M590" s="48">
        <v>43213</v>
      </c>
      <c r="N590" s="50">
        <v>8.1</v>
      </c>
      <c r="O590" t="str">
        <f t="shared" si="72"/>
        <v>Profundo</v>
      </c>
      <c r="P590" s="41" t="s">
        <v>344</v>
      </c>
      <c r="Q590" t="str">
        <f>VLOOKUP(P590,spp!A:B,2,FALSE)</f>
        <v>Holacanthus passer</v>
      </c>
      <c r="R590" s="53">
        <f t="shared" si="63"/>
        <v>3</v>
      </c>
      <c r="S590" s="87"/>
      <c r="T590" s="87">
        <v>1</v>
      </c>
      <c r="U590" s="87">
        <v>1</v>
      </c>
      <c r="V590" s="87">
        <v>1</v>
      </c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  <c r="AJ590" s="87"/>
      <c r="AK590" s="88"/>
      <c r="AL590" s="79"/>
      <c r="AM590">
        <f>VLOOKUP(P590,spp!A:C,3,FALSE)</f>
        <v>2.7130000000000001E-2</v>
      </c>
      <c r="AN590">
        <f>VLOOKUP(P590,spp!A:D,4,FALSE)</f>
        <v>3.0842299999999998</v>
      </c>
      <c r="AO590">
        <f t="shared" si="68"/>
        <v>264.15223824238791</v>
      </c>
      <c r="AP590">
        <f t="shared" si="69"/>
        <v>6.6038059560596976</v>
      </c>
      <c r="AQ590">
        <f t="shared" si="70"/>
        <v>66.038059560596977</v>
      </c>
      <c r="AR590">
        <f t="shared" si="71"/>
        <v>6.6038059560596982E-2</v>
      </c>
      <c r="AS590">
        <f t="shared" si="73"/>
        <v>7.4999999999999997E-2</v>
      </c>
      <c r="AT590">
        <f>VLOOKUP(P590,spp!A:H,8,FALSE)</f>
        <v>2.6</v>
      </c>
      <c r="AU590" s="79" t="str">
        <f>VLOOKUP(Q590,gfQuimbayo!B:C,2,FALSE)</f>
        <v>IN</v>
      </c>
      <c r="AV590" s="79" t="str">
        <f>VLOOKUP(AU590,gfQuimbayo!E:F,2,FALSE)</f>
        <v>Invertebrivores</v>
      </c>
      <c r="AW590" s="79" t="str">
        <f>VLOOKUP(Q590,taxo!A:D,4,FALSE)</f>
        <v>Perciformes</v>
      </c>
      <c r="AX590" s="79" t="str">
        <f>VLOOKUP(Q590,taxo!A:C,3,FALSE)</f>
        <v>Pomacanthidae</v>
      </c>
      <c r="AY590" t="str">
        <f>VLOOKUP(P590,spp!A:L,12,FALSE)</f>
        <v>LC</v>
      </c>
    </row>
    <row r="591" spans="1:51" hidden="1" x14ac:dyDescent="0.25">
      <c r="A591" t="s">
        <v>1094</v>
      </c>
      <c r="B591" s="2" t="s">
        <v>1095</v>
      </c>
      <c r="C591" t="s">
        <v>1129</v>
      </c>
      <c r="D591" s="22" t="s">
        <v>1145</v>
      </c>
      <c r="E591" s="45" t="s">
        <v>1144</v>
      </c>
      <c r="F591" s="3" t="s">
        <v>1148</v>
      </c>
      <c r="G591" s="46"/>
      <c r="H591" s="41">
        <v>1</v>
      </c>
      <c r="I591">
        <v>40</v>
      </c>
      <c r="J591" s="48">
        <v>43213</v>
      </c>
      <c r="K591" s="22">
        <v>2018</v>
      </c>
      <c r="L591" s="48" t="s">
        <v>1153</v>
      </c>
      <c r="M591" s="48">
        <v>43213</v>
      </c>
      <c r="N591" s="50">
        <v>8.1</v>
      </c>
      <c r="O591" t="str">
        <f t="shared" si="72"/>
        <v>Profundo</v>
      </c>
      <c r="P591" s="41" t="s">
        <v>246</v>
      </c>
      <c r="Q591" t="str">
        <f>VLOOKUP(P591,spp!A:B,2,FALSE)</f>
        <v>Epinephelus labriformis</v>
      </c>
      <c r="R591" s="53">
        <f t="shared" si="63"/>
        <v>1</v>
      </c>
      <c r="S591" s="87"/>
      <c r="T591" s="87">
        <v>1</v>
      </c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7"/>
      <c r="AJ591" s="87"/>
      <c r="AK591" s="88"/>
      <c r="AL591" s="79"/>
      <c r="AM591">
        <f>VLOOKUP(P591,spp!A:C,3,FALSE)</f>
        <v>3.4299999999999997E-2</v>
      </c>
      <c r="AN591">
        <f>VLOOKUP(P591,spp!A:D,4,FALSE)</f>
        <v>2.9</v>
      </c>
      <c r="AO591">
        <f t="shared" si="68"/>
        <v>11.829646959881062</v>
      </c>
      <c r="AP591">
        <f t="shared" si="69"/>
        <v>0.29574117399702654</v>
      </c>
      <c r="AQ591">
        <f t="shared" si="70"/>
        <v>2.9574117399702655</v>
      </c>
      <c r="AR591">
        <f t="shared" si="71"/>
        <v>2.9574117399702657E-3</v>
      </c>
      <c r="AS591">
        <f t="shared" si="73"/>
        <v>2.5000000000000001E-2</v>
      </c>
      <c r="AT591">
        <f>VLOOKUP(P591,spp!A:H,8,FALSE)</f>
        <v>4</v>
      </c>
      <c r="AU591" s="79" t="str">
        <f>VLOOKUP(Q591,gfQuimbayo!B:C,2,FALSE)</f>
        <v>PS</v>
      </c>
      <c r="AV591" s="79" t="str">
        <f>VLOOKUP(AU591,gfQuimbayo!E:F,2,FALSE)</f>
        <v>Piscivores</v>
      </c>
      <c r="AW591" s="79" t="str">
        <f>VLOOKUP(Q591,taxo!A:D,4,FALSE)</f>
        <v>Perciformes</v>
      </c>
      <c r="AX591" s="79" t="str">
        <f>VLOOKUP(Q591,taxo!A:C,3,FALSE)</f>
        <v>Serranidae</v>
      </c>
      <c r="AY591" t="str">
        <f>VLOOKUP(P591,spp!A:L,12,FALSE)</f>
        <v>LC</v>
      </c>
    </row>
    <row r="592" spans="1:51" hidden="1" x14ac:dyDescent="0.25">
      <c r="A592" t="s">
        <v>1094</v>
      </c>
      <c r="B592" s="2" t="s">
        <v>1095</v>
      </c>
      <c r="C592" t="s">
        <v>1129</v>
      </c>
      <c r="D592" s="22" t="s">
        <v>1145</v>
      </c>
      <c r="E592" s="45" t="s">
        <v>1144</v>
      </c>
      <c r="F592" s="3" t="s">
        <v>1148</v>
      </c>
      <c r="G592" s="46"/>
      <c r="H592" s="41">
        <v>1</v>
      </c>
      <c r="I592">
        <v>40</v>
      </c>
      <c r="J592" s="48">
        <v>43213</v>
      </c>
      <c r="K592" s="22">
        <v>2018</v>
      </c>
      <c r="L592" s="48" t="s">
        <v>1153</v>
      </c>
      <c r="M592" s="48">
        <v>43213</v>
      </c>
      <c r="N592" s="50">
        <v>8.1</v>
      </c>
      <c r="O592" t="str">
        <f t="shared" si="72"/>
        <v>Profundo</v>
      </c>
      <c r="P592" s="41" t="s">
        <v>459</v>
      </c>
      <c r="Q592" t="str">
        <f>VLOOKUP(P592,spp!A:B,2,FALSE)</f>
        <v>Scarus ghobban</v>
      </c>
      <c r="R592" s="53">
        <f t="shared" si="63"/>
        <v>2</v>
      </c>
      <c r="S592" s="87"/>
      <c r="T592" s="87"/>
      <c r="U592" s="87">
        <v>2</v>
      </c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  <c r="AF592" s="87"/>
      <c r="AG592" s="87"/>
      <c r="AH592" s="87"/>
      <c r="AI592" s="87"/>
      <c r="AJ592" s="87"/>
      <c r="AK592" s="88"/>
      <c r="AL592" s="79"/>
      <c r="AM592">
        <f>VLOOKUP(P592,spp!A:C,3,FALSE)</f>
        <v>2.3300000000000001E-2</v>
      </c>
      <c r="AN592">
        <f>VLOOKUP(P592,spp!A:D,4,FALSE)</f>
        <v>2.919</v>
      </c>
      <c r="AO592">
        <f t="shared" si="68"/>
        <v>74.17648416079183</v>
      </c>
      <c r="AP592">
        <f t="shared" si="69"/>
        <v>1.8544121040197958</v>
      </c>
      <c r="AQ592">
        <f t="shared" si="70"/>
        <v>18.544121040197957</v>
      </c>
      <c r="AR592">
        <f t="shared" si="71"/>
        <v>1.8544121040197956E-2</v>
      </c>
      <c r="AS592">
        <f t="shared" si="73"/>
        <v>0.05</v>
      </c>
      <c r="AT592">
        <f>VLOOKUP(P592,spp!A:H,8,FALSE)</f>
        <v>2</v>
      </c>
      <c r="AU592" s="79" t="str">
        <f>VLOOKUP(Q592,gfQuimbayo!B:C,2,FALSE)</f>
        <v>HM</v>
      </c>
      <c r="AV592" s="79" t="str">
        <f>VLOOKUP(AU592,gfQuimbayo!E:F,2,FALSE)</f>
        <v>Macroalgae feeders</v>
      </c>
      <c r="AW592" s="79" t="str">
        <f>VLOOKUP(Q592,taxo!A:D,4,FALSE)</f>
        <v>Perciformes</v>
      </c>
      <c r="AX592" s="79" t="str">
        <f>VLOOKUP(Q592,taxo!A:C,3,FALSE)</f>
        <v>Scaridae</v>
      </c>
      <c r="AY592" t="str">
        <f>VLOOKUP(P592,spp!A:L,12,FALSE)</f>
        <v>LC</v>
      </c>
    </row>
    <row r="593" spans="1:51" hidden="1" x14ac:dyDescent="0.25">
      <c r="A593" t="s">
        <v>1094</v>
      </c>
      <c r="B593" s="2" t="s">
        <v>1095</v>
      </c>
      <c r="C593" t="s">
        <v>1129</v>
      </c>
      <c r="D593" s="22" t="s">
        <v>1145</v>
      </c>
      <c r="E593" s="45" t="s">
        <v>1144</v>
      </c>
      <c r="F593" s="3" t="s">
        <v>1148</v>
      </c>
      <c r="G593" s="46"/>
      <c r="H593" s="41">
        <v>1</v>
      </c>
      <c r="I593">
        <v>40</v>
      </c>
      <c r="J593" s="48">
        <v>43213</v>
      </c>
      <c r="K593" s="22">
        <v>2018</v>
      </c>
      <c r="L593" s="48" t="s">
        <v>1153</v>
      </c>
      <c r="M593" s="48">
        <v>43213</v>
      </c>
      <c r="N593" s="50">
        <v>8.1</v>
      </c>
      <c r="O593" t="str">
        <f t="shared" si="72"/>
        <v>Profundo</v>
      </c>
      <c r="P593" s="41" t="s">
        <v>470</v>
      </c>
      <c r="Q593" t="str">
        <f>VLOOKUP(P593,spp!A:B,2,FALSE)</f>
        <v>Stegastes flavilatus</v>
      </c>
      <c r="R593" s="53">
        <f t="shared" si="63"/>
        <v>2</v>
      </c>
      <c r="S593" s="87"/>
      <c r="T593" s="87">
        <v>2</v>
      </c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  <c r="AF593" s="87"/>
      <c r="AG593" s="87"/>
      <c r="AH593" s="87"/>
      <c r="AI593" s="87"/>
      <c r="AJ593" s="87"/>
      <c r="AK593" s="88"/>
      <c r="AL593" s="79"/>
      <c r="AM593">
        <f>VLOOKUP(P593,spp!A:C,3,FALSE)</f>
        <v>3.49E-2</v>
      </c>
      <c r="AN593">
        <f>VLOOKUP(P593,spp!A:D,4,FALSE)</f>
        <v>2.9108999999999998</v>
      </c>
      <c r="AO593">
        <f t="shared" si="68"/>
        <v>24.60771307139456</v>
      </c>
      <c r="AP593">
        <f t="shared" si="69"/>
        <v>0.61519282678486398</v>
      </c>
      <c r="AQ593">
        <f t="shared" si="70"/>
        <v>6.15192826784864</v>
      </c>
      <c r="AR593">
        <f t="shared" si="71"/>
        <v>6.1519282678486401E-3</v>
      </c>
      <c r="AS593">
        <f t="shared" si="73"/>
        <v>0.05</v>
      </c>
      <c r="AT593">
        <f>VLOOKUP(P593,spp!A:H,8,FALSE)</f>
        <v>2</v>
      </c>
      <c r="AU593" s="79" t="str">
        <f>VLOOKUP(Q593,gfQuimbayo!B:C,2,FALSE)</f>
        <v>HD</v>
      </c>
      <c r="AV593" s="79" t="str">
        <f>VLOOKUP(AU593,gfQuimbayo!E:F,2,FALSE)</f>
        <v>Detritivores</v>
      </c>
      <c r="AW593" s="79" t="str">
        <f>VLOOKUP(Q593,taxo!A:D,4,FALSE)</f>
        <v>Perciformes</v>
      </c>
      <c r="AX593" s="79" t="str">
        <f>VLOOKUP(Q593,taxo!A:C,3,FALSE)</f>
        <v>Pomacentridae</v>
      </c>
      <c r="AY593" t="str">
        <f>VLOOKUP(P593,spp!A:L,12,FALSE)</f>
        <v>LC</v>
      </c>
    </row>
    <row r="594" spans="1:51" hidden="1" x14ac:dyDescent="0.25">
      <c r="A594" t="s">
        <v>1094</v>
      </c>
      <c r="B594" s="2" t="s">
        <v>1095</v>
      </c>
      <c r="C594" t="s">
        <v>1129</v>
      </c>
      <c r="D594" s="22" t="s">
        <v>1145</v>
      </c>
      <c r="E594" s="45" t="s">
        <v>1144</v>
      </c>
      <c r="F594" s="3" t="s">
        <v>1148</v>
      </c>
      <c r="G594" s="46"/>
      <c r="H594" s="41">
        <v>1</v>
      </c>
      <c r="I594">
        <v>40</v>
      </c>
      <c r="J594" s="48">
        <v>43213</v>
      </c>
      <c r="K594" s="22">
        <v>2018</v>
      </c>
      <c r="L594" s="48" t="s">
        <v>1153</v>
      </c>
      <c r="M594" s="48">
        <v>43213</v>
      </c>
      <c r="N594" s="50">
        <v>8.1</v>
      </c>
      <c r="O594" t="str">
        <f t="shared" si="72"/>
        <v>Profundo</v>
      </c>
      <c r="P594" s="41" t="s">
        <v>447</v>
      </c>
      <c r="Q594" t="str">
        <f>VLOOKUP(P594,spp!A:B,2,FALSE)</f>
        <v>Prionurus laticlavius</v>
      </c>
      <c r="R594" s="53">
        <f t="shared" si="63"/>
        <v>1</v>
      </c>
      <c r="S594" s="87"/>
      <c r="T594" s="87"/>
      <c r="U594" s="87">
        <v>1</v>
      </c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  <c r="AF594" s="87"/>
      <c r="AG594" s="87"/>
      <c r="AH594" s="87"/>
      <c r="AI594" s="87"/>
      <c r="AJ594" s="87"/>
      <c r="AK594" s="88"/>
      <c r="AL594" s="79"/>
      <c r="AM594">
        <f>VLOOKUP(P594,spp!A:C,3,FALSE)</f>
        <v>0.19800000000000001</v>
      </c>
      <c r="AN594">
        <f>VLOOKUP(P594,spp!A:D,4,FALSE)</f>
        <v>2.504</v>
      </c>
      <c r="AO594">
        <f t="shared" si="68"/>
        <v>110.49124389626064</v>
      </c>
      <c r="AP594">
        <f t="shared" si="69"/>
        <v>2.762281097406516</v>
      </c>
      <c r="AQ594">
        <f t="shared" si="70"/>
        <v>27.62281097406516</v>
      </c>
      <c r="AR594">
        <f t="shared" si="71"/>
        <v>2.762281097406516E-2</v>
      </c>
      <c r="AS594">
        <f t="shared" si="73"/>
        <v>2.5000000000000001E-2</v>
      </c>
      <c r="AT594">
        <f>VLOOKUP(P594,spp!A:H,8,FALSE)</f>
        <v>2.7</v>
      </c>
      <c r="AU594" s="79" t="str">
        <f>VLOOKUP(Q594,gfQuimbayo!B:C,2,FALSE)</f>
        <v>HM</v>
      </c>
      <c r="AV594" s="79" t="str">
        <f>VLOOKUP(AU594,gfQuimbayo!E:F,2,FALSE)</f>
        <v>Macroalgae feeders</v>
      </c>
      <c r="AW594" s="79" t="str">
        <f>VLOOKUP(Q594,taxo!A:D,4,FALSE)</f>
        <v>Perciformes</v>
      </c>
      <c r="AX594" s="79" t="str">
        <f>VLOOKUP(Q594,taxo!A:C,3,FALSE)</f>
        <v>Acanthuridae</v>
      </c>
      <c r="AY594" t="str">
        <f>VLOOKUP(P594,spp!A:L,12,FALSE)</f>
        <v>LC</v>
      </c>
    </row>
    <row r="595" spans="1:51" hidden="1" x14ac:dyDescent="0.25">
      <c r="A595" t="s">
        <v>1094</v>
      </c>
      <c r="B595" s="2" t="s">
        <v>1095</v>
      </c>
      <c r="C595" t="s">
        <v>1129</v>
      </c>
      <c r="D595" s="22" t="s">
        <v>1145</v>
      </c>
      <c r="E595" s="45" t="s">
        <v>1144</v>
      </c>
      <c r="F595" s="3" t="s">
        <v>1148</v>
      </c>
      <c r="G595" s="46"/>
      <c r="H595" s="41">
        <v>1</v>
      </c>
      <c r="I595">
        <v>40</v>
      </c>
      <c r="J595" s="48">
        <v>43213</v>
      </c>
      <c r="K595" s="22">
        <v>2018</v>
      </c>
      <c r="L595" s="48" t="s">
        <v>1153</v>
      </c>
      <c r="M595" s="48">
        <v>43213</v>
      </c>
      <c r="N595" s="50">
        <v>8.1</v>
      </c>
      <c r="O595" t="str">
        <f t="shared" si="72"/>
        <v>Profundo</v>
      </c>
      <c r="P595" s="41" t="s">
        <v>1000</v>
      </c>
      <c r="Q595" t="str">
        <f>VLOOKUP(P595,spp!A:B,2,FALSE)</f>
        <v>Cirrhitichthys oxycephalus</v>
      </c>
      <c r="R595" s="53">
        <f t="shared" si="63"/>
        <v>1</v>
      </c>
      <c r="S595" s="87"/>
      <c r="T595" s="87">
        <v>1</v>
      </c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7"/>
      <c r="AI595" s="87"/>
      <c r="AJ595" s="87"/>
      <c r="AK595" s="88"/>
      <c r="AL595" s="79"/>
      <c r="AM595">
        <f>VLOOKUP(P595,spp!A:C,3,FALSE)</f>
        <v>3.32E-2</v>
      </c>
      <c r="AN595">
        <f>VLOOKUP(P595,spp!A:D,4,FALSE)</f>
        <v>3</v>
      </c>
      <c r="AO595">
        <f t="shared" si="68"/>
        <v>14.00625</v>
      </c>
      <c r="AP595">
        <f t="shared" si="69"/>
        <v>0.35015625</v>
      </c>
      <c r="AQ595">
        <f t="shared" si="70"/>
        <v>3.5015624999999999</v>
      </c>
      <c r="AR595">
        <f t="shared" si="71"/>
        <v>3.5015624999999999E-3</v>
      </c>
      <c r="AS595">
        <f t="shared" si="73"/>
        <v>2.5000000000000001E-2</v>
      </c>
      <c r="AT595">
        <f>VLOOKUP(P595,spp!A:H,8,FALSE)</f>
        <v>3.9</v>
      </c>
      <c r="AU595" s="79" t="str">
        <f>VLOOKUP(Q595,gfQuimbayo!B:C,2,FALSE)</f>
        <v>IN</v>
      </c>
      <c r="AV595" s="79" t="str">
        <f>VLOOKUP(AU595,gfQuimbayo!E:F,2,FALSE)</f>
        <v>Invertebrivores</v>
      </c>
      <c r="AW595" s="79" t="str">
        <f>VLOOKUP(Q595,taxo!A:D,4,FALSE)</f>
        <v>Perciformes</v>
      </c>
      <c r="AX595" s="79" t="str">
        <f>VLOOKUP(Q595,taxo!A:C,3,FALSE)</f>
        <v>Cirrhitidae</v>
      </c>
      <c r="AY595" t="str">
        <f>VLOOKUP(P595,spp!A:L,12,FALSE)</f>
        <v>NE</v>
      </c>
    </row>
    <row r="596" spans="1:51" hidden="1" x14ac:dyDescent="0.25">
      <c r="A596" t="s">
        <v>1094</v>
      </c>
      <c r="B596" s="2" t="s">
        <v>1095</v>
      </c>
      <c r="C596" t="s">
        <v>1129</v>
      </c>
      <c r="D596" s="22" t="s">
        <v>1145</v>
      </c>
      <c r="E596" s="45" t="s">
        <v>1144</v>
      </c>
      <c r="F596" s="3" t="s">
        <v>1148</v>
      </c>
      <c r="G596" s="46"/>
      <c r="H596" s="41">
        <v>2</v>
      </c>
      <c r="I596">
        <v>40</v>
      </c>
      <c r="J596" s="48">
        <v>43213</v>
      </c>
      <c r="K596" s="22">
        <v>2018</v>
      </c>
      <c r="L596" s="48" t="s">
        <v>1153</v>
      </c>
      <c r="M596" s="48">
        <v>43213</v>
      </c>
      <c r="N596" s="50">
        <v>3.6</v>
      </c>
      <c r="O596" t="str">
        <f t="shared" si="72"/>
        <v>Somero</v>
      </c>
      <c r="P596" s="41" t="s">
        <v>293</v>
      </c>
      <c r="Q596" t="str">
        <f>VLOOKUP(P596,spp!A:B,2,FALSE)</f>
        <v>Haemulon maculicauda</v>
      </c>
      <c r="R596" s="53">
        <f t="shared" si="63"/>
        <v>500</v>
      </c>
      <c r="S596" s="87"/>
      <c r="T596" s="87"/>
      <c r="U596" s="87">
        <v>500</v>
      </c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  <c r="AF596" s="87"/>
      <c r="AG596" s="87"/>
      <c r="AH596" s="87"/>
      <c r="AI596" s="87"/>
      <c r="AJ596" s="87"/>
      <c r="AK596" s="88"/>
      <c r="AL596" s="79"/>
      <c r="AM596">
        <f>VLOOKUP(P596,spp!A:C,3,FALSE)</f>
        <v>8.8999999999999999E-3</v>
      </c>
      <c r="AN596">
        <f>VLOOKUP(P596,spp!A:D,4,FALSE)</f>
        <v>3.16</v>
      </c>
      <c r="AO596">
        <f t="shared" si="68"/>
        <v>13019.54035562798</v>
      </c>
      <c r="AP596">
        <f t="shared" si="69"/>
        <v>325.48850889069951</v>
      </c>
      <c r="AQ596">
        <f t="shared" si="70"/>
        <v>3254.885088906995</v>
      </c>
      <c r="AR596">
        <f t="shared" si="71"/>
        <v>3.2548850889069949</v>
      </c>
      <c r="AS596">
        <f t="shared" si="73"/>
        <v>12.5</v>
      </c>
      <c r="AT596">
        <f>VLOOKUP(P596,spp!A:H,8,FALSE)</f>
        <v>4.2</v>
      </c>
      <c r="AU596" s="79" t="str">
        <f>VLOOKUP(Q596,gfQuimbayo!B:C,2,FALSE)</f>
        <v>PS</v>
      </c>
      <c r="AV596" s="79" t="str">
        <f>VLOOKUP(AU596,gfQuimbayo!E:F,2,FALSE)</f>
        <v>Piscivores</v>
      </c>
      <c r="AW596" s="79" t="str">
        <f>VLOOKUP(Q596,taxo!A:D,4,FALSE)</f>
        <v>Perciformes</v>
      </c>
      <c r="AX596" s="79" t="str">
        <f>VLOOKUP(Q596,taxo!A:C,3,FALSE)</f>
        <v>Haemulidae</v>
      </c>
      <c r="AY596" t="str">
        <f>VLOOKUP(P596,spp!A:L,12,FALSE)</f>
        <v>LC</v>
      </c>
    </row>
    <row r="597" spans="1:51" hidden="1" x14ac:dyDescent="0.25">
      <c r="A597" t="s">
        <v>1094</v>
      </c>
      <c r="B597" s="2" t="s">
        <v>1095</v>
      </c>
      <c r="C597" t="s">
        <v>1129</v>
      </c>
      <c r="D597" s="22" t="s">
        <v>1145</v>
      </c>
      <c r="E597" s="45" t="s">
        <v>1144</v>
      </c>
      <c r="F597" s="3" t="s">
        <v>1148</v>
      </c>
      <c r="G597" s="46"/>
      <c r="H597" s="41">
        <v>2</v>
      </c>
      <c r="I597">
        <v>40</v>
      </c>
      <c r="J597" s="48">
        <v>43213</v>
      </c>
      <c r="K597" s="22">
        <v>2018</v>
      </c>
      <c r="L597" s="48" t="s">
        <v>1153</v>
      </c>
      <c r="M597" s="48">
        <v>43213</v>
      </c>
      <c r="N597" s="50">
        <v>3.6</v>
      </c>
      <c r="O597" t="str">
        <f t="shared" si="72"/>
        <v>Somero</v>
      </c>
      <c r="P597" s="41" t="s">
        <v>447</v>
      </c>
      <c r="Q597" t="str">
        <f>VLOOKUP(P597,spp!A:B,2,FALSE)</f>
        <v>Prionurus laticlavius</v>
      </c>
      <c r="R597" s="53">
        <f t="shared" si="63"/>
        <v>8</v>
      </c>
      <c r="S597" s="87"/>
      <c r="T597" s="87"/>
      <c r="U597" s="87">
        <v>8</v>
      </c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  <c r="AF597" s="87"/>
      <c r="AG597" s="87"/>
      <c r="AH597" s="87"/>
      <c r="AI597" s="87"/>
      <c r="AJ597" s="87"/>
      <c r="AK597" s="88"/>
      <c r="AL597" s="79"/>
      <c r="AM597">
        <f>VLOOKUP(P597,spp!A:C,3,FALSE)</f>
        <v>0.19800000000000001</v>
      </c>
      <c r="AN597">
        <f>VLOOKUP(P597,spp!A:D,4,FALSE)</f>
        <v>2.504</v>
      </c>
      <c r="AO597">
        <f t="shared" si="68"/>
        <v>883.92995117008513</v>
      </c>
      <c r="AP597">
        <f t="shared" si="69"/>
        <v>22.098248779252128</v>
      </c>
      <c r="AQ597">
        <f t="shared" si="70"/>
        <v>220.98248779252128</v>
      </c>
      <c r="AR597">
        <f t="shared" si="71"/>
        <v>0.22098248779252128</v>
      </c>
      <c r="AS597">
        <f t="shared" si="73"/>
        <v>0.2</v>
      </c>
      <c r="AT597">
        <f>VLOOKUP(P597,spp!A:H,8,FALSE)</f>
        <v>2.7</v>
      </c>
      <c r="AU597" s="79" t="str">
        <f>VLOOKUP(Q597,gfQuimbayo!B:C,2,FALSE)</f>
        <v>HM</v>
      </c>
      <c r="AV597" s="79" t="str">
        <f>VLOOKUP(AU597,gfQuimbayo!E:F,2,FALSE)</f>
        <v>Macroalgae feeders</v>
      </c>
      <c r="AW597" s="79" t="str">
        <f>VLOOKUP(Q597,taxo!A:D,4,FALSE)</f>
        <v>Perciformes</v>
      </c>
      <c r="AX597" s="79" t="str">
        <f>VLOOKUP(Q597,taxo!A:C,3,FALSE)</f>
        <v>Acanthuridae</v>
      </c>
      <c r="AY597" t="str">
        <f>VLOOKUP(P597,spp!A:L,12,FALSE)</f>
        <v>LC</v>
      </c>
    </row>
    <row r="598" spans="1:51" hidden="1" x14ac:dyDescent="0.25">
      <c r="A598" t="s">
        <v>1094</v>
      </c>
      <c r="B598" s="2" t="s">
        <v>1095</v>
      </c>
      <c r="C598" t="s">
        <v>1129</v>
      </c>
      <c r="D598" s="22" t="s">
        <v>1145</v>
      </c>
      <c r="E598" s="45" t="s">
        <v>1144</v>
      </c>
      <c r="F598" s="3" t="s">
        <v>1148</v>
      </c>
      <c r="G598" s="46"/>
      <c r="H598" s="41">
        <v>2</v>
      </c>
      <c r="I598">
        <v>40</v>
      </c>
      <c r="J598" s="48">
        <v>43213</v>
      </c>
      <c r="K598" s="22">
        <v>2018</v>
      </c>
      <c r="L598" s="48" t="s">
        <v>1153</v>
      </c>
      <c r="M598" s="48">
        <v>43213</v>
      </c>
      <c r="N598" s="50">
        <v>3.6</v>
      </c>
      <c r="O598" t="str">
        <f t="shared" si="72"/>
        <v>Somero</v>
      </c>
      <c r="P598" s="41" t="s">
        <v>459</v>
      </c>
      <c r="Q598" t="str">
        <f>VLOOKUP(P598,spp!A:B,2,FALSE)</f>
        <v>Scarus ghobban</v>
      </c>
      <c r="R598" s="53">
        <f t="shared" si="63"/>
        <v>12</v>
      </c>
      <c r="S598" s="87"/>
      <c r="T598" s="87">
        <v>10</v>
      </c>
      <c r="U598" s="87">
        <v>1</v>
      </c>
      <c r="V598" s="87">
        <v>1</v>
      </c>
      <c r="W598" s="87"/>
      <c r="X598" s="87"/>
      <c r="Y598" s="87"/>
      <c r="Z598" s="87"/>
      <c r="AA598" s="87"/>
      <c r="AB598" s="87"/>
      <c r="AC598" s="87"/>
      <c r="AD598" s="87"/>
      <c r="AE598" s="87"/>
      <c r="AF598" s="87"/>
      <c r="AG598" s="87"/>
      <c r="AH598" s="87"/>
      <c r="AI598" s="87"/>
      <c r="AJ598" s="87"/>
      <c r="AK598" s="88"/>
      <c r="AL598" s="79"/>
      <c r="AM598">
        <f>VLOOKUP(P598,spp!A:C,3,FALSE)</f>
        <v>2.3300000000000001E-2</v>
      </c>
      <c r="AN598">
        <f>VLOOKUP(P598,spp!A:D,4,FALSE)</f>
        <v>2.919</v>
      </c>
      <c r="AO598">
        <f t="shared" si="68"/>
        <v>219.61702711932111</v>
      </c>
      <c r="AP598">
        <f t="shared" si="69"/>
        <v>5.4904256779830281</v>
      </c>
      <c r="AQ598">
        <f t="shared" si="70"/>
        <v>54.904256779830277</v>
      </c>
      <c r="AR598">
        <f t="shared" si="71"/>
        <v>5.4904256779830275E-2</v>
      </c>
      <c r="AS598">
        <f t="shared" si="73"/>
        <v>0.3</v>
      </c>
      <c r="AT598">
        <f>VLOOKUP(P598,spp!A:H,8,FALSE)</f>
        <v>2</v>
      </c>
      <c r="AU598" s="79" t="str">
        <f>VLOOKUP(Q598,gfQuimbayo!B:C,2,FALSE)</f>
        <v>HM</v>
      </c>
      <c r="AV598" s="79" t="str">
        <f>VLOOKUP(AU598,gfQuimbayo!E:F,2,FALSE)</f>
        <v>Macroalgae feeders</v>
      </c>
      <c r="AW598" s="79" t="str">
        <f>VLOOKUP(Q598,taxo!A:D,4,FALSE)</f>
        <v>Perciformes</v>
      </c>
      <c r="AX598" s="79" t="str">
        <f>VLOOKUP(Q598,taxo!A:C,3,FALSE)</f>
        <v>Scaridae</v>
      </c>
      <c r="AY598" t="str">
        <f>VLOOKUP(P598,spp!A:L,12,FALSE)</f>
        <v>LC</v>
      </c>
    </row>
    <row r="599" spans="1:51" hidden="1" x14ac:dyDescent="0.25">
      <c r="A599" t="s">
        <v>1094</v>
      </c>
      <c r="B599" s="2" t="s">
        <v>1095</v>
      </c>
      <c r="C599" t="s">
        <v>1129</v>
      </c>
      <c r="D599" s="22" t="s">
        <v>1145</v>
      </c>
      <c r="E599" s="45" t="s">
        <v>1144</v>
      </c>
      <c r="F599" s="3" t="s">
        <v>1148</v>
      </c>
      <c r="G599" s="46"/>
      <c r="H599" s="41">
        <v>2</v>
      </c>
      <c r="I599">
        <v>40</v>
      </c>
      <c r="J599" s="48">
        <v>43213</v>
      </c>
      <c r="K599" s="22">
        <v>2018</v>
      </c>
      <c r="L599" s="48" t="s">
        <v>1153</v>
      </c>
      <c r="M599" s="48">
        <v>43213</v>
      </c>
      <c r="N599" s="50">
        <v>3.6</v>
      </c>
      <c r="O599" t="str">
        <f t="shared" si="72"/>
        <v>Somero</v>
      </c>
      <c r="P599" s="41" t="s">
        <v>382</v>
      </c>
      <c r="Q599" t="str">
        <f>VLOOKUP(P599,spp!A:B,2,FALSE)</f>
        <v>Johnrandallia nigrirostris</v>
      </c>
      <c r="R599" s="53">
        <f t="shared" si="63"/>
        <v>10</v>
      </c>
      <c r="S599" s="87"/>
      <c r="T599" s="87">
        <v>8</v>
      </c>
      <c r="U599" s="87">
        <v>2</v>
      </c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  <c r="AF599" s="87"/>
      <c r="AG599" s="87"/>
      <c r="AH599" s="87"/>
      <c r="AI599" s="87"/>
      <c r="AJ599" s="87"/>
      <c r="AK599" s="88"/>
      <c r="AL599" s="79"/>
      <c r="AM599">
        <f>VLOOKUP(P599,spp!A:C,3,FALSE)</f>
        <v>2.5600000000000001E-2</v>
      </c>
      <c r="AN599">
        <f>VLOOKUP(P599,spp!A:D,4,FALSE)</f>
        <v>3.0005999999999999</v>
      </c>
      <c r="AO599">
        <f t="shared" si="68"/>
        <v>186.65617434075591</v>
      </c>
      <c r="AP599">
        <f t="shared" si="69"/>
        <v>4.6664043585188981</v>
      </c>
      <c r="AQ599">
        <f t="shared" si="70"/>
        <v>46.664043585188978</v>
      </c>
      <c r="AR599">
        <f t="shared" si="71"/>
        <v>4.6664043585188976E-2</v>
      </c>
      <c r="AS599">
        <f t="shared" si="73"/>
        <v>0.25</v>
      </c>
      <c r="AT599">
        <f>VLOOKUP(P599,spp!A:H,8,FALSE)</f>
        <v>3</v>
      </c>
      <c r="AU599" s="79" t="str">
        <f>VLOOKUP(Q599,gfQuimbayo!B:C,2,FALSE)</f>
        <v>IN</v>
      </c>
      <c r="AV599" s="79" t="str">
        <f>VLOOKUP(AU599,gfQuimbayo!E:F,2,FALSE)</f>
        <v>Invertebrivores</v>
      </c>
      <c r="AW599" s="79" t="str">
        <f>VLOOKUP(Q599,taxo!A:D,4,FALSE)</f>
        <v>Perciformes</v>
      </c>
      <c r="AX599" s="79" t="str">
        <f>VLOOKUP(Q599,taxo!A:C,3,FALSE)</f>
        <v>Chaetodontidae</v>
      </c>
      <c r="AY599" t="str">
        <f>VLOOKUP(P599,spp!A:L,12,FALSE)</f>
        <v>LC</v>
      </c>
    </row>
    <row r="600" spans="1:51" hidden="1" x14ac:dyDescent="0.25">
      <c r="A600" t="s">
        <v>1094</v>
      </c>
      <c r="B600" s="2" t="s">
        <v>1095</v>
      </c>
      <c r="C600" t="s">
        <v>1129</v>
      </c>
      <c r="D600" s="22" t="s">
        <v>1145</v>
      </c>
      <c r="E600" s="45" t="s">
        <v>1144</v>
      </c>
      <c r="F600" s="3" t="s">
        <v>1148</v>
      </c>
      <c r="G600" s="46"/>
      <c r="H600" s="41">
        <v>2</v>
      </c>
      <c r="I600">
        <v>40</v>
      </c>
      <c r="J600" s="48">
        <v>43213</v>
      </c>
      <c r="K600" s="22">
        <v>2018</v>
      </c>
      <c r="L600" s="48" t="s">
        <v>1153</v>
      </c>
      <c r="M600" s="48">
        <v>43213</v>
      </c>
      <c r="N600" s="50">
        <v>3.6</v>
      </c>
      <c r="O600" t="str">
        <f t="shared" si="72"/>
        <v>Somero</v>
      </c>
      <c r="P600" s="41" t="s">
        <v>476</v>
      </c>
      <c r="Q600" t="str">
        <f>VLOOKUP(P600,spp!A:B,2,FALSE)</f>
        <v>Sufflamen verres</v>
      </c>
      <c r="R600" s="53">
        <f t="shared" si="63"/>
        <v>1</v>
      </c>
      <c r="S600" s="87"/>
      <c r="T600" s="87">
        <v>1</v>
      </c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  <c r="AF600" s="87"/>
      <c r="AG600" s="87"/>
      <c r="AH600" s="87"/>
      <c r="AI600" s="87"/>
      <c r="AJ600" s="87"/>
      <c r="AK600" s="88"/>
      <c r="AL600" s="79"/>
      <c r="AM600">
        <f>VLOOKUP(P600,spp!A:C,3,FALSE)</f>
        <v>2.4899999999999999E-2</v>
      </c>
      <c r="AN600">
        <f>VLOOKUP(P600,spp!A:D,4,FALSE)</f>
        <v>3.0129999999999999</v>
      </c>
      <c r="AO600">
        <f t="shared" si="68"/>
        <v>10.783479913296377</v>
      </c>
      <c r="AP600">
        <f t="shared" si="69"/>
        <v>0.26958699783240941</v>
      </c>
      <c r="AQ600">
        <f t="shared" si="70"/>
        <v>2.6958699783240943</v>
      </c>
      <c r="AR600">
        <f t="shared" si="71"/>
        <v>2.6958699783240941E-3</v>
      </c>
      <c r="AS600">
        <f t="shared" si="73"/>
        <v>2.5000000000000001E-2</v>
      </c>
      <c r="AT600">
        <f>VLOOKUP(P600,spp!A:H,8,FALSE)</f>
        <v>3.3</v>
      </c>
      <c r="AU600" s="79" t="str">
        <f>VLOOKUP(Q600,gfQuimbayo!B:C,2,FALSE)</f>
        <v>IN</v>
      </c>
      <c r="AV600" s="79" t="str">
        <f>VLOOKUP(AU600,gfQuimbayo!E:F,2,FALSE)</f>
        <v>Invertebrivores</v>
      </c>
      <c r="AW600" s="79" t="str">
        <f>VLOOKUP(Q600,taxo!A:D,4,FALSE)</f>
        <v>Tetraodontiformes</v>
      </c>
      <c r="AX600" s="79" t="str">
        <f>VLOOKUP(Q600,taxo!A:C,3,FALSE)</f>
        <v>Balistidae</v>
      </c>
      <c r="AY600" t="str">
        <f>VLOOKUP(P600,spp!A:L,12,FALSE)</f>
        <v>LC</v>
      </c>
    </row>
    <row r="601" spans="1:51" hidden="1" x14ac:dyDescent="0.25">
      <c r="A601" t="s">
        <v>1094</v>
      </c>
      <c r="B601" s="2" t="s">
        <v>1095</v>
      </c>
      <c r="C601" t="s">
        <v>1129</v>
      </c>
      <c r="D601" s="22" t="s">
        <v>1145</v>
      </c>
      <c r="E601" s="45" t="s">
        <v>1144</v>
      </c>
      <c r="F601" s="3" t="s">
        <v>1148</v>
      </c>
      <c r="G601" s="46"/>
      <c r="H601" s="41">
        <v>2</v>
      </c>
      <c r="I601">
        <v>40</v>
      </c>
      <c r="J601" s="48">
        <v>43213</v>
      </c>
      <c r="K601" s="22">
        <v>2018</v>
      </c>
      <c r="L601" s="48" t="s">
        <v>1153</v>
      </c>
      <c r="M601" s="48">
        <v>43213</v>
      </c>
      <c r="N601" s="50">
        <v>3.6</v>
      </c>
      <c r="O601" t="str">
        <f t="shared" si="72"/>
        <v>Somero</v>
      </c>
      <c r="P601" s="41" t="s">
        <v>545</v>
      </c>
      <c r="Q601" t="str">
        <f>VLOOKUP(P601,spp!A:B,2,FALSE)</f>
        <v>Sphoeroides lobatus</v>
      </c>
      <c r="R601" s="53">
        <f t="shared" ref="R601:R664" si="74">SUM(S601:AL601)</f>
        <v>1</v>
      </c>
      <c r="S601" s="87"/>
      <c r="T601" s="87"/>
      <c r="U601" s="87"/>
      <c r="V601" s="87"/>
      <c r="W601" s="87">
        <v>1</v>
      </c>
      <c r="X601" s="87"/>
      <c r="Y601" s="87"/>
      <c r="Z601" s="87"/>
      <c r="AA601" s="87"/>
      <c r="AB601" s="87"/>
      <c r="AC601" s="87"/>
      <c r="AD601" s="87"/>
      <c r="AE601" s="87"/>
      <c r="AF601" s="87"/>
      <c r="AG601" s="87"/>
      <c r="AH601" s="87"/>
      <c r="AI601" s="87"/>
      <c r="AJ601" s="87"/>
      <c r="AK601" s="88"/>
      <c r="AL601" s="79"/>
      <c r="AM601">
        <f>VLOOKUP(P601,spp!A:C,3,FALSE)</f>
        <v>3.7199999999999997E-2</v>
      </c>
      <c r="AN601">
        <f>VLOOKUP(P601,spp!A:D,4,FALSE)</f>
        <v>2.77</v>
      </c>
      <c r="AO601">
        <f t="shared" si="68"/>
        <v>277.22779065587309</v>
      </c>
      <c r="AP601">
        <f t="shared" si="69"/>
        <v>6.9306947663968277</v>
      </c>
      <c r="AQ601">
        <f t="shared" si="70"/>
        <v>69.306947663968273</v>
      </c>
      <c r="AR601">
        <f t="shared" si="71"/>
        <v>6.9306947663968277E-2</v>
      </c>
      <c r="AS601">
        <f t="shared" si="73"/>
        <v>2.5000000000000001E-2</v>
      </c>
      <c r="AT601">
        <f>VLOOKUP(P601,spp!A:H,8,FALSE)</f>
        <v>3.1</v>
      </c>
      <c r="AU601" s="79" t="str">
        <f>VLOOKUP(Q601,gfQuimbayo!B:C,2,FALSE)</f>
        <v>IN</v>
      </c>
      <c r="AV601" s="79" t="str">
        <f>VLOOKUP(AU601,gfQuimbayo!E:F,2,FALSE)</f>
        <v>Invertebrivores</v>
      </c>
      <c r="AW601" s="79" t="str">
        <f>VLOOKUP(Q601,taxo!A:D,4,FALSE)</f>
        <v>Tetraodontiformes</v>
      </c>
      <c r="AX601" s="79" t="str">
        <f>VLOOKUP(Q601,taxo!A:C,3,FALSE)</f>
        <v>Tetraodontidae</v>
      </c>
      <c r="AY601" t="str">
        <f>VLOOKUP(P601,spp!A:L,12,FALSE)</f>
        <v>LC</v>
      </c>
    </row>
    <row r="602" spans="1:51" hidden="1" x14ac:dyDescent="0.25">
      <c r="A602" t="s">
        <v>1094</v>
      </c>
      <c r="B602" s="2" t="s">
        <v>1095</v>
      </c>
      <c r="C602" t="s">
        <v>1129</v>
      </c>
      <c r="D602" s="22" t="s">
        <v>1145</v>
      </c>
      <c r="E602" s="45" t="s">
        <v>1144</v>
      </c>
      <c r="F602" s="3" t="s">
        <v>1148</v>
      </c>
      <c r="G602" s="46"/>
      <c r="H602" s="41">
        <v>2</v>
      </c>
      <c r="I602">
        <v>40</v>
      </c>
      <c r="J602" s="48">
        <v>43213</v>
      </c>
      <c r="K602" s="22">
        <v>2018</v>
      </c>
      <c r="L602" s="48" t="s">
        <v>1153</v>
      </c>
      <c r="M602" s="48">
        <v>43213</v>
      </c>
      <c r="N602" s="50">
        <v>3.6</v>
      </c>
      <c r="O602" t="str">
        <f t="shared" si="72"/>
        <v>Somero</v>
      </c>
      <c r="P602" s="41" t="s">
        <v>494</v>
      </c>
      <c r="Q602" t="str">
        <f>VLOOKUP(P602,spp!A:B,2,FALSE)</f>
        <v>Lutjanus guttatus</v>
      </c>
      <c r="R602" s="53">
        <f t="shared" si="74"/>
        <v>4</v>
      </c>
      <c r="S602" s="87"/>
      <c r="T602" s="87"/>
      <c r="U602" s="87">
        <v>4</v>
      </c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  <c r="AF602" s="87"/>
      <c r="AG602" s="87"/>
      <c r="AH602" s="87"/>
      <c r="AI602" s="87"/>
      <c r="AJ602" s="87"/>
      <c r="AK602" s="88"/>
      <c r="AL602" s="79"/>
      <c r="AM602">
        <f>VLOOKUP(P602,spp!A:C,3,FALSE)</f>
        <v>1.43E-2</v>
      </c>
      <c r="AN602">
        <f>VLOOKUP(P602,spp!A:D,4,FALSE)</f>
        <v>3</v>
      </c>
      <c r="AO602">
        <f t="shared" si="68"/>
        <v>111.71875</v>
      </c>
      <c r="AP602">
        <f t="shared" si="69"/>
        <v>2.79296875</v>
      </c>
      <c r="AQ602">
        <f t="shared" si="70"/>
        <v>27.9296875</v>
      </c>
      <c r="AR602">
        <f t="shared" si="71"/>
        <v>2.7929687500000001E-2</v>
      </c>
      <c r="AS602">
        <f t="shared" si="73"/>
        <v>0.1</v>
      </c>
      <c r="AT602">
        <f>VLOOKUP(P602,spp!A:H,8,FALSE)</f>
        <v>3.9</v>
      </c>
      <c r="AU602" s="79" t="str">
        <f>VLOOKUP(Q602,gfQuimbayo!B:C,2,FALSE)</f>
        <v>PS</v>
      </c>
      <c r="AV602" s="79" t="str">
        <f>VLOOKUP(AU602,gfQuimbayo!E:F,2,FALSE)</f>
        <v>Piscivores</v>
      </c>
      <c r="AW602" s="79" t="str">
        <f>VLOOKUP(Q602,taxo!A:D,4,FALSE)</f>
        <v>Perciformes</v>
      </c>
      <c r="AX602" s="79" t="str">
        <f>VLOOKUP(Q602,taxo!A:C,3,FALSE)</f>
        <v>Lutjanidae</v>
      </c>
      <c r="AY602" t="str">
        <f>VLOOKUP(P602,spp!A:L,12,FALSE)</f>
        <v>LC</v>
      </c>
    </row>
    <row r="603" spans="1:51" hidden="1" x14ac:dyDescent="0.25">
      <c r="A603" t="s">
        <v>1094</v>
      </c>
      <c r="B603" s="2" t="s">
        <v>1095</v>
      </c>
      <c r="C603" t="s">
        <v>1129</v>
      </c>
      <c r="D603" s="22" t="s">
        <v>1145</v>
      </c>
      <c r="E603" s="45" t="s">
        <v>1144</v>
      </c>
      <c r="F603" s="3" t="s">
        <v>1148</v>
      </c>
      <c r="G603" s="46"/>
      <c r="H603" s="41">
        <v>2</v>
      </c>
      <c r="I603">
        <v>40</v>
      </c>
      <c r="J603" s="48">
        <v>43213</v>
      </c>
      <c r="K603" s="22">
        <v>2018</v>
      </c>
      <c r="L603" s="48" t="s">
        <v>1153</v>
      </c>
      <c r="M603" s="48">
        <v>43213</v>
      </c>
      <c r="N603" s="50">
        <v>3.6</v>
      </c>
      <c r="O603" t="str">
        <f t="shared" si="72"/>
        <v>Somero</v>
      </c>
      <c r="P603" s="41" t="s">
        <v>453</v>
      </c>
      <c r="Q603" t="str">
        <f>VLOOKUP(P603,spp!A:B,2,FALSE)</f>
        <v>Pseudobalistes naufragium</v>
      </c>
      <c r="R603" s="53">
        <f t="shared" si="74"/>
        <v>1</v>
      </c>
      <c r="S603" s="87"/>
      <c r="T603" s="87"/>
      <c r="U603" s="87"/>
      <c r="V603" s="87"/>
      <c r="W603" s="87"/>
      <c r="X603" s="87">
        <v>1</v>
      </c>
      <c r="Y603" s="87"/>
      <c r="Z603" s="87"/>
      <c r="AA603" s="87"/>
      <c r="AB603" s="87"/>
      <c r="AC603" s="87"/>
      <c r="AD603" s="87"/>
      <c r="AE603" s="87"/>
      <c r="AF603" s="87"/>
      <c r="AG603" s="87"/>
      <c r="AH603" s="87"/>
      <c r="AI603" s="87"/>
      <c r="AJ603" s="87"/>
      <c r="AK603" s="88"/>
      <c r="AL603" s="79"/>
      <c r="AM603">
        <f>VLOOKUP(P603,spp!A:C,3,FALSE)</f>
        <v>0.12970000000000001</v>
      </c>
      <c r="AN603">
        <f>VLOOKUP(P603,spp!A:D,4,FALSE)</f>
        <v>2.6061000000000001</v>
      </c>
      <c r="AO603">
        <f t="shared" si="68"/>
        <v>1370.6788340202925</v>
      </c>
      <c r="AP603">
        <f t="shared" si="69"/>
        <v>34.266970850507313</v>
      </c>
      <c r="AQ603">
        <f t="shared" si="70"/>
        <v>342.66970850507312</v>
      </c>
      <c r="AR603">
        <f t="shared" si="71"/>
        <v>0.34266970850507311</v>
      </c>
      <c r="AS603">
        <f t="shared" si="73"/>
        <v>2.5000000000000001E-2</v>
      </c>
      <c r="AT603">
        <f>VLOOKUP(P603,spp!A:H,8,FALSE)</f>
        <v>3.8</v>
      </c>
      <c r="AU603" s="79" t="str">
        <f>VLOOKUP(Q603,gfQuimbayo!B:C,2,FALSE)</f>
        <v>IN</v>
      </c>
      <c r="AV603" s="79" t="str">
        <f>VLOOKUP(AU603,gfQuimbayo!E:F,2,FALSE)</f>
        <v>Invertebrivores</v>
      </c>
      <c r="AW603" s="79" t="str">
        <f>VLOOKUP(Q603,taxo!A:D,4,FALSE)</f>
        <v>Tetraodontiformes</v>
      </c>
      <c r="AX603" s="79" t="str">
        <f>VLOOKUP(Q603,taxo!A:C,3,FALSE)</f>
        <v>Balistidae</v>
      </c>
      <c r="AY603" t="str">
        <f>VLOOKUP(P603,spp!A:L,12,FALSE)</f>
        <v>LC</v>
      </c>
    </row>
    <row r="604" spans="1:51" hidden="1" x14ac:dyDescent="0.25">
      <c r="A604" t="s">
        <v>1094</v>
      </c>
      <c r="B604" s="2" t="s">
        <v>1095</v>
      </c>
      <c r="C604" t="s">
        <v>1129</v>
      </c>
      <c r="D604" s="22" t="s">
        <v>1145</v>
      </c>
      <c r="E604" s="45" t="s">
        <v>1144</v>
      </c>
      <c r="F604" s="3" t="s">
        <v>1148</v>
      </c>
      <c r="G604" s="46"/>
      <c r="H604" s="41">
        <v>2</v>
      </c>
      <c r="I604">
        <v>40</v>
      </c>
      <c r="J604" s="48">
        <v>43213</v>
      </c>
      <c r="K604" s="22">
        <v>2018</v>
      </c>
      <c r="L604" s="48" t="s">
        <v>1153</v>
      </c>
      <c r="M604" s="48">
        <v>43213</v>
      </c>
      <c r="N604" s="50">
        <v>3.6</v>
      </c>
      <c r="O604" t="str">
        <f t="shared" si="72"/>
        <v>Somero</v>
      </c>
      <c r="P604" s="41" t="s">
        <v>480</v>
      </c>
      <c r="Q604" t="str">
        <f>VLOOKUP(P604,spp!A:B,2,FALSE)</f>
        <v>Thalassoma lucasanum</v>
      </c>
      <c r="R604" s="53">
        <f t="shared" si="74"/>
        <v>53</v>
      </c>
      <c r="S604" s="87"/>
      <c r="T604" s="87">
        <v>50</v>
      </c>
      <c r="U604" s="87">
        <v>3</v>
      </c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  <c r="AF604" s="87"/>
      <c r="AG604" s="87"/>
      <c r="AH604" s="87"/>
      <c r="AI604" s="87"/>
      <c r="AJ604" s="87"/>
      <c r="AK604" s="88"/>
      <c r="AL604" s="79"/>
      <c r="AM604">
        <f>VLOOKUP(P604,spp!A:C,3,FALSE)</f>
        <v>1.261E-2</v>
      </c>
      <c r="AN604">
        <f>VLOOKUP(P604,spp!A:D,4,FALSE)</f>
        <v>2.8782999999999999</v>
      </c>
      <c r="AO604">
        <f t="shared" si="68"/>
        <v>262.48290088602528</v>
      </c>
      <c r="AP604">
        <f t="shared" si="69"/>
        <v>6.5620725221506317</v>
      </c>
      <c r="AQ604">
        <f t="shared" si="70"/>
        <v>65.620725221506319</v>
      </c>
      <c r="AR604">
        <f t="shared" si="71"/>
        <v>6.5620725221506318E-2</v>
      </c>
      <c r="AS604">
        <f t="shared" si="73"/>
        <v>1.325</v>
      </c>
      <c r="AT604">
        <f>VLOOKUP(P604,spp!A:H,8,FALSE)</f>
        <v>3.5</v>
      </c>
      <c r="AU604" s="79" t="str">
        <f>VLOOKUP(Q604,gfQuimbayo!B:C,2,FALSE)</f>
        <v>IN</v>
      </c>
      <c r="AV604" s="79" t="str">
        <f>VLOOKUP(AU604,gfQuimbayo!E:F,2,FALSE)</f>
        <v>Invertebrivores</v>
      </c>
      <c r="AW604" s="79" t="str">
        <f>VLOOKUP(Q604,taxo!A:D,4,FALSE)</f>
        <v>Perciformes</v>
      </c>
      <c r="AX604" s="79" t="str">
        <f>VLOOKUP(Q604,taxo!A:C,3,FALSE)</f>
        <v>Labridae</v>
      </c>
      <c r="AY604" t="str">
        <f>VLOOKUP(P604,spp!A:L,12,FALSE)</f>
        <v>LC</v>
      </c>
    </row>
    <row r="605" spans="1:51" hidden="1" x14ac:dyDescent="0.25">
      <c r="A605" t="s">
        <v>1094</v>
      </c>
      <c r="B605" s="2" t="s">
        <v>1095</v>
      </c>
      <c r="C605" t="s">
        <v>1129</v>
      </c>
      <c r="D605" s="22" t="s">
        <v>1145</v>
      </c>
      <c r="E605" s="45" t="s">
        <v>1144</v>
      </c>
      <c r="F605" s="3" t="s">
        <v>1148</v>
      </c>
      <c r="G605" s="46"/>
      <c r="H605" s="41">
        <v>3</v>
      </c>
      <c r="I605">
        <v>40</v>
      </c>
      <c r="J605" s="48">
        <v>43213</v>
      </c>
      <c r="K605" s="22">
        <v>2018</v>
      </c>
      <c r="L605" s="48" t="s">
        <v>1153</v>
      </c>
      <c r="M605" s="48">
        <v>43213</v>
      </c>
      <c r="N605" s="50">
        <v>4.7</v>
      </c>
      <c r="O605" t="str">
        <f t="shared" si="72"/>
        <v>Somero</v>
      </c>
      <c r="P605" s="41" t="s">
        <v>382</v>
      </c>
      <c r="Q605" t="str">
        <f>VLOOKUP(P605,spp!A:B,2,FALSE)</f>
        <v>Johnrandallia nigrirostris</v>
      </c>
      <c r="R605" s="53">
        <f t="shared" si="74"/>
        <v>7</v>
      </c>
      <c r="S605" s="87"/>
      <c r="T605" s="87">
        <v>7</v>
      </c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  <c r="AF605" s="87"/>
      <c r="AG605" s="87"/>
      <c r="AH605" s="87"/>
      <c r="AI605" s="87"/>
      <c r="AJ605" s="87"/>
      <c r="AK605" s="88"/>
      <c r="AL605" s="79"/>
      <c r="AM605">
        <f>VLOOKUP(P605,spp!A:C,3,FALSE)</f>
        <v>2.5600000000000001E-2</v>
      </c>
      <c r="AN605">
        <f>VLOOKUP(P605,spp!A:D,4,FALSE)</f>
        <v>3.0005999999999999</v>
      </c>
      <c r="AO605">
        <f t="shared" si="68"/>
        <v>75.691451269505222</v>
      </c>
      <c r="AP605">
        <f t="shared" si="69"/>
        <v>1.8922862817376305</v>
      </c>
      <c r="AQ605">
        <f t="shared" si="70"/>
        <v>18.922862817376306</v>
      </c>
      <c r="AR605">
        <f t="shared" si="71"/>
        <v>1.8922862817376304E-2</v>
      </c>
      <c r="AS605">
        <f t="shared" si="73"/>
        <v>0.17499999999999999</v>
      </c>
      <c r="AT605">
        <f>VLOOKUP(P605,spp!A:H,8,FALSE)</f>
        <v>3</v>
      </c>
      <c r="AU605" s="79" t="str">
        <f>VLOOKUP(Q605,gfQuimbayo!B:C,2,FALSE)</f>
        <v>IN</v>
      </c>
      <c r="AV605" s="79" t="str">
        <f>VLOOKUP(AU605,gfQuimbayo!E:F,2,FALSE)</f>
        <v>Invertebrivores</v>
      </c>
      <c r="AW605" s="79" t="str">
        <f>VLOOKUP(Q605,taxo!A:D,4,FALSE)</f>
        <v>Perciformes</v>
      </c>
      <c r="AX605" s="79" t="str">
        <f>VLOOKUP(Q605,taxo!A:C,3,FALSE)</f>
        <v>Chaetodontidae</v>
      </c>
      <c r="AY605" t="str">
        <f>VLOOKUP(P605,spp!A:L,12,FALSE)</f>
        <v>LC</v>
      </c>
    </row>
    <row r="606" spans="1:51" hidden="1" x14ac:dyDescent="0.25">
      <c r="A606" t="s">
        <v>1094</v>
      </c>
      <c r="B606" s="2" t="s">
        <v>1095</v>
      </c>
      <c r="C606" t="s">
        <v>1129</v>
      </c>
      <c r="D606" s="22" t="s">
        <v>1145</v>
      </c>
      <c r="E606" s="45" t="s">
        <v>1144</v>
      </c>
      <c r="F606" s="3" t="s">
        <v>1148</v>
      </c>
      <c r="G606" s="46"/>
      <c r="H606" s="41">
        <v>3</v>
      </c>
      <c r="I606">
        <v>40</v>
      </c>
      <c r="J606" s="48">
        <v>43213</v>
      </c>
      <c r="K606" s="22">
        <v>2018</v>
      </c>
      <c r="L606" s="48" t="s">
        <v>1153</v>
      </c>
      <c r="M606" s="48">
        <v>43213</v>
      </c>
      <c r="N606" s="50">
        <v>4.7</v>
      </c>
      <c r="O606" t="str">
        <f t="shared" si="72"/>
        <v>Somero</v>
      </c>
      <c r="P606" s="41" t="s">
        <v>993</v>
      </c>
      <c r="Q606" t="str">
        <f>VLOOKUP(P606,spp!A:B,2,FALSE)</f>
        <v>Gymnothorax castaneus</v>
      </c>
      <c r="R606" s="53">
        <f t="shared" si="74"/>
        <v>1</v>
      </c>
      <c r="S606" s="87"/>
      <c r="T606" s="87"/>
      <c r="U606" s="87"/>
      <c r="V606" s="87"/>
      <c r="W606" s="87"/>
      <c r="X606" s="87"/>
      <c r="Y606" s="87"/>
      <c r="Z606" s="87"/>
      <c r="AA606" s="87">
        <v>1</v>
      </c>
      <c r="AB606" s="87"/>
      <c r="AC606" s="87"/>
      <c r="AD606" s="87"/>
      <c r="AE606" s="87"/>
      <c r="AF606" s="87"/>
      <c r="AG606" s="87"/>
      <c r="AH606" s="87"/>
      <c r="AI606" s="87"/>
      <c r="AJ606" s="87"/>
      <c r="AK606" s="88"/>
      <c r="AL606" s="79"/>
      <c r="AM606">
        <f>VLOOKUP(P606,spp!A:C,3,FALSE)</f>
        <v>1.4E-3</v>
      </c>
      <c r="AN606">
        <f>VLOOKUP(P606,spp!A:D,4,FALSE)</f>
        <v>3.0122</v>
      </c>
      <c r="AO606">
        <f t="shared" si="68"/>
        <v>404.56252253938499</v>
      </c>
      <c r="AP606">
        <f t="shared" si="69"/>
        <v>10.114063063484625</v>
      </c>
      <c r="AQ606">
        <f t="shared" si="70"/>
        <v>101.14063063484625</v>
      </c>
      <c r="AR606">
        <f t="shared" si="71"/>
        <v>0.10114063063484624</v>
      </c>
      <c r="AS606">
        <f t="shared" si="73"/>
        <v>2.5000000000000001E-2</v>
      </c>
      <c r="AT606">
        <f>VLOOKUP(P606,spp!A:H,8,FALSE)</f>
        <v>4</v>
      </c>
      <c r="AU606" s="79" t="str">
        <f>VLOOKUP(Q606,gfQuimbayo!B:C,2,FALSE)</f>
        <v>PS</v>
      </c>
      <c r="AV606" s="79" t="str">
        <f>VLOOKUP(AU606,gfQuimbayo!E:F,2,FALSE)</f>
        <v>Piscivores</v>
      </c>
      <c r="AW606" s="79" t="str">
        <f>VLOOKUP(Q606,taxo!A:D,4,FALSE)</f>
        <v>Anguilliformes</v>
      </c>
      <c r="AX606" s="79" t="str">
        <f>VLOOKUP(Q606,taxo!A:C,3,FALSE)</f>
        <v>Muraenidae</v>
      </c>
      <c r="AY606" t="str">
        <f>VLOOKUP(P606,spp!A:L,12,FALSE)</f>
        <v>LC</v>
      </c>
    </row>
    <row r="607" spans="1:51" hidden="1" x14ac:dyDescent="0.25">
      <c r="A607" t="s">
        <v>1094</v>
      </c>
      <c r="B607" s="2" t="s">
        <v>1095</v>
      </c>
      <c r="C607" t="s">
        <v>1129</v>
      </c>
      <c r="D607" s="22" t="s">
        <v>1145</v>
      </c>
      <c r="E607" s="45" t="s">
        <v>1144</v>
      </c>
      <c r="F607" s="3" t="s">
        <v>1148</v>
      </c>
      <c r="G607" s="46"/>
      <c r="H607" s="41">
        <v>3</v>
      </c>
      <c r="I607">
        <v>40</v>
      </c>
      <c r="J607" s="48">
        <v>43213</v>
      </c>
      <c r="K607" s="22">
        <v>2018</v>
      </c>
      <c r="L607" s="48" t="s">
        <v>1153</v>
      </c>
      <c r="M607" s="48">
        <v>43213</v>
      </c>
      <c r="N607" s="50">
        <v>4.7</v>
      </c>
      <c r="O607" t="str">
        <f t="shared" si="72"/>
        <v>Somero</v>
      </c>
      <c r="P607" s="41" t="s">
        <v>476</v>
      </c>
      <c r="Q607" t="str">
        <f>VLOOKUP(P607,spp!A:B,2,FALSE)</f>
        <v>Sufflamen verres</v>
      </c>
      <c r="R607" s="53">
        <f t="shared" si="74"/>
        <v>4</v>
      </c>
      <c r="S607" s="87"/>
      <c r="T607" s="87">
        <v>3</v>
      </c>
      <c r="U607" s="87">
        <v>1</v>
      </c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  <c r="AF607" s="87"/>
      <c r="AG607" s="87"/>
      <c r="AH607" s="87"/>
      <c r="AI607" s="87"/>
      <c r="AJ607" s="87"/>
      <c r="AK607" s="88"/>
      <c r="AL607" s="79"/>
      <c r="AM607">
        <f>VLOOKUP(P607,spp!A:C,3,FALSE)</f>
        <v>2.4899999999999999E-2</v>
      </c>
      <c r="AN607">
        <f>VLOOKUP(P607,spp!A:D,4,FALSE)</f>
        <v>3.0129999999999999</v>
      </c>
      <c r="AO607">
        <f t="shared" si="68"/>
        <v>82.606589854433935</v>
      </c>
      <c r="AP607">
        <f t="shared" si="69"/>
        <v>2.0651647463608485</v>
      </c>
      <c r="AQ607">
        <f t="shared" si="70"/>
        <v>20.651647463608484</v>
      </c>
      <c r="AR607">
        <f t="shared" si="71"/>
        <v>2.0651647463608484E-2</v>
      </c>
      <c r="AS607">
        <f t="shared" si="73"/>
        <v>0.1</v>
      </c>
      <c r="AT607">
        <f>VLOOKUP(P607,spp!A:H,8,FALSE)</f>
        <v>3.3</v>
      </c>
      <c r="AU607" s="79" t="str">
        <f>VLOOKUP(Q607,gfQuimbayo!B:C,2,FALSE)</f>
        <v>IN</v>
      </c>
      <c r="AV607" s="79" t="str">
        <f>VLOOKUP(AU607,gfQuimbayo!E:F,2,FALSE)</f>
        <v>Invertebrivores</v>
      </c>
      <c r="AW607" s="79" t="str">
        <f>VLOOKUP(Q607,taxo!A:D,4,FALSE)</f>
        <v>Tetraodontiformes</v>
      </c>
      <c r="AX607" s="79" t="str">
        <f>VLOOKUP(Q607,taxo!A:C,3,FALSE)</f>
        <v>Balistidae</v>
      </c>
      <c r="AY607" t="str">
        <f>VLOOKUP(P607,spp!A:L,12,FALSE)</f>
        <v>LC</v>
      </c>
    </row>
    <row r="608" spans="1:51" hidden="1" x14ac:dyDescent="0.25">
      <c r="A608" t="s">
        <v>1094</v>
      </c>
      <c r="B608" s="2" t="s">
        <v>1095</v>
      </c>
      <c r="C608" t="s">
        <v>1129</v>
      </c>
      <c r="D608" s="22" t="s">
        <v>1145</v>
      </c>
      <c r="E608" s="45" t="s">
        <v>1144</v>
      </c>
      <c r="F608" s="3" t="s">
        <v>1148</v>
      </c>
      <c r="G608" s="46"/>
      <c r="H608" s="41">
        <v>3</v>
      </c>
      <c r="I608">
        <v>40</v>
      </c>
      <c r="J608" s="48">
        <v>43213</v>
      </c>
      <c r="K608" s="22">
        <v>2018</v>
      </c>
      <c r="L608" s="48" t="s">
        <v>1153</v>
      </c>
      <c r="M608" s="48">
        <v>43213</v>
      </c>
      <c r="N608" s="50">
        <v>4.7</v>
      </c>
      <c r="O608" t="str">
        <f t="shared" si="72"/>
        <v>Somero</v>
      </c>
      <c r="P608" s="41" t="s">
        <v>16</v>
      </c>
      <c r="Q608" t="str">
        <f>VLOOKUP(P608,spp!A:B,2,FALSE)</f>
        <v>Abudefduf troschelii</v>
      </c>
      <c r="R608" s="53">
        <f t="shared" si="74"/>
        <v>40</v>
      </c>
      <c r="S608" s="87"/>
      <c r="T608" s="87"/>
      <c r="U608" s="87">
        <v>40</v>
      </c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  <c r="AF608" s="87"/>
      <c r="AG608" s="87"/>
      <c r="AH608" s="87"/>
      <c r="AI608" s="87"/>
      <c r="AJ608" s="87"/>
      <c r="AK608" s="88"/>
      <c r="AL608" s="79"/>
      <c r="AM608">
        <f>VLOOKUP(P608,spp!A:C,3,FALSE)</f>
        <v>1.6E-2</v>
      </c>
      <c r="AN608">
        <f>VLOOKUP(P608,spp!A:D,4,FALSE)</f>
        <v>3.0516000000000001</v>
      </c>
      <c r="AO608">
        <f t="shared" si="68"/>
        <v>1424.0019029931946</v>
      </c>
      <c r="AP608">
        <f t="shared" si="69"/>
        <v>35.600047574829865</v>
      </c>
      <c r="AQ608">
        <f t="shared" si="70"/>
        <v>356.00047574829864</v>
      </c>
      <c r="AR608">
        <f t="shared" si="71"/>
        <v>0.35600047574829863</v>
      </c>
      <c r="AS608">
        <f t="shared" si="73"/>
        <v>1</v>
      </c>
      <c r="AT608">
        <f>VLOOKUP(P608,spp!A:H,8,FALSE)</f>
        <v>3</v>
      </c>
      <c r="AU608" s="79" t="str">
        <f>VLOOKUP(Q608,gfQuimbayo!B:C,2,FALSE)</f>
        <v>PK</v>
      </c>
      <c r="AV608" s="79" t="str">
        <f>VLOOKUP(AU608,gfQuimbayo!E:F,2,FALSE)</f>
        <v>Planktivores</v>
      </c>
      <c r="AW608" s="79" t="str">
        <f>VLOOKUP(Q608,taxo!A:D,4,FALSE)</f>
        <v>Perciformes</v>
      </c>
      <c r="AX608" s="79" t="str">
        <f>VLOOKUP(Q608,taxo!A:C,3,FALSE)</f>
        <v>Pomacentridae</v>
      </c>
      <c r="AY608" t="str">
        <f>VLOOKUP(P608,spp!A:L,12,FALSE)</f>
        <v>LC</v>
      </c>
    </row>
    <row r="609" spans="1:51" hidden="1" x14ac:dyDescent="0.25">
      <c r="A609" t="s">
        <v>1094</v>
      </c>
      <c r="B609" s="2" t="s">
        <v>1095</v>
      </c>
      <c r="C609" t="s">
        <v>1129</v>
      </c>
      <c r="D609" s="22" t="s">
        <v>1145</v>
      </c>
      <c r="E609" s="45" t="s">
        <v>1144</v>
      </c>
      <c r="F609" s="3" t="s">
        <v>1148</v>
      </c>
      <c r="G609" s="46"/>
      <c r="H609" s="41">
        <v>3</v>
      </c>
      <c r="I609">
        <v>40</v>
      </c>
      <c r="J609" s="48">
        <v>43213</v>
      </c>
      <c r="K609" s="22">
        <v>2018</v>
      </c>
      <c r="L609" s="48" t="s">
        <v>1153</v>
      </c>
      <c r="M609" s="48">
        <v>43213</v>
      </c>
      <c r="N609" s="50">
        <v>4.7</v>
      </c>
      <c r="O609" t="str">
        <f t="shared" si="72"/>
        <v>Somero</v>
      </c>
      <c r="P609" s="41" t="s">
        <v>459</v>
      </c>
      <c r="Q609" t="str">
        <f>VLOOKUP(P609,spp!A:B,2,FALSE)</f>
        <v>Scarus ghobban</v>
      </c>
      <c r="R609" s="53">
        <f t="shared" si="74"/>
        <v>6</v>
      </c>
      <c r="S609" s="87"/>
      <c r="T609" s="87">
        <v>4</v>
      </c>
      <c r="U609" s="87"/>
      <c r="V609" s="87"/>
      <c r="W609" s="87">
        <v>1</v>
      </c>
      <c r="X609" s="87">
        <v>1</v>
      </c>
      <c r="Y609" s="87"/>
      <c r="Z609" s="87"/>
      <c r="AA609" s="87"/>
      <c r="AB609" s="87"/>
      <c r="AC609" s="87"/>
      <c r="AD609" s="87"/>
      <c r="AE609" s="87"/>
      <c r="AF609" s="87"/>
      <c r="AG609" s="87"/>
      <c r="AH609" s="87"/>
      <c r="AI609" s="87"/>
      <c r="AJ609" s="87"/>
      <c r="AK609" s="88"/>
      <c r="AL609" s="79"/>
      <c r="AM609">
        <f>VLOOKUP(P609,spp!A:C,3,FALSE)</f>
        <v>2.3300000000000001E-2</v>
      </c>
      <c r="AN609">
        <f>VLOOKUP(P609,spp!A:D,4,FALSE)</f>
        <v>2.919</v>
      </c>
      <c r="AO609">
        <f t="shared" si="68"/>
        <v>1062.9194124033484</v>
      </c>
      <c r="AP609">
        <f t="shared" si="69"/>
        <v>26.572985310083709</v>
      </c>
      <c r="AQ609">
        <f t="shared" si="70"/>
        <v>265.72985310083709</v>
      </c>
      <c r="AR609">
        <f t="shared" si="71"/>
        <v>0.26572985310083708</v>
      </c>
      <c r="AS609">
        <f t="shared" si="73"/>
        <v>0.15</v>
      </c>
      <c r="AT609">
        <f>VLOOKUP(P609,spp!A:H,8,FALSE)</f>
        <v>2</v>
      </c>
      <c r="AU609" s="79" t="str">
        <f>VLOOKUP(Q609,gfQuimbayo!B:C,2,FALSE)</f>
        <v>HM</v>
      </c>
      <c r="AV609" s="79" t="str">
        <f>VLOOKUP(AU609,gfQuimbayo!E:F,2,FALSE)</f>
        <v>Macroalgae feeders</v>
      </c>
      <c r="AW609" s="79" t="str">
        <f>VLOOKUP(Q609,taxo!A:D,4,FALSE)</f>
        <v>Perciformes</v>
      </c>
      <c r="AX609" s="79" t="str">
        <f>VLOOKUP(Q609,taxo!A:C,3,FALSE)</f>
        <v>Scaridae</v>
      </c>
      <c r="AY609" t="str">
        <f>VLOOKUP(P609,spp!A:L,12,FALSE)</f>
        <v>LC</v>
      </c>
    </row>
    <row r="610" spans="1:51" hidden="1" x14ac:dyDescent="0.25">
      <c r="A610" t="s">
        <v>1094</v>
      </c>
      <c r="B610" s="2" t="s">
        <v>1095</v>
      </c>
      <c r="C610" t="s">
        <v>1129</v>
      </c>
      <c r="D610" s="22" t="s">
        <v>1145</v>
      </c>
      <c r="E610" s="45" t="s">
        <v>1144</v>
      </c>
      <c r="F610" s="3" t="s">
        <v>1148</v>
      </c>
      <c r="G610" s="46"/>
      <c r="H610" s="41">
        <v>3</v>
      </c>
      <c r="I610">
        <v>40</v>
      </c>
      <c r="J610" s="48">
        <v>43213</v>
      </c>
      <c r="K610" s="22">
        <v>2018</v>
      </c>
      <c r="L610" s="48" t="s">
        <v>1153</v>
      </c>
      <c r="M610" s="48">
        <v>43213</v>
      </c>
      <c r="N610" s="50">
        <v>4.7</v>
      </c>
      <c r="O610" t="str">
        <f t="shared" si="72"/>
        <v>Somero</v>
      </c>
      <c r="P610" s="41" t="s">
        <v>293</v>
      </c>
      <c r="Q610" t="str">
        <f>VLOOKUP(P610,spp!A:B,2,FALSE)</f>
        <v>Haemulon maculicauda</v>
      </c>
      <c r="R610" s="53">
        <f t="shared" si="74"/>
        <v>600</v>
      </c>
      <c r="S610" s="87"/>
      <c r="T610" s="87"/>
      <c r="U610" s="87">
        <v>600</v>
      </c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  <c r="AF610" s="87"/>
      <c r="AG610" s="87"/>
      <c r="AH610" s="87"/>
      <c r="AI610" s="87"/>
      <c r="AJ610" s="87"/>
      <c r="AK610" s="88"/>
      <c r="AL610" s="79"/>
      <c r="AM610">
        <f>VLOOKUP(P610,spp!A:C,3,FALSE)</f>
        <v>8.8999999999999999E-3</v>
      </c>
      <c r="AN610">
        <f>VLOOKUP(P610,spp!A:D,4,FALSE)</f>
        <v>3.16</v>
      </c>
      <c r="AO610">
        <f t="shared" si="68"/>
        <v>15623.448426753575</v>
      </c>
      <c r="AP610">
        <f t="shared" si="69"/>
        <v>390.58621066883939</v>
      </c>
      <c r="AQ610">
        <f t="shared" si="70"/>
        <v>3905.8621066883939</v>
      </c>
      <c r="AR610">
        <f t="shared" si="71"/>
        <v>3.9058621066883941</v>
      </c>
      <c r="AS610">
        <f t="shared" si="73"/>
        <v>15</v>
      </c>
      <c r="AT610">
        <f>VLOOKUP(P610,spp!A:H,8,FALSE)</f>
        <v>4.2</v>
      </c>
      <c r="AU610" s="79" t="str">
        <f>VLOOKUP(Q610,gfQuimbayo!B:C,2,FALSE)</f>
        <v>PS</v>
      </c>
      <c r="AV610" s="79" t="str">
        <f>VLOOKUP(AU610,gfQuimbayo!E:F,2,FALSE)</f>
        <v>Piscivores</v>
      </c>
      <c r="AW610" s="79" t="str">
        <f>VLOOKUP(Q610,taxo!A:D,4,FALSE)</f>
        <v>Perciformes</v>
      </c>
      <c r="AX610" s="79" t="str">
        <f>VLOOKUP(Q610,taxo!A:C,3,FALSE)</f>
        <v>Haemulidae</v>
      </c>
      <c r="AY610" t="str">
        <f>VLOOKUP(P610,spp!A:L,12,FALSE)</f>
        <v>LC</v>
      </c>
    </row>
    <row r="611" spans="1:51" hidden="1" x14ac:dyDescent="0.25">
      <c r="A611" t="s">
        <v>1094</v>
      </c>
      <c r="B611" s="2" t="s">
        <v>1095</v>
      </c>
      <c r="C611" t="s">
        <v>1129</v>
      </c>
      <c r="D611" s="22" t="s">
        <v>1145</v>
      </c>
      <c r="E611" s="45" t="s">
        <v>1144</v>
      </c>
      <c r="F611" s="3" t="s">
        <v>1148</v>
      </c>
      <c r="G611" s="46"/>
      <c r="H611" s="41">
        <v>3</v>
      </c>
      <c r="I611">
        <v>40</v>
      </c>
      <c r="J611" s="48">
        <v>43213</v>
      </c>
      <c r="K611" s="22">
        <v>2018</v>
      </c>
      <c r="L611" s="48" t="s">
        <v>1153</v>
      </c>
      <c r="M611" s="48">
        <v>43213</v>
      </c>
      <c r="N611" s="50">
        <v>4.7</v>
      </c>
      <c r="O611" t="str">
        <f t="shared" si="72"/>
        <v>Somero</v>
      </c>
      <c r="P611" s="41" t="s">
        <v>413</v>
      </c>
      <c r="Q611" t="str">
        <f>VLOOKUP(P611,spp!A:B,2,FALSE)</f>
        <v>Paranthias colonus</v>
      </c>
      <c r="R611" s="53">
        <f t="shared" si="74"/>
        <v>1</v>
      </c>
      <c r="S611" s="87"/>
      <c r="T611" s="87">
        <v>1</v>
      </c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  <c r="AF611" s="87"/>
      <c r="AG611" s="87"/>
      <c r="AH611" s="87"/>
      <c r="AI611" s="87"/>
      <c r="AJ611" s="87"/>
      <c r="AK611" s="88"/>
      <c r="AL611" s="79"/>
      <c r="AM611">
        <f>VLOOKUP(P611,spp!A:C,3,FALSE)</f>
        <v>1.485E-2</v>
      </c>
      <c r="AN611">
        <f>VLOOKUP(P611,spp!A:D,4,FALSE)</f>
        <v>2.8633299999999999</v>
      </c>
      <c r="AO611">
        <f t="shared" si="68"/>
        <v>4.7568079857898899</v>
      </c>
      <c r="AP611">
        <f t="shared" si="69"/>
        <v>0.11892019964474725</v>
      </c>
      <c r="AQ611">
        <f t="shared" si="70"/>
        <v>1.1892019964474725</v>
      </c>
      <c r="AR611">
        <f t="shared" si="71"/>
        <v>1.1892019964474725E-3</v>
      </c>
      <c r="AS611">
        <f t="shared" si="73"/>
        <v>2.5000000000000001E-2</v>
      </c>
      <c r="AT611">
        <f>VLOOKUP(P611,spp!A:H,8,FALSE)</f>
        <v>3.8</v>
      </c>
      <c r="AU611" s="79" t="str">
        <f>VLOOKUP(Q611,gfQuimbayo!B:C,2,FALSE)</f>
        <v>PK</v>
      </c>
      <c r="AV611" s="79" t="str">
        <f>VLOOKUP(AU611,gfQuimbayo!E:F,2,FALSE)</f>
        <v>Planktivores</v>
      </c>
      <c r="AW611" s="79" t="str">
        <f>VLOOKUP(Q611,taxo!A:D,4,FALSE)</f>
        <v>Perciformes</v>
      </c>
      <c r="AX611" s="79" t="str">
        <f>VLOOKUP(Q611,taxo!A:C,3,FALSE)</f>
        <v>Serranidae</v>
      </c>
      <c r="AY611" t="str">
        <f>VLOOKUP(P611,spp!A:L,12,FALSE)</f>
        <v>LC</v>
      </c>
    </row>
    <row r="612" spans="1:51" hidden="1" x14ac:dyDescent="0.25">
      <c r="A612" t="s">
        <v>1094</v>
      </c>
      <c r="B612" s="2" t="s">
        <v>1095</v>
      </c>
      <c r="C612" t="s">
        <v>1129</v>
      </c>
      <c r="D612" s="22" t="s">
        <v>1145</v>
      </c>
      <c r="E612" s="45" t="s">
        <v>1144</v>
      </c>
      <c r="F612" s="3" t="s">
        <v>1148</v>
      </c>
      <c r="G612" s="46"/>
      <c r="H612" s="41">
        <v>3</v>
      </c>
      <c r="I612">
        <v>40</v>
      </c>
      <c r="J612" s="48">
        <v>43213</v>
      </c>
      <c r="K612" s="22">
        <v>2018</v>
      </c>
      <c r="L612" s="48" t="s">
        <v>1153</v>
      </c>
      <c r="M612" s="48">
        <v>43213</v>
      </c>
      <c r="N612" s="50">
        <v>4.7</v>
      </c>
      <c r="O612" t="str">
        <f t="shared" si="72"/>
        <v>Somero</v>
      </c>
      <c r="P612" s="41" t="s">
        <v>480</v>
      </c>
      <c r="Q612" t="str">
        <f>VLOOKUP(P612,spp!A:B,2,FALSE)</f>
        <v>Thalassoma lucasanum</v>
      </c>
      <c r="R612" s="53">
        <f t="shared" si="74"/>
        <v>1</v>
      </c>
      <c r="S612" s="87"/>
      <c r="T612" s="87"/>
      <c r="U612" s="87">
        <v>1</v>
      </c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  <c r="AF612" s="87"/>
      <c r="AG612" s="87"/>
      <c r="AH612" s="87"/>
      <c r="AI612" s="87"/>
      <c r="AJ612" s="87"/>
      <c r="AK612" s="88"/>
      <c r="AL612" s="79"/>
      <c r="AM612">
        <f>VLOOKUP(P612,spp!A:C,3,FALSE)</f>
        <v>1.261E-2</v>
      </c>
      <c r="AN612">
        <f>VLOOKUP(P612,spp!A:D,4,FALSE)</f>
        <v>2.8782999999999999</v>
      </c>
      <c r="AO612">
        <f t="shared" si="68"/>
        <v>18.11136474879444</v>
      </c>
      <c r="AP612">
        <f t="shared" si="69"/>
        <v>0.45278411871986102</v>
      </c>
      <c r="AQ612">
        <f t="shared" si="70"/>
        <v>4.52784118719861</v>
      </c>
      <c r="AR612">
        <f t="shared" si="71"/>
        <v>4.5278411871986102E-3</v>
      </c>
      <c r="AS612">
        <f t="shared" si="73"/>
        <v>2.5000000000000001E-2</v>
      </c>
      <c r="AT612">
        <f>VLOOKUP(P612,spp!A:H,8,FALSE)</f>
        <v>3.5</v>
      </c>
      <c r="AU612" s="79" t="str">
        <f>VLOOKUP(Q612,gfQuimbayo!B:C,2,FALSE)</f>
        <v>IN</v>
      </c>
      <c r="AV612" s="79" t="str">
        <f>VLOOKUP(AU612,gfQuimbayo!E:F,2,FALSE)</f>
        <v>Invertebrivores</v>
      </c>
      <c r="AW612" s="79" t="str">
        <f>VLOOKUP(Q612,taxo!A:D,4,FALSE)</f>
        <v>Perciformes</v>
      </c>
      <c r="AX612" s="79" t="str">
        <f>VLOOKUP(Q612,taxo!A:C,3,FALSE)</f>
        <v>Labridae</v>
      </c>
      <c r="AY612" t="str">
        <f>VLOOKUP(P612,spp!A:L,12,FALSE)</f>
        <v>LC</v>
      </c>
    </row>
    <row r="613" spans="1:51" hidden="1" x14ac:dyDescent="0.25">
      <c r="A613" t="s">
        <v>1094</v>
      </c>
      <c r="B613" s="2" t="s">
        <v>1095</v>
      </c>
      <c r="C613" t="s">
        <v>1129</v>
      </c>
      <c r="D613" s="22" t="s">
        <v>1145</v>
      </c>
      <c r="E613" s="45" t="s">
        <v>1144</v>
      </c>
      <c r="F613" s="3" t="s">
        <v>1148</v>
      </c>
      <c r="G613" s="46"/>
      <c r="H613" s="41">
        <v>3</v>
      </c>
      <c r="I613">
        <v>40</v>
      </c>
      <c r="J613" s="48">
        <v>43213</v>
      </c>
      <c r="K613" s="22">
        <v>2018</v>
      </c>
      <c r="L613" s="48" t="s">
        <v>1153</v>
      </c>
      <c r="M613" s="48">
        <v>43213</v>
      </c>
      <c r="N613" s="50">
        <v>4.7</v>
      </c>
      <c r="O613" t="str">
        <f t="shared" si="72"/>
        <v>Somero</v>
      </c>
      <c r="P613" s="41" t="s">
        <v>81</v>
      </c>
      <c r="Q613" t="str">
        <f>VLOOKUP(P613,spp!A:B,2,FALSE)</f>
        <v>Apogon dovii</v>
      </c>
      <c r="R613" s="53">
        <f t="shared" si="74"/>
        <v>5</v>
      </c>
      <c r="S613" s="87">
        <v>5</v>
      </c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  <c r="AF613" s="87"/>
      <c r="AG613" s="87"/>
      <c r="AH613" s="87"/>
      <c r="AI613" s="87"/>
      <c r="AJ613" s="87"/>
      <c r="AK613" s="88"/>
      <c r="AL613" s="79"/>
      <c r="AM613">
        <f>VLOOKUP(P613,spp!A:C,3,FALSE)</f>
        <v>1.41E-2</v>
      </c>
      <c r="AN613">
        <f>VLOOKUP(P613,spp!A:D,4,FALSE)</f>
        <v>3.1286</v>
      </c>
      <c r="AO613">
        <f t="shared" si="68"/>
        <v>1.2393221966676402</v>
      </c>
      <c r="AP613">
        <f t="shared" si="69"/>
        <v>3.0983054916691004E-2</v>
      </c>
      <c r="AQ613">
        <f t="shared" si="70"/>
        <v>0.30983054916691005</v>
      </c>
      <c r="AR613">
        <f t="shared" si="71"/>
        <v>3.0983054916691006E-4</v>
      </c>
      <c r="AS613">
        <f t="shared" si="73"/>
        <v>0.125</v>
      </c>
      <c r="AT613">
        <f>VLOOKUP(P613,spp!A:H,8,FALSE)</f>
        <v>3.4</v>
      </c>
      <c r="AU613" s="79" t="str">
        <f>VLOOKUP(Q613,gfQuimbayo!B:C,2,FALSE)</f>
        <v>PK</v>
      </c>
      <c r="AV613" s="79" t="str">
        <f>VLOOKUP(AU613,gfQuimbayo!E:F,2,FALSE)</f>
        <v>Planktivores</v>
      </c>
      <c r="AW613" s="79" t="str">
        <f>VLOOKUP(Q613,taxo!A:D,4,FALSE)</f>
        <v>Perciformes</v>
      </c>
      <c r="AX613" s="79" t="str">
        <f>VLOOKUP(Q613,taxo!A:C,3,FALSE)</f>
        <v>Apogonidae</v>
      </c>
      <c r="AY613" t="str">
        <f>VLOOKUP(P613,spp!A:L,12,FALSE)</f>
        <v>LC</v>
      </c>
    </row>
    <row r="614" spans="1:51" hidden="1" x14ac:dyDescent="0.25">
      <c r="A614" t="s">
        <v>1094</v>
      </c>
      <c r="B614" s="2" t="s">
        <v>1095</v>
      </c>
      <c r="C614" t="s">
        <v>1129</v>
      </c>
      <c r="D614" s="22" t="s">
        <v>1145</v>
      </c>
      <c r="E614" s="45" t="s">
        <v>1144</v>
      </c>
      <c r="F614" s="3" t="s">
        <v>1148</v>
      </c>
      <c r="G614" s="46"/>
      <c r="H614" s="41">
        <v>3</v>
      </c>
      <c r="I614">
        <v>40</v>
      </c>
      <c r="J614" s="48">
        <v>43213</v>
      </c>
      <c r="K614" s="22">
        <v>2018</v>
      </c>
      <c r="L614" s="48" t="s">
        <v>1153</v>
      </c>
      <c r="M614" s="48">
        <v>43213</v>
      </c>
      <c r="N614" s="50">
        <v>4.7</v>
      </c>
      <c r="O614" t="str">
        <f t="shared" si="72"/>
        <v>Somero</v>
      </c>
      <c r="P614" s="41" t="s">
        <v>188</v>
      </c>
      <c r="Q614" t="str">
        <f>VLOOKUP(P614,spp!A:B,2,FALSE)</f>
        <v>Cirrhitichthys oxycephalus</v>
      </c>
      <c r="R614" s="53">
        <f t="shared" si="74"/>
        <v>1</v>
      </c>
      <c r="S614" s="87"/>
      <c r="T614" s="87">
        <v>1</v>
      </c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  <c r="AF614" s="87"/>
      <c r="AG614" s="87"/>
      <c r="AH614" s="87"/>
      <c r="AI614" s="87"/>
      <c r="AJ614" s="87"/>
      <c r="AK614" s="88"/>
      <c r="AL614" s="79"/>
      <c r="AM614">
        <f>VLOOKUP(P614,spp!A:C,3,FALSE)</f>
        <v>3.32E-2</v>
      </c>
      <c r="AN614">
        <f>VLOOKUP(P614,spp!A:D,4,FALSE)</f>
        <v>3</v>
      </c>
      <c r="AO614">
        <f t="shared" si="68"/>
        <v>14.00625</v>
      </c>
      <c r="AP614">
        <f t="shared" si="69"/>
        <v>0.35015625</v>
      </c>
      <c r="AQ614">
        <f t="shared" si="70"/>
        <v>3.5015624999999999</v>
      </c>
      <c r="AR614">
        <f t="shared" si="71"/>
        <v>3.5015624999999999E-3</v>
      </c>
      <c r="AS614">
        <f t="shared" si="73"/>
        <v>2.5000000000000001E-2</v>
      </c>
      <c r="AT614">
        <f>VLOOKUP(P614,spp!A:H,8,FALSE)</f>
        <v>3.9</v>
      </c>
      <c r="AU614" s="79" t="str">
        <f>VLOOKUP(Q614,gfQuimbayo!B:C,2,FALSE)</f>
        <v>IN</v>
      </c>
      <c r="AV614" s="79" t="str">
        <f>VLOOKUP(AU614,gfQuimbayo!E:F,2,FALSE)</f>
        <v>Invertebrivores</v>
      </c>
      <c r="AW614" s="79" t="str">
        <f>VLOOKUP(Q614,taxo!A:D,4,FALSE)</f>
        <v>Perciformes</v>
      </c>
      <c r="AX614" s="79" t="str">
        <f>VLOOKUP(Q614,taxo!A:C,3,FALSE)</f>
        <v>Cirrhitidae</v>
      </c>
      <c r="AY614" t="str">
        <f>VLOOKUP(P614,spp!A:L,12,FALSE)</f>
        <v>NE</v>
      </c>
    </row>
    <row r="615" spans="1:51" hidden="1" x14ac:dyDescent="0.25">
      <c r="A615" t="s">
        <v>1094</v>
      </c>
      <c r="B615" s="2" t="s">
        <v>1095</v>
      </c>
      <c r="C615" t="s">
        <v>1129</v>
      </c>
      <c r="D615" s="22" t="s">
        <v>1145</v>
      </c>
      <c r="E615" s="45" t="s">
        <v>1144</v>
      </c>
      <c r="F615" s="3" t="s">
        <v>1148</v>
      </c>
      <c r="G615" s="46"/>
      <c r="H615" s="41">
        <v>3</v>
      </c>
      <c r="I615">
        <v>40</v>
      </c>
      <c r="J615" s="48">
        <v>43213</v>
      </c>
      <c r="K615" s="22">
        <v>2018</v>
      </c>
      <c r="L615" s="48" t="s">
        <v>1153</v>
      </c>
      <c r="M615" s="48">
        <v>43213</v>
      </c>
      <c r="N615" s="50">
        <v>4.7</v>
      </c>
      <c r="O615" t="str">
        <f t="shared" si="72"/>
        <v>Somero</v>
      </c>
      <c r="P615" s="41" t="s">
        <v>447</v>
      </c>
      <c r="Q615" t="str">
        <f>VLOOKUP(P615,spp!A:B,2,FALSE)</f>
        <v>Prionurus laticlavius</v>
      </c>
      <c r="R615" s="53">
        <f t="shared" si="74"/>
        <v>3</v>
      </c>
      <c r="S615" s="87"/>
      <c r="T615" s="87"/>
      <c r="U615" s="87">
        <v>3</v>
      </c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  <c r="AF615" s="87"/>
      <c r="AG615" s="87"/>
      <c r="AH615" s="87"/>
      <c r="AI615" s="87"/>
      <c r="AJ615" s="87"/>
      <c r="AK615" s="88"/>
      <c r="AL615" s="79"/>
      <c r="AM615">
        <f>VLOOKUP(P615,spp!A:C,3,FALSE)</f>
        <v>0.19800000000000001</v>
      </c>
      <c r="AN615">
        <f>VLOOKUP(P615,spp!A:D,4,FALSE)</f>
        <v>2.504</v>
      </c>
      <c r="AO615">
        <f t="shared" si="68"/>
        <v>331.47373168878192</v>
      </c>
      <c r="AP615">
        <f t="shared" si="69"/>
        <v>8.2868432922195474</v>
      </c>
      <c r="AQ615">
        <f t="shared" si="70"/>
        <v>82.868432922195467</v>
      </c>
      <c r="AR615">
        <f t="shared" si="71"/>
        <v>8.2868432922195465E-2</v>
      </c>
      <c r="AS615">
        <f t="shared" si="73"/>
        <v>7.4999999999999997E-2</v>
      </c>
      <c r="AT615">
        <f>VLOOKUP(P615,spp!A:H,8,FALSE)</f>
        <v>2.7</v>
      </c>
      <c r="AU615" s="79" t="str">
        <f>VLOOKUP(Q615,gfQuimbayo!B:C,2,FALSE)</f>
        <v>HM</v>
      </c>
      <c r="AV615" s="79" t="str">
        <f>VLOOKUP(AU615,gfQuimbayo!E:F,2,FALSE)</f>
        <v>Macroalgae feeders</v>
      </c>
      <c r="AW615" s="79" t="str">
        <f>VLOOKUP(Q615,taxo!A:D,4,FALSE)</f>
        <v>Perciformes</v>
      </c>
      <c r="AX615" s="79" t="str">
        <f>VLOOKUP(Q615,taxo!A:C,3,FALSE)</f>
        <v>Acanthuridae</v>
      </c>
      <c r="AY615" t="str">
        <f>VLOOKUP(P615,spp!A:L,12,FALSE)</f>
        <v>LC</v>
      </c>
    </row>
    <row r="616" spans="1:51" hidden="1" x14ac:dyDescent="0.25">
      <c r="A616" t="s">
        <v>1094</v>
      </c>
      <c r="B616" s="2" t="s">
        <v>1095</v>
      </c>
      <c r="C616" t="s">
        <v>1129</v>
      </c>
      <c r="D616" s="22" t="s">
        <v>1145</v>
      </c>
      <c r="E616" s="45" t="s">
        <v>1144</v>
      </c>
      <c r="F616" s="3" t="s">
        <v>1148</v>
      </c>
      <c r="G616" s="46"/>
      <c r="H616" s="41">
        <v>3</v>
      </c>
      <c r="I616">
        <v>40</v>
      </c>
      <c r="J616" s="48">
        <v>43213</v>
      </c>
      <c r="K616" s="22">
        <v>2018</v>
      </c>
      <c r="L616" s="48" t="s">
        <v>1153</v>
      </c>
      <c r="M616" s="48">
        <v>43213</v>
      </c>
      <c r="N616" s="50">
        <v>4.7</v>
      </c>
      <c r="O616" t="str">
        <f t="shared" si="72"/>
        <v>Somero</v>
      </c>
      <c r="P616" s="41" t="s">
        <v>511</v>
      </c>
      <c r="Q616" t="str">
        <f>VLOOKUP(P616,spp!A:B,2,FALSE)</f>
        <v>Stegastes acapulcoensis</v>
      </c>
      <c r="R616" s="53">
        <f t="shared" si="74"/>
        <v>10</v>
      </c>
      <c r="S616" s="87"/>
      <c r="T616" s="87"/>
      <c r="U616" s="87">
        <v>10</v>
      </c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  <c r="AF616" s="87"/>
      <c r="AG616" s="87"/>
      <c r="AH616" s="87"/>
      <c r="AI616" s="87"/>
      <c r="AJ616" s="87"/>
      <c r="AK616" s="88"/>
      <c r="AL616" s="79"/>
      <c r="AM616">
        <f>VLOOKUP(P616,spp!A:C,3,FALSE)</f>
        <v>3.49E-2</v>
      </c>
      <c r="AN616">
        <f>VLOOKUP(P616,spp!A:D,4,FALSE)</f>
        <v>2.9108999999999998</v>
      </c>
      <c r="AO616">
        <f t="shared" si="68"/>
        <v>544.27800446337631</v>
      </c>
      <c r="AP616">
        <f t="shared" si="69"/>
        <v>13.606950111584407</v>
      </c>
      <c r="AQ616">
        <f t="shared" si="70"/>
        <v>136.06950111584408</v>
      </c>
      <c r="AR616">
        <f t="shared" si="71"/>
        <v>0.13606950111584407</v>
      </c>
      <c r="AS616">
        <f t="shared" si="73"/>
        <v>0.25</v>
      </c>
      <c r="AT616">
        <f>VLOOKUP(P616,spp!A:H,8,FALSE)</f>
        <v>2</v>
      </c>
      <c r="AU616" s="79" t="str">
        <f>VLOOKUP(Q616,gfQuimbayo!B:C,2,FALSE)</f>
        <v>HD</v>
      </c>
      <c r="AV616" s="79" t="str">
        <f>VLOOKUP(AU616,gfQuimbayo!E:F,2,FALSE)</f>
        <v>Detritivores</v>
      </c>
      <c r="AW616" s="79" t="str">
        <f>VLOOKUP(Q616,taxo!A:D,4,FALSE)</f>
        <v>Perciformes</v>
      </c>
      <c r="AX616" s="79" t="str">
        <f>VLOOKUP(Q616,taxo!A:C,3,FALSE)</f>
        <v>Pomacentridae</v>
      </c>
      <c r="AY616" t="str">
        <f>VLOOKUP(P616,spp!A:L,12,FALSE)</f>
        <v>LC</v>
      </c>
    </row>
    <row r="617" spans="1:51" hidden="1" x14ac:dyDescent="0.25">
      <c r="A617" t="s">
        <v>1094</v>
      </c>
      <c r="B617" s="2" t="s">
        <v>1095</v>
      </c>
      <c r="C617" t="s">
        <v>1129</v>
      </c>
      <c r="D617" s="22" t="s">
        <v>1145</v>
      </c>
      <c r="E617" s="45" t="s">
        <v>1144</v>
      </c>
      <c r="F617" s="3" t="s">
        <v>1148</v>
      </c>
      <c r="G617" s="46"/>
      <c r="H617" s="41">
        <v>3</v>
      </c>
      <c r="I617">
        <v>40</v>
      </c>
      <c r="J617" s="48">
        <v>43213</v>
      </c>
      <c r="K617" s="22">
        <v>2018</v>
      </c>
      <c r="L617" s="48" t="s">
        <v>1153</v>
      </c>
      <c r="M617" s="48">
        <v>43213</v>
      </c>
      <c r="N617" s="50">
        <v>4.7</v>
      </c>
      <c r="O617" t="str">
        <f t="shared" si="72"/>
        <v>Somero</v>
      </c>
      <c r="P617" s="41" t="s">
        <v>509</v>
      </c>
      <c r="Q617" t="str">
        <f>VLOOKUP(P617,spp!A:B,2,FALSE)</f>
        <v>Sargocentron suborbitalis</v>
      </c>
      <c r="R617" s="53">
        <f t="shared" si="74"/>
        <v>1</v>
      </c>
      <c r="S617" s="87"/>
      <c r="T617" s="87"/>
      <c r="U617" s="87">
        <v>1</v>
      </c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  <c r="AF617" s="87"/>
      <c r="AG617" s="87"/>
      <c r="AH617" s="87"/>
      <c r="AI617" s="87"/>
      <c r="AJ617" s="87"/>
      <c r="AK617" s="88"/>
      <c r="AL617" s="79"/>
      <c r="AM617">
        <f>VLOOKUP(P617,spp!A:C,3,FALSE)</f>
        <v>2.3199999999999998E-2</v>
      </c>
      <c r="AN617">
        <f>VLOOKUP(P617,spp!A:D,4,FALSE)</f>
        <v>2.9554</v>
      </c>
      <c r="AO617">
        <f t="shared" si="68"/>
        <v>40.485157889405826</v>
      </c>
      <c r="AP617">
        <f t="shared" si="69"/>
        <v>1.0121289472351456</v>
      </c>
      <c r="AQ617">
        <f t="shared" si="70"/>
        <v>10.121289472351457</v>
      </c>
      <c r="AR617">
        <f t="shared" si="71"/>
        <v>1.0121289472351457E-2</v>
      </c>
      <c r="AS617">
        <f t="shared" si="73"/>
        <v>2.5000000000000001E-2</v>
      </c>
      <c r="AT617">
        <f>VLOOKUP(P617,spp!A:H,8,FALSE)</f>
        <v>3.5</v>
      </c>
      <c r="AU617" s="79" t="str">
        <f>VLOOKUP(Q617,gfQuimbayo!B:C,2,FALSE)</f>
        <v>IN</v>
      </c>
      <c r="AV617" s="79" t="str">
        <f>VLOOKUP(AU617,gfQuimbayo!E:F,2,FALSE)</f>
        <v>Invertebrivores</v>
      </c>
      <c r="AW617" s="79" t="str">
        <f>VLOOKUP(Q617,taxo!A:D,4,FALSE)</f>
        <v>Beryciformes</v>
      </c>
      <c r="AX617" s="79" t="str">
        <f>VLOOKUP(Q617,taxo!A:C,3,FALSE)</f>
        <v>Holocentridae</v>
      </c>
      <c r="AY617" t="str">
        <f>VLOOKUP(P617,spp!A:L,12,FALSE)</f>
        <v>LC</v>
      </c>
    </row>
    <row r="618" spans="1:51" hidden="1" x14ac:dyDescent="0.25">
      <c r="A618" t="s">
        <v>1094</v>
      </c>
      <c r="B618" s="2" t="s">
        <v>1095</v>
      </c>
      <c r="C618" t="s">
        <v>1129</v>
      </c>
      <c r="D618" s="22" t="s">
        <v>1145</v>
      </c>
      <c r="E618" s="45" t="s">
        <v>1144</v>
      </c>
      <c r="F618" s="3" t="s">
        <v>1148</v>
      </c>
      <c r="G618" s="46"/>
      <c r="H618" s="41">
        <v>3</v>
      </c>
      <c r="I618">
        <v>40</v>
      </c>
      <c r="J618" s="48">
        <v>43213</v>
      </c>
      <c r="K618" s="22">
        <v>2018</v>
      </c>
      <c r="L618" s="48" t="s">
        <v>1153</v>
      </c>
      <c r="M618" s="48">
        <v>43213</v>
      </c>
      <c r="N618" s="50">
        <v>4.7</v>
      </c>
      <c r="O618" t="str">
        <f t="shared" si="72"/>
        <v>Somero</v>
      </c>
      <c r="P618" s="41" t="s">
        <v>125</v>
      </c>
      <c r="Q618" t="str">
        <f>VLOOKUP(P618,spp!A:B,2,FALSE)</f>
        <v>Canthigaster punctatissima</v>
      </c>
      <c r="R618" s="53">
        <f t="shared" si="74"/>
        <v>1</v>
      </c>
      <c r="S618" s="87">
        <v>1</v>
      </c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  <c r="AF618" s="87"/>
      <c r="AG618" s="87"/>
      <c r="AH618" s="87"/>
      <c r="AI618" s="87"/>
      <c r="AJ618" s="87"/>
      <c r="AK618" s="88"/>
      <c r="AL618" s="79"/>
      <c r="AM618">
        <f>VLOOKUP(P618,spp!A:C,3,FALSE)</f>
        <v>1.9699999999999999E-2</v>
      </c>
      <c r="AN618">
        <f>VLOOKUP(P618,spp!A:D,4,FALSE)</f>
        <v>2.9174000000000002</v>
      </c>
      <c r="AO618">
        <f t="shared" si="68"/>
        <v>0.28537531735533872</v>
      </c>
      <c r="AP618">
        <f t="shared" si="69"/>
        <v>7.1343829338834678E-3</v>
      </c>
      <c r="AQ618">
        <f t="shared" si="70"/>
        <v>7.134382933883468E-2</v>
      </c>
      <c r="AR618">
        <f t="shared" si="71"/>
        <v>7.1343829338834679E-5</v>
      </c>
      <c r="AS618">
        <f t="shared" si="73"/>
        <v>2.5000000000000001E-2</v>
      </c>
      <c r="AT618">
        <f>VLOOKUP(P618,spp!A:H,8,FALSE)</f>
        <v>3</v>
      </c>
      <c r="AU618" s="79" t="str">
        <f>VLOOKUP(Q618,gfQuimbayo!B:C,2,FALSE)</f>
        <v>IN</v>
      </c>
      <c r="AV618" s="79" t="str">
        <f>VLOOKUP(AU618,gfQuimbayo!E:F,2,FALSE)</f>
        <v>Invertebrivores</v>
      </c>
      <c r="AW618" s="79" t="str">
        <f>VLOOKUP(Q618,taxo!A:D,4,FALSE)</f>
        <v>Tetraodontiformes</v>
      </c>
      <c r="AX618" s="79" t="str">
        <f>VLOOKUP(Q618,taxo!A:C,3,FALSE)</f>
        <v>Tetraodontidae</v>
      </c>
      <c r="AY618" t="str">
        <f>VLOOKUP(P618,spp!A:L,12,FALSE)</f>
        <v>LC</v>
      </c>
    </row>
    <row r="619" spans="1:51" hidden="1" x14ac:dyDescent="0.25">
      <c r="A619" t="s">
        <v>1094</v>
      </c>
      <c r="B619" s="2" t="s">
        <v>1095</v>
      </c>
      <c r="C619" t="s">
        <v>1129</v>
      </c>
      <c r="D619" s="22" t="s">
        <v>1145</v>
      </c>
      <c r="E619" s="45" t="s">
        <v>1144</v>
      </c>
      <c r="F619" s="3" t="s">
        <v>1148</v>
      </c>
      <c r="G619" s="46"/>
      <c r="H619" s="41">
        <v>3</v>
      </c>
      <c r="I619">
        <v>40</v>
      </c>
      <c r="J619" s="48">
        <v>43213</v>
      </c>
      <c r="K619" s="22">
        <v>2018</v>
      </c>
      <c r="L619" s="48" t="s">
        <v>1153</v>
      </c>
      <c r="M619" s="48">
        <v>43213</v>
      </c>
      <c r="N619" s="50">
        <v>4.7</v>
      </c>
      <c r="O619" t="str">
        <f t="shared" si="72"/>
        <v>Somero</v>
      </c>
      <c r="P619" s="41" t="s">
        <v>407</v>
      </c>
      <c r="Q619" t="str">
        <f>VLOOKUP(P619,spp!A:B,2,FALSE)</f>
        <v>Ophioblennius steindachneri</v>
      </c>
      <c r="R619" s="53">
        <f t="shared" si="74"/>
        <v>1</v>
      </c>
      <c r="S619" s="87"/>
      <c r="T619" s="87">
        <v>1</v>
      </c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  <c r="AF619" s="87"/>
      <c r="AG619" s="87"/>
      <c r="AH619" s="87"/>
      <c r="AI619" s="87"/>
      <c r="AJ619" s="87"/>
      <c r="AK619" s="88"/>
      <c r="AL619" s="79"/>
      <c r="AM619">
        <f>VLOOKUP(P619,spp!A:C,3,FALSE)</f>
        <v>3.2399999999999998E-2</v>
      </c>
      <c r="AN619">
        <f>VLOOKUP(P619,spp!A:D,4,FALSE)</f>
        <v>2.379</v>
      </c>
      <c r="AO619">
        <f t="shared" si="68"/>
        <v>3.9112516180267258</v>
      </c>
      <c r="AP619">
        <f t="shared" si="69"/>
        <v>9.7781290450668149E-2</v>
      </c>
      <c r="AQ619">
        <f t="shared" si="70"/>
        <v>0.97781290450668146</v>
      </c>
      <c r="AR619">
        <f t="shared" si="71"/>
        <v>9.7781290450668135E-4</v>
      </c>
      <c r="AS619">
        <f t="shared" si="73"/>
        <v>2.5000000000000001E-2</v>
      </c>
      <c r="AT619">
        <f>VLOOKUP(P619,spp!A:H,8,FALSE)</f>
        <v>2.7</v>
      </c>
      <c r="AU619" s="79" t="str">
        <f>VLOOKUP(Q619,gfQuimbayo!B:C,2,FALSE)</f>
        <v>HD</v>
      </c>
      <c r="AV619" s="79" t="str">
        <f>VLOOKUP(AU619,gfQuimbayo!E:F,2,FALSE)</f>
        <v>Detritivores</v>
      </c>
      <c r="AW619" s="79" t="str">
        <f>VLOOKUP(Q619,taxo!A:D,4,FALSE)</f>
        <v>Perciformes</v>
      </c>
      <c r="AX619" s="79" t="str">
        <f>VLOOKUP(Q619,taxo!A:C,3,FALSE)</f>
        <v>Blenniidae</v>
      </c>
      <c r="AY619" t="str">
        <f>VLOOKUP(P619,spp!A:L,12,FALSE)</f>
        <v>LC</v>
      </c>
    </row>
    <row r="620" spans="1:51" hidden="1" x14ac:dyDescent="0.25">
      <c r="A620" t="s">
        <v>1094</v>
      </c>
      <c r="B620" s="2" t="s">
        <v>1095</v>
      </c>
      <c r="C620" t="s">
        <v>1129</v>
      </c>
      <c r="D620" s="22" t="s">
        <v>1145</v>
      </c>
      <c r="E620" s="45" t="s">
        <v>1144</v>
      </c>
      <c r="F620" s="3" t="s">
        <v>1148</v>
      </c>
      <c r="G620" s="46"/>
      <c r="H620" s="41">
        <v>3</v>
      </c>
      <c r="I620">
        <v>40</v>
      </c>
      <c r="J620" s="48">
        <v>43213</v>
      </c>
      <c r="K620" s="22">
        <v>2018</v>
      </c>
      <c r="L620" s="48" t="s">
        <v>1153</v>
      </c>
      <c r="M620" s="48">
        <v>43213</v>
      </c>
      <c r="N620" s="50">
        <v>4.7</v>
      </c>
      <c r="O620" t="str">
        <f t="shared" si="72"/>
        <v>Somero</v>
      </c>
      <c r="P620" s="41" t="s">
        <v>246</v>
      </c>
      <c r="Q620" t="str">
        <f>VLOOKUP(P620,spp!A:B,2,FALSE)</f>
        <v>Epinephelus labriformis</v>
      </c>
      <c r="R620" s="53">
        <f t="shared" si="74"/>
        <v>1</v>
      </c>
      <c r="S620" s="87"/>
      <c r="T620" s="87"/>
      <c r="U620" s="87">
        <v>1</v>
      </c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  <c r="AF620" s="87"/>
      <c r="AG620" s="87"/>
      <c r="AH620" s="87"/>
      <c r="AI620" s="87"/>
      <c r="AJ620" s="87"/>
      <c r="AK620" s="88"/>
      <c r="AL620" s="79"/>
      <c r="AM620">
        <f>VLOOKUP(P620,spp!A:C,3,FALSE)</f>
        <v>3.4299999999999997E-2</v>
      </c>
      <c r="AN620">
        <f>VLOOKUP(P620,spp!A:D,4,FALSE)</f>
        <v>2.9</v>
      </c>
      <c r="AO620">
        <f t="shared" si="68"/>
        <v>52.03950510400329</v>
      </c>
      <c r="AP620">
        <f t="shared" si="69"/>
        <v>1.3009876276000822</v>
      </c>
      <c r="AQ620">
        <f t="shared" si="70"/>
        <v>13.009876276000822</v>
      </c>
      <c r="AR620">
        <f t="shared" si="71"/>
        <v>1.3009876276000823E-2</v>
      </c>
      <c r="AS620">
        <f t="shared" si="73"/>
        <v>2.5000000000000001E-2</v>
      </c>
      <c r="AT620">
        <f>VLOOKUP(P620,spp!A:H,8,FALSE)</f>
        <v>4</v>
      </c>
      <c r="AU620" s="79" t="str">
        <f>VLOOKUP(Q620,gfQuimbayo!B:C,2,FALSE)</f>
        <v>PS</v>
      </c>
      <c r="AV620" s="79" t="str">
        <f>VLOOKUP(AU620,gfQuimbayo!E:F,2,FALSE)</f>
        <v>Piscivores</v>
      </c>
      <c r="AW620" s="79" t="str">
        <f>VLOOKUP(Q620,taxo!A:D,4,FALSE)</f>
        <v>Perciformes</v>
      </c>
      <c r="AX620" s="79" t="str">
        <f>VLOOKUP(Q620,taxo!A:C,3,FALSE)</f>
        <v>Serranidae</v>
      </c>
      <c r="AY620" t="str">
        <f>VLOOKUP(P620,spp!A:L,12,FALSE)</f>
        <v>LC</v>
      </c>
    </row>
    <row r="621" spans="1:51" hidden="1" x14ac:dyDescent="0.25">
      <c r="A621" t="s">
        <v>1094</v>
      </c>
      <c r="B621" s="2" t="s">
        <v>1095</v>
      </c>
      <c r="C621" s="2" t="s">
        <v>1104</v>
      </c>
      <c r="D621" s="45" t="s">
        <v>1453</v>
      </c>
      <c r="E621" s="45" t="s">
        <v>1144</v>
      </c>
      <c r="F621" s="3" t="s">
        <v>1148</v>
      </c>
      <c r="G621" s="46"/>
      <c r="H621" s="41">
        <v>1</v>
      </c>
      <c r="I621">
        <v>40</v>
      </c>
      <c r="J621" s="48">
        <v>43214</v>
      </c>
      <c r="K621" s="22">
        <v>2018</v>
      </c>
      <c r="L621" s="48" t="s">
        <v>1148</v>
      </c>
      <c r="M621" s="48">
        <v>43214</v>
      </c>
      <c r="N621" s="50">
        <v>11.5</v>
      </c>
      <c r="O621" t="str">
        <f t="shared" si="72"/>
        <v>Profundo</v>
      </c>
      <c r="P621" s="41" t="s">
        <v>1033</v>
      </c>
      <c r="Q621" t="str">
        <f>VLOOKUP(P621,spp!A:B,2,FALSE)</f>
        <v>Haemulon flaviguttatum</v>
      </c>
      <c r="R621" s="53">
        <f t="shared" si="74"/>
        <v>690</v>
      </c>
      <c r="S621" s="87"/>
      <c r="T621" s="87">
        <v>600</v>
      </c>
      <c r="U621" s="87"/>
      <c r="V621" s="87">
        <v>90</v>
      </c>
      <c r="W621" s="87"/>
      <c r="X621" s="87"/>
      <c r="Y621" s="87"/>
      <c r="Z621" s="87"/>
      <c r="AA621" s="87"/>
      <c r="AB621" s="87"/>
      <c r="AC621" s="87"/>
      <c r="AD621" s="87"/>
      <c r="AE621" s="87"/>
      <c r="AF621" s="87"/>
      <c r="AG621" s="87"/>
      <c r="AH621" s="87"/>
      <c r="AI621" s="87"/>
      <c r="AJ621" s="87"/>
      <c r="AK621" s="88"/>
      <c r="AL621" s="79"/>
      <c r="AM621">
        <f>VLOOKUP(P621,spp!A:C,3,FALSE)</f>
        <v>0.10299999999999999</v>
      </c>
      <c r="AN621">
        <f>VLOOKUP(P621,spp!A:D,4,FALSE)</f>
        <v>2.6</v>
      </c>
      <c r="AO621">
        <f t="shared" si="68"/>
        <v>27456.925129005875</v>
      </c>
      <c r="AP621">
        <f t="shared" si="69"/>
        <v>686.42312822514691</v>
      </c>
      <c r="AQ621">
        <f t="shared" si="70"/>
        <v>6864.2312822514687</v>
      </c>
      <c r="AR621">
        <f t="shared" si="71"/>
        <v>6.8642312822514686</v>
      </c>
      <c r="AS621">
        <f t="shared" si="73"/>
        <v>17.25</v>
      </c>
      <c r="AT621">
        <f>VLOOKUP(P621,spp!A:H,8,FALSE)</f>
        <v>4.2</v>
      </c>
      <c r="AU621" s="79" t="str">
        <f>VLOOKUP(Q621,gfQuimbayo!B:C,2,FALSE)</f>
        <v>PS</v>
      </c>
      <c r="AV621" s="79" t="str">
        <f>VLOOKUP(AU621,gfQuimbayo!E:F,2,FALSE)</f>
        <v>Piscivores</v>
      </c>
      <c r="AW621" s="79" t="str">
        <f>VLOOKUP(Q621,taxo!A:D,4,FALSE)</f>
        <v>Perciformes</v>
      </c>
      <c r="AX621" s="79" t="str">
        <f>VLOOKUP(Q621,taxo!A:C,3,FALSE)</f>
        <v>Haemulidae</v>
      </c>
      <c r="AY621" t="str">
        <f>VLOOKUP(P621,spp!A:L,12,FALSE)</f>
        <v>LC</v>
      </c>
    </row>
    <row r="622" spans="1:51" hidden="1" x14ac:dyDescent="0.25">
      <c r="A622" t="s">
        <v>1094</v>
      </c>
      <c r="B622" s="2" t="s">
        <v>1095</v>
      </c>
      <c r="C622" s="2" t="s">
        <v>1104</v>
      </c>
      <c r="D622" s="45" t="s">
        <v>1143</v>
      </c>
      <c r="E622" s="45" t="s">
        <v>1144</v>
      </c>
      <c r="F622" s="3" t="s">
        <v>1148</v>
      </c>
      <c r="G622" s="46"/>
      <c r="H622" s="41">
        <v>1</v>
      </c>
      <c r="I622">
        <v>40</v>
      </c>
      <c r="J622" s="48">
        <v>43214</v>
      </c>
      <c r="K622" s="22">
        <v>2018</v>
      </c>
      <c r="L622" s="48" t="s">
        <v>1148</v>
      </c>
      <c r="M622" s="48">
        <v>43214</v>
      </c>
      <c r="N622" s="50">
        <v>11.5</v>
      </c>
      <c r="O622" t="str">
        <f t="shared" si="72"/>
        <v>Profundo</v>
      </c>
      <c r="P622" s="41" t="s">
        <v>977</v>
      </c>
      <c r="Q622" t="str">
        <f>VLOOKUP(P622,spp!A:B,2,FALSE)</f>
        <v>Chromis atrilobata</v>
      </c>
      <c r="R622" s="53">
        <f t="shared" si="74"/>
        <v>30</v>
      </c>
      <c r="S622" s="87"/>
      <c r="T622" s="87">
        <v>30</v>
      </c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  <c r="AF622" s="87"/>
      <c r="AG622" s="87"/>
      <c r="AH622" s="87"/>
      <c r="AI622" s="87"/>
      <c r="AJ622" s="87"/>
      <c r="AK622" s="88"/>
      <c r="AL622" s="79"/>
      <c r="AM622">
        <f>VLOOKUP(P622,spp!A:C,3,FALSE)</f>
        <v>5.2300000000000003E-3</v>
      </c>
      <c r="AN622">
        <f>VLOOKUP(P622,spp!A:D,4,FALSE)</f>
        <v>3.41655</v>
      </c>
      <c r="AO622">
        <f t="shared" ref="AO622:AO685" si="75">((AM622*$S$1^AN622)*S622)+((AM622*$T$1^AN622)*T622)+((AM622*$U$1^AN622)*U622)+((AM622*$V$1^AN622)*V622)+((AM622*$W$1^AN622)*W622)+((AM622*$X$1^AN622)*X622)+((AM622*$Y$1^AN622)*Y622)+((AM622*$Z$1^AN622)*Z622)+((AM622*$AA$1^AN622)*AA622)+((AM622*$AB$1^AN622)*AB622)+((AM622*$AC$1^AN622)*AC622)+((AM622*$AD$1^AN622)*AD622)+((AM622*$AE$1^AN622)*AE622)+ ((AM622*$AF$1^AN622)*AF622)+((AM622*$AG$1^AN622)*AG622)+((AM622*$AH$1^AN622)*AH622)+((AM622*$AI$1^AN622)*AI622)+((AM622*$AJ$1^AN622)*AJ622)+((AM622*$AK$1^AN622)*AK622)</f>
        <v>153.21931028200575</v>
      </c>
      <c r="AP622">
        <f t="shared" ref="AP622:AP685" si="76">AO622/40</f>
        <v>3.8304827570501438</v>
      </c>
      <c r="AQ622">
        <f t="shared" ref="AQ622:AQ685" si="77">AP622*10</f>
        <v>38.304827570501438</v>
      </c>
      <c r="AR622">
        <f t="shared" ref="AR622:AR685" si="78">AQ622/1000</f>
        <v>3.8304827570501437E-2</v>
      </c>
      <c r="AS622">
        <f t="shared" si="73"/>
        <v>0.75</v>
      </c>
      <c r="AT622">
        <f>VLOOKUP(P622,spp!A:H,8,FALSE)</f>
        <v>3.4</v>
      </c>
      <c r="AU622" s="79" t="str">
        <f>VLOOKUP(Q622,gfQuimbayo!B:C,2,FALSE)</f>
        <v>PK</v>
      </c>
      <c r="AV622" s="79" t="str">
        <f>VLOOKUP(AU622,gfQuimbayo!E:F,2,FALSE)</f>
        <v>Planktivores</v>
      </c>
      <c r="AW622" s="79" t="str">
        <f>VLOOKUP(Q622,taxo!A:D,4,FALSE)</f>
        <v>Perciformes</v>
      </c>
      <c r="AX622" s="79" t="str">
        <f>VLOOKUP(Q622,taxo!A:C,3,FALSE)</f>
        <v>Pomacentridae</v>
      </c>
      <c r="AY622" t="str">
        <f>VLOOKUP(P622,spp!A:L,12,FALSE)</f>
        <v>LC</v>
      </c>
    </row>
    <row r="623" spans="1:51" hidden="1" x14ac:dyDescent="0.25">
      <c r="A623" t="s">
        <v>1094</v>
      </c>
      <c r="B623" s="2" t="s">
        <v>1095</v>
      </c>
      <c r="C623" s="2" t="s">
        <v>1104</v>
      </c>
      <c r="D623" s="45" t="s">
        <v>1143</v>
      </c>
      <c r="E623" s="45" t="s">
        <v>1144</v>
      </c>
      <c r="F623" s="3" t="s">
        <v>1148</v>
      </c>
      <c r="G623" s="46"/>
      <c r="H623" s="41">
        <v>1</v>
      </c>
      <c r="I623">
        <v>40</v>
      </c>
      <c r="J623" s="48">
        <v>43214</v>
      </c>
      <c r="K623" s="22">
        <v>2018</v>
      </c>
      <c r="L623" s="48" t="s">
        <v>1148</v>
      </c>
      <c r="M623" s="48">
        <v>43214</v>
      </c>
      <c r="N623" s="50">
        <v>11.5</v>
      </c>
      <c r="O623" t="str">
        <f t="shared" si="72"/>
        <v>Profundo</v>
      </c>
      <c r="P623" s="41" t="s">
        <v>999</v>
      </c>
      <c r="Q623" t="str">
        <f>VLOOKUP(P623,spp!A:B,2,FALSE)</f>
        <v>Fistularia commersonii</v>
      </c>
      <c r="R623" s="53">
        <f t="shared" si="74"/>
        <v>1</v>
      </c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>
        <v>1</v>
      </c>
      <c r="AD623" s="87"/>
      <c r="AE623" s="87"/>
      <c r="AF623" s="87"/>
      <c r="AG623" s="87"/>
      <c r="AH623" s="87"/>
      <c r="AI623" s="87"/>
      <c r="AJ623" s="87"/>
      <c r="AK623" s="88"/>
      <c r="AL623" s="79"/>
      <c r="AM623">
        <f>VLOOKUP(P623,spp!A:C,3,FALSE)</f>
        <v>5.9999999999999995E-4</v>
      </c>
      <c r="AN623">
        <f>VLOOKUP(P623,spp!A:D,4,FALSE)</f>
        <v>3</v>
      </c>
      <c r="AO623">
        <f t="shared" si="75"/>
        <v>368.47499999999997</v>
      </c>
      <c r="AP623">
        <f t="shared" si="76"/>
        <v>9.2118749999999991</v>
      </c>
      <c r="AQ623">
        <f t="shared" si="77"/>
        <v>92.118749999999991</v>
      </c>
      <c r="AR623">
        <f t="shared" si="78"/>
        <v>9.2118749999999985E-2</v>
      </c>
      <c r="AS623">
        <f t="shared" si="73"/>
        <v>2.5000000000000001E-2</v>
      </c>
      <c r="AT623">
        <f>VLOOKUP(P623,spp!A:H,8,FALSE)</f>
        <v>4.3</v>
      </c>
      <c r="AU623" s="79" t="str">
        <f>VLOOKUP(Q623,gfQuimbayo!B:C,2,FALSE)</f>
        <v>PS</v>
      </c>
      <c r="AV623" s="79" t="str">
        <f>VLOOKUP(AU623,gfQuimbayo!E:F,2,FALSE)</f>
        <v>Piscivores</v>
      </c>
      <c r="AW623" s="79" t="str">
        <f>VLOOKUP(Q623,taxo!A:D,4,FALSE)</f>
        <v>Syngnathiformes</v>
      </c>
      <c r="AX623" s="79" t="str">
        <f>VLOOKUP(Q623,taxo!A:C,3,FALSE)</f>
        <v>Fistulariidae</v>
      </c>
      <c r="AY623" t="str">
        <f>VLOOKUP(P623,spp!A:L,12,FALSE)</f>
        <v>NE</v>
      </c>
    </row>
    <row r="624" spans="1:51" hidden="1" x14ac:dyDescent="0.25">
      <c r="A624" t="s">
        <v>1094</v>
      </c>
      <c r="B624" s="2" t="s">
        <v>1095</v>
      </c>
      <c r="C624" s="2" t="s">
        <v>1104</v>
      </c>
      <c r="D624" s="45" t="s">
        <v>1143</v>
      </c>
      <c r="E624" s="45" t="s">
        <v>1144</v>
      </c>
      <c r="F624" s="3" t="s">
        <v>1148</v>
      </c>
      <c r="G624" s="46"/>
      <c r="H624" s="41">
        <v>1</v>
      </c>
      <c r="I624">
        <v>40</v>
      </c>
      <c r="J624" s="48">
        <v>43214</v>
      </c>
      <c r="K624" s="22">
        <v>2018</v>
      </c>
      <c r="L624" s="48" t="s">
        <v>1148</v>
      </c>
      <c r="M624" s="48">
        <v>43214</v>
      </c>
      <c r="N624" s="50">
        <v>11.5</v>
      </c>
      <c r="O624" t="str">
        <f t="shared" si="72"/>
        <v>Profundo</v>
      </c>
      <c r="P624" s="41" t="s">
        <v>965</v>
      </c>
      <c r="Q624" t="str">
        <f>VLOOKUP(P624,spp!A:B,2,FALSE)</f>
        <v>Microspathodon dorsalis</v>
      </c>
      <c r="R624" s="53">
        <f t="shared" si="74"/>
        <v>3</v>
      </c>
      <c r="S624" s="87"/>
      <c r="T624" s="87"/>
      <c r="U624" s="87"/>
      <c r="V624" s="87">
        <v>3</v>
      </c>
      <c r="W624" s="87"/>
      <c r="X624" s="87"/>
      <c r="Y624" s="87"/>
      <c r="Z624" s="87"/>
      <c r="AA624" s="87"/>
      <c r="AB624" s="87"/>
      <c r="AC624" s="87"/>
      <c r="AD624" s="87"/>
      <c r="AE624" s="87"/>
      <c r="AF624" s="87"/>
      <c r="AG624" s="87"/>
      <c r="AH624" s="87"/>
      <c r="AI624" s="87"/>
      <c r="AJ624" s="87"/>
      <c r="AK624" s="88"/>
      <c r="AL624" s="79"/>
      <c r="AM624">
        <f>VLOOKUP(P624,spp!A:C,3,FALSE)</f>
        <v>2.3900000000000001E-2</v>
      </c>
      <c r="AN624">
        <f>VLOOKUP(P624,spp!A:D,4,FALSE)</f>
        <v>3.0819999999999999</v>
      </c>
      <c r="AO624">
        <f t="shared" si="75"/>
        <v>485.91736746294453</v>
      </c>
      <c r="AP624">
        <f t="shared" si="76"/>
        <v>12.147934186573613</v>
      </c>
      <c r="AQ624">
        <f t="shared" si="77"/>
        <v>121.47934186573613</v>
      </c>
      <c r="AR624">
        <f t="shared" si="78"/>
        <v>0.12147934186573613</v>
      </c>
      <c r="AS624">
        <f t="shared" si="73"/>
        <v>7.4999999999999997E-2</v>
      </c>
      <c r="AT624">
        <f>VLOOKUP(P624,spp!A:H,8,FALSE)</f>
        <v>2.1</v>
      </c>
      <c r="AU624" s="79" t="str">
        <f>VLOOKUP(Q624,gfQuimbayo!B:C,2,FALSE)</f>
        <v>HM</v>
      </c>
      <c r="AV624" s="79" t="str">
        <f>VLOOKUP(AU624,gfQuimbayo!E:F,2,FALSE)</f>
        <v>Macroalgae feeders</v>
      </c>
      <c r="AW624" s="79" t="str">
        <f>VLOOKUP(Q624,taxo!A:D,4,FALSE)</f>
        <v>Perciformes</v>
      </c>
      <c r="AX624" s="79" t="str">
        <f>VLOOKUP(Q624,taxo!A:C,3,FALSE)</f>
        <v>Pomacentridae</v>
      </c>
      <c r="AY624" t="str">
        <f>VLOOKUP(P624,spp!A:L,12,FALSE)</f>
        <v>LC</v>
      </c>
    </row>
    <row r="625" spans="1:51" hidden="1" x14ac:dyDescent="0.25">
      <c r="A625" t="s">
        <v>1094</v>
      </c>
      <c r="B625" s="2" t="s">
        <v>1095</v>
      </c>
      <c r="C625" s="2" t="s">
        <v>1104</v>
      </c>
      <c r="D625" s="45" t="s">
        <v>1143</v>
      </c>
      <c r="E625" s="45" t="s">
        <v>1144</v>
      </c>
      <c r="F625" s="3" t="s">
        <v>1148</v>
      </c>
      <c r="G625" s="46"/>
      <c r="H625" s="41">
        <v>1</v>
      </c>
      <c r="I625">
        <v>40</v>
      </c>
      <c r="J625" s="48">
        <v>43214</v>
      </c>
      <c r="K625" s="22">
        <v>2018</v>
      </c>
      <c r="L625" s="48" t="s">
        <v>1148</v>
      </c>
      <c r="M625" s="48">
        <v>43214</v>
      </c>
      <c r="N625" s="50">
        <v>11.5</v>
      </c>
      <c r="O625" t="str">
        <f t="shared" si="72"/>
        <v>Profundo</v>
      </c>
      <c r="P625" s="41" t="s">
        <v>962</v>
      </c>
      <c r="Q625" t="str">
        <f>VLOOKUP(P625,spp!A:B,2,FALSE)</f>
        <v>Epinephelus labriformis</v>
      </c>
      <c r="R625" s="53">
        <f t="shared" si="74"/>
        <v>1</v>
      </c>
      <c r="S625" s="87"/>
      <c r="T625" s="87"/>
      <c r="U625" s="87">
        <v>1</v>
      </c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  <c r="AF625" s="87"/>
      <c r="AG625" s="87"/>
      <c r="AH625" s="87"/>
      <c r="AI625" s="87"/>
      <c r="AJ625" s="87"/>
      <c r="AK625" s="88"/>
      <c r="AL625" s="79"/>
      <c r="AM625">
        <f>VLOOKUP(P625,spp!A:C,3,FALSE)</f>
        <v>3.4299999999999997E-2</v>
      </c>
      <c r="AN625">
        <f>VLOOKUP(P625,spp!A:D,4,FALSE)</f>
        <v>2.9</v>
      </c>
      <c r="AO625">
        <f t="shared" si="75"/>
        <v>52.03950510400329</v>
      </c>
      <c r="AP625">
        <f t="shared" si="76"/>
        <v>1.3009876276000822</v>
      </c>
      <c r="AQ625">
        <f t="shared" si="77"/>
        <v>13.009876276000822</v>
      </c>
      <c r="AR625">
        <f t="shared" si="78"/>
        <v>1.3009876276000823E-2</v>
      </c>
      <c r="AS625">
        <f t="shared" si="73"/>
        <v>2.5000000000000001E-2</v>
      </c>
      <c r="AT625">
        <f>VLOOKUP(P625,spp!A:H,8,FALSE)</f>
        <v>4</v>
      </c>
      <c r="AU625" s="79" t="str">
        <f>VLOOKUP(Q625,gfQuimbayo!B:C,2,FALSE)</f>
        <v>PS</v>
      </c>
      <c r="AV625" s="79" t="str">
        <f>VLOOKUP(AU625,gfQuimbayo!E:F,2,FALSE)</f>
        <v>Piscivores</v>
      </c>
      <c r="AW625" s="79" t="str">
        <f>VLOOKUP(Q625,taxo!A:D,4,FALSE)</f>
        <v>Perciformes</v>
      </c>
      <c r="AX625" s="79" t="str">
        <f>VLOOKUP(Q625,taxo!A:C,3,FALSE)</f>
        <v>Serranidae</v>
      </c>
      <c r="AY625" t="str">
        <f>VLOOKUP(P625,spp!A:L,12,FALSE)</f>
        <v>LC</v>
      </c>
    </row>
    <row r="626" spans="1:51" hidden="1" x14ac:dyDescent="0.25">
      <c r="A626" t="s">
        <v>1094</v>
      </c>
      <c r="B626" s="2" t="s">
        <v>1095</v>
      </c>
      <c r="C626" s="2" t="s">
        <v>1104</v>
      </c>
      <c r="D626" s="45" t="s">
        <v>1143</v>
      </c>
      <c r="E626" s="45" t="s">
        <v>1144</v>
      </c>
      <c r="F626" s="3" t="s">
        <v>1148</v>
      </c>
      <c r="G626" s="46"/>
      <c r="H626" s="41">
        <v>1</v>
      </c>
      <c r="I626">
        <v>40</v>
      </c>
      <c r="J626" s="48">
        <v>43214</v>
      </c>
      <c r="K626" s="22">
        <v>2018</v>
      </c>
      <c r="L626" s="48" t="s">
        <v>1148</v>
      </c>
      <c r="M626" s="48">
        <v>43214</v>
      </c>
      <c r="N626" s="50">
        <v>11.5</v>
      </c>
      <c r="O626" t="str">
        <f t="shared" si="72"/>
        <v>Profundo</v>
      </c>
      <c r="P626" s="41" t="s">
        <v>961</v>
      </c>
      <c r="Q626" t="str">
        <f>VLOOKUP(P626,spp!A:B,2,FALSE)</f>
        <v>Johnrandallia nigrirostris</v>
      </c>
      <c r="R626" s="53">
        <f t="shared" si="74"/>
        <v>2</v>
      </c>
      <c r="S626" s="87"/>
      <c r="T626" s="87"/>
      <c r="U626" s="87">
        <v>2</v>
      </c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  <c r="AF626" s="87"/>
      <c r="AG626" s="87"/>
      <c r="AH626" s="87"/>
      <c r="AI626" s="87"/>
      <c r="AJ626" s="87"/>
      <c r="AK626" s="88"/>
      <c r="AL626" s="79"/>
      <c r="AM626">
        <f>VLOOKUP(P626,spp!A:C,3,FALSE)</f>
        <v>2.5600000000000001E-2</v>
      </c>
      <c r="AN626">
        <f>VLOOKUP(P626,spp!A:D,4,FALSE)</f>
        <v>3.0005999999999999</v>
      </c>
      <c r="AO626">
        <f t="shared" si="75"/>
        <v>100.15165860417849</v>
      </c>
      <c r="AP626">
        <f t="shared" si="76"/>
        <v>2.5037914651044622</v>
      </c>
      <c r="AQ626">
        <f t="shared" si="77"/>
        <v>25.037914651044623</v>
      </c>
      <c r="AR626">
        <f t="shared" si="78"/>
        <v>2.5037914651044622E-2</v>
      </c>
      <c r="AS626">
        <f t="shared" si="73"/>
        <v>0.05</v>
      </c>
      <c r="AT626">
        <f>VLOOKUP(P626,spp!A:H,8,FALSE)</f>
        <v>3</v>
      </c>
      <c r="AU626" s="79" t="str">
        <f>VLOOKUP(Q626,gfQuimbayo!B:C,2,FALSE)</f>
        <v>IN</v>
      </c>
      <c r="AV626" s="79" t="str">
        <f>VLOOKUP(AU626,gfQuimbayo!E:F,2,FALSE)</f>
        <v>Invertebrivores</v>
      </c>
      <c r="AW626" s="79" t="str">
        <f>VLOOKUP(Q626,taxo!A:D,4,FALSE)</f>
        <v>Perciformes</v>
      </c>
      <c r="AX626" s="79" t="str">
        <f>VLOOKUP(Q626,taxo!A:C,3,FALSE)</f>
        <v>Chaetodontidae</v>
      </c>
      <c r="AY626" t="str">
        <f>VLOOKUP(P626,spp!A:L,12,FALSE)</f>
        <v>LC</v>
      </c>
    </row>
    <row r="627" spans="1:51" hidden="1" x14ac:dyDescent="0.25">
      <c r="A627" t="s">
        <v>1094</v>
      </c>
      <c r="B627" s="2" t="s">
        <v>1095</v>
      </c>
      <c r="C627" s="2" t="s">
        <v>1104</v>
      </c>
      <c r="D627" s="45" t="s">
        <v>1143</v>
      </c>
      <c r="E627" s="45" t="s">
        <v>1144</v>
      </c>
      <c r="F627" s="3" t="s">
        <v>1148</v>
      </c>
      <c r="G627" s="46"/>
      <c r="H627" s="41">
        <v>1</v>
      </c>
      <c r="I627">
        <v>40</v>
      </c>
      <c r="J627" s="48">
        <v>43214</v>
      </c>
      <c r="K627" s="22">
        <v>2018</v>
      </c>
      <c r="L627" s="48" t="s">
        <v>1148</v>
      </c>
      <c r="M627" s="48">
        <v>43214</v>
      </c>
      <c r="N627" s="50">
        <v>11.5</v>
      </c>
      <c r="O627" t="str">
        <f t="shared" si="72"/>
        <v>Profundo</v>
      </c>
      <c r="P627" s="41" t="s">
        <v>1030</v>
      </c>
      <c r="Q627" t="str">
        <f>VLOOKUP(P627,spp!A:B,2,FALSE)</f>
        <v>Diodon holocanthus</v>
      </c>
      <c r="R627" s="53">
        <f t="shared" si="74"/>
        <v>1</v>
      </c>
      <c r="S627" s="87"/>
      <c r="T627" s="87"/>
      <c r="U627" s="87">
        <v>1</v>
      </c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  <c r="AF627" s="87"/>
      <c r="AG627" s="87"/>
      <c r="AH627" s="87"/>
      <c r="AI627" s="87"/>
      <c r="AJ627" s="87"/>
      <c r="AK627" s="88"/>
      <c r="AL627" s="79"/>
      <c r="AM627">
        <f>VLOOKUP(P627,spp!A:C,3,FALSE)</f>
        <v>2.1899999999999999E-2</v>
      </c>
      <c r="AN627">
        <f>VLOOKUP(P627,spp!A:D,4,FALSE)</f>
        <v>3</v>
      </c>
      <c r="AO627">
        <f t="shared" si="75"/>
        <v>42.7734375</v>
      </c>
      <c r="AP627">
        <f t="shared" si="76"/>
        <v>1.0693359375</v>
      </c>
      <c r="AQ627">
        <f t="shared" si="77"/>
        <v>10.693359375</v>
      </c>
      <c r="AR627">
        <f t="shared" si="78"/>
        <v>1.0693359374999999E-2</v>
      </c>
      <c r="AS627">
        <f t="shared" si="73"/>
        <v>2.5000000000000001E-2</v>
      </c>
      <c r="AT627">
        <f>VLOOKUP(P627,spp!A:H,8,FALSE)</f>
        <v>3.3</v>
      </c>
      <c r="AU627" s="79" t="str">
        <f>VLOOKUP(Q627,gfQuimbayo!B:C,2,FALSE)</f>
        <v>IN</v>
      </c>
      <c r="AV627" s="79" t="str">
        <f>VLOOKUP(AU627,gfQuimbayo!E:F,2,FALSE)</f>
        <v>Invertebrivores</v>
      </c>
      <c r="AW627" s="79" t="str">
        <f>VLOOKUP(Q627,taxo!A:D,4,FALSE)</f>
        <v>Tetraodontiformes</v>
      </c>
      <c r="AX627" s="79" t="str">
        <f>VLOOKUP(Q627,taxo!A:C,3,FALSE)</f>
        <v>Diodontidae</v>
      </c>
      <c r="AY627" t="str">
        <f>VLOOKUP(P627,spp!A:L,12,FALSE)</f>
        <v>NE</v>
      </c>
    </row>
    <row r="628" spans="1:51" hidden="1" x14ac:dyDescent="0.25">
      <c r="A628" t="s">
        <v>1094</v>
      </c>
      <c r="B628" s="2" t="s">
        <v>1095</v>
      </c>
      <c r="C628" s="2" t="s">
        <v>1104</v>
      </c>
      <c r="D628" s="45" t="s">
        <v>1143</v>
      </c>
      <c r="E628" s="45" t="s">
        <v>1144</v>
      </c>
      <c r="F628" s="3" t="s">
        <v>1148</v>
      </c>
      <c r="G628" s="46"/>
      <c r="H628" s="41">
        <v>1</v>
      </c>
      <c r="I628">
        <v>40</v>
      </c>
      <c r="J628" s="48">
        <v>43214</v>
      </c>
      <c r="K628" s="22">
        <v>2018</v>
      </c>
      <c r="L628" s="48" t="s">
        <v>1148</v>
      </c>
      <c r="M628" s="48">
        <v>43214</v>
      </c>
      <c r="N628" s="50">
        <v>11.5</v>
      </c>
      <c r="O628" t="str">
        <f t="shared" si="72"/>
        <v>Profundo</v>
      </c>
      <c r="P628" s="41" t="s">
        <v>964</v>
      </c>
      <c r="Q628" t="str">
        <f>VLOOKUP(P628,spp!A:B,2,FALSE)</f>
        <v>Abudefduf troschelii</v>
      </c>
      <c r="R628" s="53">
        <f t="shared" si="74"/>
        <v>10</v>
      </c>
      <c r="S628" s="87"/>
      <c r="T628" s="87"/>
      <c r="U628" s="87">
        <v>10</v>
      </c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  <c r="AJ628" s="87"/>
      <c r="AK628" s="88"/>
      <c r="AL628" s="79"/>
      <c r="AM628">
        <f>VLOOKUP(P628,spp!A:C,3,FALSE)</f>
        <v>1.6E-2</v>
      </c>
      <c r="AN628">
        <f>VLOOKUP(P628,spp!A:D,4,FALSE)</f>
        <v>3.0516000000000001</v>
      </c>
      <c r="AO628">
        <f t="shared" si="75"/>
        <v>356.00047574829864</v>
      </c>
      <c r="AP628">
        <f t="shared" si="76"/>
        <v>8.9000118937074664</v>
      </c>
      <c r="AQ628">
        <f t="shared" si="77"/>
        <v>89.00011893707466</v>
      </c>
      <c r="AR628">
        <f t="shared" si="78"/>
        <v>8.9000118937074657E-2</v>
      </c>
      <c r="AS628">
        <f t="shared" si="73"/>
        <v>0.25</v>
      </c>
      <c r="AT628">
        <f>VLOOKUP(P628,spp!A:H,8,FALSE)</f>
        <v>3</v>
      </c>
      <c r="AU628" s="79" t="str">
        <f>VLOOKUP(Q628,gfQuimbayo!B:C,2,FALSE)</f>
        <v>PK</v>
      </c>
      <c r="AV628" s="79" t="str">
        <f>VLOOKUP(AU628,gfQuimbayo!E:F,2,FALSE)</f>
        <v>Planktivores</v>
      </c>
      <c r="AW628" s="79" t="str">
        <f>VLOOKUP(Q628,taxo!A:D,4,FALSE)</f>
        <v>Perciformes</v>
      </c>
      <c r="AX628" s="79" t="str">
        <f>VLOOKUP(Q628,taxo!A:C,3,FALSE)</f>
        <v>Pomacentridae</v>
      </c>
      <c r="AY628" t="str">
        <f>VLOOKUP(P628,spp!A:L,12,FALSE)</f>
        <v>LC</v>
      </c>
    </row>
    <row r="629" spans="1:51" hidden="1" x14ac:dyDescent="0.25">
      <c r="A629" t="s">
        <v>1094</v>
      </c>
      <c r="B629" s="2" t="s">
        <v>1095</v>
      </c>
      <c r="C629" s="2" t="s">
        <v>1104</v>
      </c>
      <c r="D629" s="45" t="s">
        <v>1143</v>
      </c>
      <c r="E629" s="45" t="s">
        <v>1144</v>
      </c>
      <c r="F629" s="3" t="s">
        <v>1148</v>
      </c>
      <c r="G629" s="46"/>
      <c r="H629" s="41">
        <v>1</v>
      </c>
      <c r="I629">
        <v>40</v>
      </c>
      <c r="J629" s="48">
        <v>43214</v>
      </c>
      <c r="K629" s="22">
        <v>2018</v>
      </c>
      <c r="L629" s="48" t="s">
        <v>1148</v>
      </c>
      <c r="M629" s="48">
        <v>43214</v>
      </c>
      <c r="N629" s="50">
        <v>11.5</v>
      </c>
      <c r="O629" t="str">
        <f t="shared" si="72"/>
        <v>Profundo</v>
      </c>
      <c r="P629" s="41" t="s">
        <v>971</v>
      </c>
      <c r="Q629" t="str">
        <f>VLOOKUP(P629,spp!A:B,2,FALSE)</f>
        <v>Lutjanus argentiventris</v>
      </c>
      <c r="R629" s="53">
        <f t="shared" si="74"/>
        <v>2</v>
      </c>
      <c r="S629" s="87"/>
      <c r="T629" s="87"/>
      <c r="U629" s="87"/>
      <c r="V629" s="87"/>
      <c r="W629" s="87">
        <v>2</v>
      </c>
      <c r="X629" s="87"/>
      <c r="Y629" s="87"/>
      <c r="Z629" s="87"/>
      <c r="AA629" s="87"/>
      <c r="AB629" s="87"/>
      <c r="AC629" s="87"/>
      <c r="AD629" s="87"/>
      <c r="AE629" s="87"/>
      <c r="AF629" s="87"/>
      <c r="AG629" s="87"/>
      <c r="AH629" s="87"/>
      <c r="AI629" s="87"/>
      <c r="AJ629" s="87"/>
      <c r="AK629" s="88"/>
      <c r="AL629" s="79"/>
      <c r="AM629">
        <f>VLOOKUP(P629,spp!A:C,3,FALSE)</f>
        <v>1.7299999999999999E-2</v>
      </c>
      <c r="AN629">
        <f>VLOOKUP(P629,spp!A:D,4,FALSE)</f>
        <v>3</v>
      </c>
      <c r="AO629">
        <f t="shared" si="75"/>
        <v>540.625</v>
      </c>
      <c r="AP629">
        <f t="shared" si="76"/>
        <v>13.515625</v>
      </c>
      <c r="AQ629">
        <f t="shared" si="77"/>
        <v>135.15625</v>
      </c>
      <c r="AR629">
        <f t="shared" si="78"/>
        <v>0.13515625000000001</v>
      </c>
      <c r="AS629">
        <f t="shared" si="73"/>
        <v>0.05</v>
      </c>
      <c r="AT629">
        <f>VLOOKUP(P629,spp!A:H,8,FALSE)</f>
        <v>4</v>
      </c>
      <c r="AU629" s="79" t="str">
        <f>VLOOKUP(Q629,gfQuimbayo!B:C,2,FALSE)</f>
        <v>PS</v>
      </c>
      <c r="AV629" s="79" t="str">
        <f>VLOOKUP(AU629,gfQuimbayo!E:F,2,FALSE)</f>
        <v>Piscivores</v>
      </c>
      <c r="AW629" s="79" t="str">
        <f>VLOOKUP(Q629,taxo!A:D,4,FALSE)</f>
        <v>Perciformes</v>
      </c>
      <c r="AX629" s="79" t="str">
        <f>VLOOKUP(Q629,taxo!A:C,3,FALSE)</f>
        <v>Lutjanidae</v>
      </c>
      <c r="AY629" t="str">
        <f>VLOOKUP(P629,spp!A:L,12,FALSE)</f>
        <v>LC</v>
      </c>
    </row>
    <row r="630" spans="1:51" hidden="1" x14ac:dyDescent="0.25">
      <c r="A630" t="s">
        <v>1094</v>
      </c>
      <c r="B630" s="2" t="s">
        <v>1095</v>
      </c>
      <c r="C630" s="2" t="s">
        <v>1104</v>
      </c>
      <c r="D630" s="45" t="s">
        <v>1143</v>
      </c>
      <c r="E630" s="45" t="s">
        <v>1144</v>
      </c>
      <c r="F630" s="3" t="s">
        <v>1148</v>
      </c>
      <c r="G630" s="46"/>
      <c r="H630" s="41">
        <v>1</v>
      </c>
      <c r="I630">
        <v>40</v>
      </c>
      <c r="J630" s="48">
        <v>43214</v>
      </c>
      <c r="K630" s="22">
        <v>2018</v>
      </c>
      <c r="L630" s="48" t="s">
        <v>1148</v>
      </c>
      <c r="M630" s="48">
        <v>43214</v>
      </c>
      <c r="N630" s="50">
        <v>11.5</v>
      </c>
      <c r="O630" t="str">
        <f t="shared" si="72"/>
        <v>Profundo</v>
      </c>
      <c r="P630" s="41" t="s">
        <v>997</v>
      </c>
      <c r="Q630" t="str">
        <f>VLOOKUP(P630,spp!A:B,2,FALSE)</f>
        <v>Acanthurus xanthopterus</v>
      </c>
      <c r="R630" s="53">
        <f t="shared" si="74"/>
        <v>1</v>
      </c>
      <c r="S630" s="87"/>
      <c r="T630" s="87"/>
      <c r="U630" s="87"/>
      <c r="V630" s="87"/>
      <c r="W630" s="87">
        <v>1</v>
      </c>
      <c r="X630" s="87"/>
      <c r="Y630" s="87"/>
      <c r="Z630" s="87"/>
      <c r="AA630" s="87"/>
      <c r="AB630" s="87"/>
      <c r="AC630" s="87"/>
      <c r="AD630" s="87"/>
      <c r="AE630" s="87"/>
      <c r="AF630" s="87"/>
      <c r="AG630" s="87"/>
      <c r="AH630" s="87"/>
      <c r="AI630" s="87"/>
      <c r="AJ630" s="87"/>
      <c r="AK630" s="88"/>
      <c r="AL630" s="79"/>
      <c r="AM630">
        <f>VLOOKUP(P630,spp!A:C,3,FALSE)</f>
        <v>2.673E-2</v>
      </c>
      <c r="AN630">
        <f>VLOOKUP(P630,spp!A:D,4,FALSE)</f>
        <v>2.9844900000000001</v>
      </c>
      <c r="AO630">
        <f t="shared" si="75"/>
        <v>397.31680571198797</v>
      </c>
      <c r="AP630">
        <f t="shared" si="76"/>
        <v>9.9329201427996985</v>
      </c>
      <c r="AQ630">
        <f t="shared" si="77"/>
        <v>99.329201427996992</v>
      </c>
      <c r="AR630">
        <f t="shared" si="78"/>
        <v>9.9329201427996991E-2</v>
      </c>
      <c r="AS630">
        <f t="shared" si="73"/>
        <v>2.5000000000000001E-2</v>
      </c>
      <c r="AT630">
        <f>VLOOKUP(P630,spp!A:H,8,FALSE)</f>
        <v>2.9</v>
      </c>
      <c r="AU630" s="79" t="str">
        <f>VLOOKUP(Q630,gfQuimbayo!B:C,2,FALSE)</f>
        <v>HD</v>
      </c>
      <c r="AV630" s="79" t="str">
        <f>VLOOKUP(AU630,gfQuimbayo!E:F,2,FALSE)</f>
        <v>Detritivores</v>
      </c>
      <c r="AW630" s="79" t="str">
        <f>VLOOKUP(Q630,taxo!A:D,4,FALSE)</f>
        <v>Perciformes</v>
      </c>
      <c r="AX630" s="79" t="str">
        <f>VLOOKUP(Q630,taxo!A:C,3,FALSE)</f>
        <v>Acanthuridae</v>
      </c>
      <c r="AY630" t="str">
        <f>VLOOKUP(P630,spp!A:L,12,FALSE)</f>
        <v>LC</v>
      </c>
    </row>
    <row r="631" spans="1:51" hidden="1" x14ac:dyDescent="0.25">
      <c r="A631" t="s">
        <v>1094</v>
      </c>
      <c r="B631" s="2" t="s">
        <v>1095</v>
      </c>
      <c r="C631" s="2" t="s">
        <v>1104</v>
      </c>
      <c r="D631" s="45" t="s">
        <v>1143</v>
      </c>
      <c r="E631" s="45" t="s">
        <v>1144</v>
      </c>
      <c r="F631" s="3" t="s">
        <v>1148</v>
      </c>
      <c r="G631" s="46"/>
      <c r="H631" s="41">
        <v>2</v>
      </c>
      <c r="I631">
        <v>40</v>
      </c>
      <c r="J631" s="48">
        <v>43214</v>
      </c>
      <c r="K631" s="22">
        <v>2018</v>
      </c>
      <c r="L631" s="48" t="s">
        <v>1148</v>
      </c>
      <c r="M631" s="48">
        <v>43214</v>
      </c>
      <c r="N631" s="50">
        <v>11.5</v>
      </c>
      <c r="O631" t="str">
        <f t="shared" si="72"/>
        <v>Profundo</v>
      </c>
      <c r="P631" s="41" t="s">
        <v>959</v>
      </c>
      <c r="Q631" t="str">
        <f>VLOOKUP(P631,spp!A:B,2,FALSE)</f>
        <v>Stegastes acapulcoensis</v>
      </c>
      <c r="R631" s="53">
        <f t="shared" si="74"/>
        <v>1</v>
      </c>
      <c r="S631" s="87"/>
      <c r="T631" s="87">
        <v>1</v>
      </c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  <c r="AF631" s="87"/>
      <c r="AG631" s="87"/>
      <c r="AH631" s="87"/>
      <c r="AI631" s="87"/>
      <c r="AJ631" s="87"/>
      <c r="AK631" s="88"/>
      <c r="AL631" s="79"/>
      <c r="AM631">
        <f>VLOOKUP(P631,spp!A:C,3,FALSE)</f>
        <v>3.49E-2</v>
      </c>
      <c r="AN631">
        <f>VLOOKUP(P631,spp!A:D,4,FALSE)</f>
        <v>2.9108999999999998</v>
      </c>
      <c r="AO631">
        <f t="shared" si="75"/>
        <v>12.30385653569728</v>
      </c>
      <c r="AP631">
        <f t="shared" si="76"/>
        <v>0.30759641339243199</v>
      </c>
      <c r="AQ631">
        <f t="shared" si="77"/>
        <v>3.07596413392432</v>
      </c>
      <c r="AR631">
        <f t="shared" si="78"/>
        <v>3.07596413392432E-3</v>
      </c>
      <c r="AS631">
        <f t="shared" si="73"/>
        <v>2.5000000000000001E-2</v>
      </c>
      <c r="AT631">
        <f>VLOOKUP(P631,spp!A:H,8,FALSE)</f>
        <v>2</v>
      </c>
      <c r="AU631" s="79" t="str">
        <f>VLOOKUP(Q631,gfQuimbayo!B:C,2,FALSE)</f>
        <v>HD</v>
      </c>
      <c r="AV631" s="79" t="str">
        <f>VLOOKUP(AU631,gfQuimbayo!E:F,2,FALSE)</f>
        <v>Detritivores</v>
      </c>
      <c r="AW631" s="79" t="str">
        <f>VLOOKUP(Q631,taxo!A:D,4,FALSE)</f>
        <v>Perciformes</v>
      </c>
      <c r="AX631" s="79" t="str">
        <f>VLOOKUP(Q631,taxo!A:C,3,FALSE)</f>
        <v>Pomacentridae</v>
      </c>
      <c r="AY631" t="str">
        <f>VLOOKUP(P631,spp!A:L,12,FALSE)</f>
        <v>LC</v>
      </c>
    </row>
    <row r="632" spans="1:51" hidden="1" x14ac:dyDescent="0.25">
      <c r="A632" t="s">
        <v>1094</v>
      </c>
      <c r="B632" s="2" t="s">
        <v>1095</v>
      </c>
      <c r="C632" s="2" t="s">
        <v>1104</v>
      </c>
      <c r="D632" s="45" t="s">
        <v>1143</v>
      </c>
      <c r="E632" s="45" t="s">
        <v>1144</v>
      </c>
      <c r="F632" s="3" t="s">
        <v>1148</v>
      </c>
      <c r="G632" s="46"/>
      <c r="H632" s="41">
        <v>2</v>
      </c>
      <c r="I632">
        <v>40</v>
      </c>
      <c r="J632" s="48">
        <v>43214</v>
      </c>
      <c r="K632" s="22">
        <v>2018</v>
      </c>
      <c r="L632" s="48" t="s">
        <v>1148</v>
      </c>
      <c r="M632" s="48">
        <v>43214</v>
      </c>
      <c r="N632" s="50">
        <v>11.5</v>
      </c>
      <c r="O632" t="str">
        <f t="shared" si="72"/>
        <v>Profundo</v>
      </c>
      <c r="P632" s="41" t="s">
        <v>971</v>
      </c>
      <c r="Q632" t="str">
        <f>VLOOKUP(P632,spp!A:B,2,FALSE)</f>
        <v>Lutjanus argentiventris</v>
      </c>
      <c r="R632" s="53">
        <f t="shared" si="74"/>
        <v>4</v>
      </c>
      <c r="S632" s="87"/>
      <c r="T632" s="87"/>
      <c r="U632" s="87"/>
      <c r="V632" s="87">
        <v>1</v>
      </c>
      <c r="W632" s="87">
        <v>3</v>
      </c>
      <c r="X632" s="87"/>
      <c r="Y632" s="87"/>
      <c r="Z632" s="87"/>
      <c r="AA632" s="87"/>
      <c r="AB632" s="87"/>
      <c r="AC632" s="87"/>
      <c r="AD632" s="87"/>
      <c r="AE632" s="87"/>
      <c r="AF632" s="87"/>
      <c r="AG632" s="87"/>
      <c r="AH632" s="87"/>
      <c r="AI632" s="87"/>
      <c r="AJ632" s="87"/>
      <c r="AK632" s="88"/>
      <c r="AL632" s="79"/>
      <c r="AM632">
        <f>VLOOKUP(P632,spp!A:C,3,FALSE)</f>
        <v>1.7299999999999999E-2</v>
      </c>
      <c r="AN632">
        <f>VLOOKUP(P632,spp!A:D,4,FALSE)</f>
        <v>3</v>
      </c>
      <c r="AO632">
        <f t="shared" si="75"/>
        <v>903.65468750000002</v>
      </c>
      <c r="AP632">
        <f t="shared" si="76"/>
        <v>22.591367187500001</v>
      </c>
      <c r="AQ632">
        <f t="shared" si="77"/>
        <v>225.91367187500001</v>
      </c>
      <c r="AR632">
        <f t="shared" si="78"/>
        <v>0.225913671875</v>
      </c>
      <c r="AS632">
        <f t="shared" si="73"/>
        <v>0.1</v>
      </c>
      <c r="AT632">
        <f>VLOOKUP(P632,spp!A:H,8,FALSE)</f>
        <v>4</v>
      </c>
      <c r="AU632" s="79" t="str">
        <f>VLOOKUP(Q632,gfQuimbayo!B:C,2,FALSE)</f>
        <v>PS</v>
      </c>
      <c r="AV632" s="79" t="str">
        <f>VLOOKUP(AU632,gfQuimbayo!E:F,2,FALSE)</f>
        <v>Piscivores</v>
      </c>
      <c r="AW632" s="79" t="str">
        <f>VLOOKUP(Q632,taxo!A:D,4,FALSE)</f>
        <v>Perciformes</v>
      </c>
      <c r="AX632" s="79" t="str">
        <f>VLOOKUP(Q632,taxo!A:C,3,FALSE)</f>
        <v>Lutjanidae</v>
      </c>
      <c r="AY632" t="str">
        <f>VLOOKUP(P632,spp!A:L,12,FALSE)</f>
        <v>LC</v>
      </c>
    </row>
    <row r="633" spans="1:51" hidden="1" x14ac:dyDescent="0.25">
      <c r="A633" t="s">
        <v>1094</v>
      </c>
      <c r="B633" s="2" t="s">
        <v>1095</v>
      </c>
      <c r="C633" s="2" t="s">
        <v>1104</v>
      </c>
      <c r="D633" s="45" t="s">
        <v>1143</v>
      </c>
      <c r="E633" s="45" t="s">
        <v>1144</v>
      </c>
      <c r="F633" s="3" t="s">
        <v>1148</v>
      </c>
      <c r="G633" s="46"/>
      <c r="H633" s="41">
        <v>2</v>
      </c>
      <c r="I633">
        <v>40</v>
      </c>
      <c r="J633" s="48">
        <v>43214</v>
      </c>
      <c r="K633" s="22">
        <v>2018</v>
      </c>
      <c r="L633" s="48" t="s">
        <v>1148</v>
      </c>
      <c r="M633" s="48">
        <v>43214</v>
      </c>
      <c r="N633" s="50">
        <v>11.5</v>
      </c>
      <c r="O633" t="str">
        <f t="shared" si="72"/>
        <v>Profundo</v>
      </c>
      <c r="P633" s="41" t="s">
        <v>1033</v>
      </c>
      <c r="Q633" t="str">
        <f>VLOOKUP(P633,spp!A:B,2,FALSE)</f>
        <v>Haemulon flaviguttatum</v>
      </c>
      <c r="R633" s="53">
        <f t="shared" si="74"/>
        <v>603</v>
      </c>
      <c r="S633" s="87"/>
      <c r="T633" s="87">
        <v>600</v>
      </c>
      <c r="U633" s="87"/>
      <c r="V633" s="87"/>
      <c r="W633" s="87">
        <v>3</v>
      </c>
      <c r="X633" s="87"/>
      <c r="Y633" s="87"/>
      <c r="Z633" s="87"/>
      <c r="AA633" s="87"/>
      <c r="AB633" s="87"/>
      <c r="AC633" s="87"/>
      <c r="AD633" s="87"/>
      <c r="AE633" s="87"/>
      <c r="AF633" s="87"/>
      <c r="AG633" s="87"/>
      <c r="AH633" s="87"/>
      <c r="AI633" s="87"/>
      <c r="AJ633" s="87"/>
      <c r="AK633" s="88"/>
      <c r="AL633" s="79"/>
      <c r="AM633">
        <f>VLOOKUP(P633,spp!A:C,3,FALSE)</f>
        <v>0.10299999999999999</v>
      </c>
      <c r="AN633">
        <f>VLOOKUP(P633,spp!A:D,4,FALSE)</f>
        <v>2.6</v>
      </c>
      <c r="AO633">
        <f t="shared" si="75"/>
        <v>12977.523125497344</v>
      </c>
      <c r="AP633">
        <f t="shared" si="76"/>
        <v>324.43807813743359</v>
      </c>
      <c r="AQ633">
        <f t="shared" si="77"/>
        <v>3244.380781374336</v>
      </c>
      <c r="AR633">
        <f t="shared" si="78"/>
        <v>3.2443807813743359</v>
      </c>
      <c r="AS633">
        <f t="shared" si="73"/>
        <v>15.074999999999999</v>
      </c>
      <c r="AT633">
        <f>VLOOKUP(P633,spp!A:H,8,FALSE)</f>
        <v>4.2</v>
      </c>
      <c r="AU633" s="79" t="str">
        <f>VLOOKUP(Q633,gfQuimbayo!B:C,2,FALSE)</f>
        <v>PS</v>
      </c>
      <c r="AV633" s="79" t="str">
        <f>VLOOKUP(AU633,gfQuimbayo!E:F,2,FALSE)</f>
        <v>Piscivores</v>
      </c>
      <c r="AW633" s="79" t="str">
        <f>VLOOKUP(Q633,taxo!A:D,4,FALSE)</f>
        <v>Perciformes</v>
      </c>
      <c r="AX633" s="79" t="str">
        <f>VLOOKUP(Q633,taxo!A:C,3,FALSE)</f>
        <v>Haemulidae</v>
      </c>
      <c r="AY633" t="str">
        <f>VLOOKUP(P633,spp!A:L,12,FALSE)</f>
        <v>LC</v>
      </c>
    </row>
    <row r="634" spans="1:51" hidden="1" x14ac:dyDescent="0.25">
      <c r="A634" t="s">
        <v>1094</v>
      </c>
      <c r="B634" s="2" t="s">
        <v>1095</v>
      </c>
      <c r="C634" s="2" t="s">
        <v>1104</v>
      </c>
      <c r="D634" s="45" t="s">
        <v>1143</v>
      </c>
      <c r="E634" s="45" t="s">
        <v>1144</v>
      </c>
      <c r="F634" s="3" t="s">
        <v>1148</v>
      </c>
      <c r="G634" s="46"/>
      <c r="H634" s="41">
        <v>2</v>
      </c>
      <c r="I634">
        <v>40</v>
      </c>
      <c r="J634" s="48">
        <v>43214</v>
      </c>
      <c r="K634" s="22">
        <v>2018</v>
      </c>
      <c r="L634" s="48" t="s">
        <v>1148</v>
      </c>
      <c r="M634" s="48">
        <v>43214</v>
      </c>
      <c r="N634" s="50">
        <v>11.5</v>
      </c>
      <c r="O634" t="str">
        <f t="shared" si="72"/>
        <v>Profundo</v>
      </c>
      <c r="P634" s="41" t="s">
        <v>1030</v>
      </c>
      <c r="Q634" t="str">
        <f>VLOOKUP(P634,spp!A:B,2,FALSE)</f>
        <v>Diodon holocanthus</v>
      </c>
      <c r="R634" s="53">
        <f t="shared" si="74"/>
        <v>25</v>
      </c>
      <c r="S634" s="87"/>
      <c r="T634" s="87"/>
      <c r="U634" s="87">
        <v>23</v>
      </c>
      <c r="V634" s="87">
        <v>2</v>
      </c>
      <c r="W634" s="87"/>
      <c r="X634" s="87"/>
      <c r="Y634" s="87"/>
      <c r="Z634" s="87"/>
      <c r="AA634" s="87"/>
      <c r="AB634" s="87"/>
      <c r="AC634" s="87"/>
      <c r="AD634" s="87"/>
      <c r="AE634" s="87"/>
      <c r="AF634" s="87"/>
      <c r="AG634" s="87"/>
      <c r="AH634" s="87"/>
      <c r="AI634" s="87"/>
      <c r="AJ634" s="87"/>
      <c r="AK634" s="88"/>
      <c r="AL634" s="79"/>
      <c r="AM634">
        <f>VLOOKUP(P634,spp!A:C,3,FALSE)</f>
        <v>2.1899999999999999E-2</v>
      </c>
      <c r="AN634">
        <f>VLOOKUP(P634,spp!A:D,4,FALSE)</f>
        <v>3</v>
      </c>
      <c r="AO634">
        <f t="shared" si="75"/>
        <v>1218.5296874999999</v>
      </c>
      <c r="AP634">
        <f t="shared" si="76"/>
        <v>30.463242187499997</v>
      </c>
      <c r="AQ634">
        <f t="shared" si="77"/>
        <v>304.63242187499998</v>
      </c>
      <c r="AR634">
        <f t="shared" si="78"/>
        <v>0.304632421875</v>
      </c>
      <c r="AS634">
        <f t="shared" si="73"/>
        <v>0.625</v>
      </c>
      <c r="AT634">
        <f>VLOOKUP(P634,spp!A:H,8,FALSE)</f>
        <v>3.3</v>
      </c>
      <c r="AU634" s="79" t="str">
        <f>VLOOKUP(Q634,gfQuimbayo!B:C,2,FALSE)</f>
        <v>IN</v>
      </c>
      <c r="AV634" s="79" t="str">
        <f>VLOOKUP(AU634,gfQuimbayo!E:F,2,FALSE)</f>
        <v>Invertebrivores</v>
      </c>
      <c r="AW634" s="79" t="str">
        <f>VLOOKUP(Q634,taxo!A:D,4,FALSE)</f>
        <v>Tetraodontiformes</v>
      </c>
      <c r="AX634" s="79" t="str">
        <f>VLOOKUP(Q634,taxo!A:C,3,FALSE)</f>
        <v>Diodontidae</v>
      </c>
      <c r="AY634" t="str">
        <f>VLOOKUP(P634,spp!A:L,12,FALSE)</f>
        <v>NE</v>
      </c>
    </row>
    <row r="635" spans="1:51" hidden="1" x14ac:dyDescent="0.25">
      <c r="A635" t="s">
        <v>1094</v>
      </c>
      <c r="B635" s="2" t="s">
        <v>1095</v>
      </c>
      <c r="C635" s="2" t="s">
        <v>1104</v>
      </c>
      <c r="D635" s="45" t="s">
        <v>1143</v>
      </c>
      <c r="E635" s="45" t="s">
        <v>1144</v>
      </c>
      <c r="F635" s="3" t="s">
        <v>1148</v>
      </c>
      <c r="G635" s="46"/>
      <c r="H635" s="41">
        <v>2</v>
      </c>
      <c r="I635">
        <v>40</v>
      </c>
      <c r="J635" s="48">
        <v>43214</v>
      </c>
      <c r="K635" s="22">
        <v>2018</v>
      </c>
      <c r="L635" s="48" t="s">
        <v>1148</v>
      </c>
      <c r="M635" s="48">
        <v>43214</v>
      </c>
      <c r="N635" s="50">
        <v>11.5</v>
      </c>
      <c r="O635" t="str">
        <f t="shared" si="72"/>
        <v>Profundo</v>
      </c>
      <c r="P635" s="41" t="s">
        <v>965</v>
      </c>
      <c r="Q635" t="str">
        <f>VLOOKUP(P635,spp!A:B,2,FALSE)</f>
        <v>Microspathodon dorsalis</v>
      </c>
      <c r="R635" s="53">
        <f t="shared" si="74"/>
        <v>1</v>
      </c>
      <c r="S635" s="87"/>
      <c r="T635" s="87"/>
      <c r="U635" s="87"/>
      <c r="V635" s="87"/>
      <c r="W635" s="87">
        <v>1</v>
      </c>
      <c r="X635" s="87"/>
      <c r="Y635" s="87"/>
      <c r="Z635" s="87"/>
      <c r="AA635" s="87"/>
      <c r="AB635" s="87"/>
      <c r="AC635" s="87"/>
      <c r="AD635" s="87"/>
      <c r="AE635" s="87"/>
      <c r="AF635" s="87"/>
      <c r="AG635" s="87"/>
      <c r="AH635" s="87"/>
      <c r="AI635" s="87"/>
      <c r="AJ635" s="87"/>
      <c r="AK635" s="88"/>
      <c r="AL635" s="79"/>
      <c r="AM635">
        <f>VLOOKUP(P635,spp!A:C,3,FALSE)</f>
        <v>2.3900000000000001E-2</v>
      </c>
      <c r="AN635">
        <f>VLOOKUP(P635,spp!A:D,4,FALSE)</f>
        <v>3.0819999999999999</v>
      </c>
      <c r="AO635">
        <f t="shared" si="75"/>
        <v>486.23812459083422</v>
      </c>
      <c r="AP635">
        <f t="shared" si="76"/>
        <v>12.155953114770856</v>
      </c>
      <c r="AQ635">
        <f t="shared" si="77"/>
        <v>121.55953114770855</v>
      </c>
      <c r="AR635">
        <f t="shared" si="78"/>
        <v>0.12155953114770855</v>
      </c>
      <c r="AS635">
        <f t="shared" si="73"/>
        <v>2.5000000000000001E-2</v>
      </c>
      <c r="AT635">
        <f>VLOOKUP(P635,spp!A:H,8,FALSE)</f>
        <v>2.1</v>
      </c>
      <c r="AU635" s="79" t="str">
        <f>VLOOKUP(Q635,gfQuimbayo!B:C,2,FALSE)</f>
        <v>HM</v>
      </c>
      <c r="AV635" s="79" t="str">
        <f>VLOOKUP(AU635,gfQuimbayo!E:F,2,FALSE)</f>
        <v>Macroalgae feeders</v>
      </c>
      <c r="AW635" s="79" t="str">
        <f>VLOOKUP(Q635,taxo!A:D,4,FALSE)</f>
        <v>Perciformes</v>
      </c>
      <c r="AX635" s="79" t="str">
        <f>VLOOKUP(Q635,taxo!A:C,3,FALSE)</f>
        <v>Pomacentridae</v>
      </c>
      <c r="AY635" t="str">
        <f>VLOOKUP(P635,spp!A:L,12,FALSE)</f>
        <v>LC</v>
      </c>
    </row>
    <row r="636" spans="1:51" hidden="1" x14ac:dyDescent="0.25">
      <c r="A636" t="s">
        <v>1094</v>
      </c>
      <c r="B636" s="2" t="s">
        <v>1095</v>
      </c>
      <c r="C636" s="2" t="s">
        <v>1104</v>
      </c>
      <c r="D636" s="45" t="s">
        <v>1143</v>
      </c>
      <c r="E636" s="45" t="s">
        <v>1144</v>
      </c>
      <c r="F636" s="3" t="s">
        <v>1148</v>
      </c>
      <c r="G636" s="46"/>
      <c r="H636" s="41">
        <v>3</v>
      </c>
      <c r="I636">
        <v>40</v>
      </c>
      <c r="J636" s="48">
        <v>43214</v>
      </c>
      <c r="K636" s="22">
        <v>2018</v>
      </c>
      <c r="L636" s="48" t="s">
        <v>1148</v>
      </c>
      <c r="M636" s="48">
        <v>43214</v>
      </c>
      <c r="N636" s="50">
        <v>11.5</v>
      </c>
      <c r="O636" t="str">
        <f t="shared" si="72"/>
        <v>Profundo</v>
      </c>
      <c r="P636" s="41" t="s">
        <v>971</v>
      </c>
      <c r="Q636" t="str">
        <f>VLOOKUP(P636,spp!A:B,2,FALSE)</f>
        <v>Lutjanus argentiventris</v>
      </c>
      <c r="R636" s="53">
        <f t="shared" si="74"/>
        <v>1</v>
      </c>
      <c r="S636" s="87"/>
      <c r="T636" s="87"/>
      <c r="U636" s="87"/>
      <c r="V636" s="87"/>
      <c r="W636" s="87">
        <v>1</v>
      </c>
      <c r="X636" s="87"/>
      <c r="Y636" s="87"/>
      <c r="Z636" s="87"/>
      <c r="AA636" s="87"/>
      <c r="AB636" s="87"/>
      <c r="AC636" s="87"/>
      <c r="AD636" s="87"/>
      <c r="AE636" s="87"/>
      <c r="AF636" s="87"/>
      <c r="AG636" s="87"/>
      <c r="AH636" s="87"/>
      <c r="AI636" s="87"/>
      <c r="AJ636" s="87"/>
      <c r="AK636" s="88"/>
      <c r="AL636" s="79"/>
      <c r="AM636">
        <f>VLOOKUP(P636,spp!A:C,3,FALSE)</f>
        <v>1.7299999999999999E-2</v>
      </c>
      <c r="AN636">
        <f>VLOOKUP(P636,spp!A:D,4,FALSE)</f>
        <v>3</v>
      </c>
      <c r="AO636">
        <f t="shared" si="75"/>
        <v>270.3125</v>
      </c>
      <c r="AP636">
        <f t="shared" si="76"/>
        <v>6.7578125</v>
      </c>
      <c r="AQ636">
        <f t="shared" si="77"/>
        <v>67.578125</v>
      </c>
      <c r="AR636">
        <f t="shared" si="78"/>
        <v>6.7578125000000003E-2</v>
      </c>
      <c r="AS636">
        <f t="shared" si="73"/>
        <v>2.5000000000000001E-2</v>
      </c>
      <c r="AT636">
        <f>VLOOKUP(P636,spp!A:H,8,FALSE)</f>
        <v>4</v>
      </c>
      <c r="AU636" s="79" t="str">
        <f>VLOOKUP(Q636,gfQuimbayo!B:C,2,FALSE)</f>
        <v>PS</v>
      </c>
      <c r="AV636" s="79" t="str">
        <f>VLOOKUP(AU636,gfQuimbayo!E:F,2,FALSE)</f>
        <v>Piscivores</v>
      </c>
      <c r="AW636" s="79" t="str">
        <f>VLOOKUP(Q636,taxo!A:D,4,FALSE)</f>
        <v>Perciformes</v>
      </c>
      <c r="AX636" s="79" t="str">
        <f>VLOOKUP(Q636,taxo!A:C,3,FALSE)</f>
        <v>Lutjanidae</v>
      </c>
      <c r="AY636" t="str">
        <f>VLOOKUP(P636,spp!A:L,12,FALSE)</f>
        <v>LC</v>
      </c>
    </row>
    <row r="637" spans="1:51" hidden="1" x14ac:dyDescent="0.25">
      <c r="A637" t="s">
        <v>1094</v>
      </c>
      <c r="B637" s="2" t="s">
        <v>1095</v>
      </c>
      <c r="C637" s="2" t="s">
        <v>1104</v>
      </c>
      <c r="D637" s="45" t="s">
        <v>1143</v>
      </c>
      <c r="E637" s="45" t="s">
        <v>1144</v>
      </c>
      <c r="F637" s="3" t="s">
        <v>1148</v>
      </c>
      <c r="G637" s="46"/>
      <c r="H637" s="41">
        <v>3</v>
      </c>
      <c r="I637">
        <v>40</v>
      </c>
      <c r="J637" s="48">
        <v>43214</v>
      </c>
      <c r="K637" s="22">
        <v>2018</v>
      </c>
      <c r="L637" s="48" t="s">
        <v>1148</v>
      </c>
      <c r="M637" s="48">
        <v>43214</v>
      </c>
      <c r="N637" s="50">
        <v>11.5</v>
      </c>
      <c r="O637" t="str">
        <f t="shared" si="72"/>
        <v>Profundo</v>
      </c>
      <c r="P637" s="41" t="s">
        <v>975</v>
      </c>
      <c r="Q637" t="str">
        <f>VLOOKUP(P637,spp!A:B,2,FALSE)</f>
        <v>Holacanthus passer</v>
      </c>
      <c r="R637" s="53">
        <f t="shared" si="74"/>
        <v>1</v>
      </c>
      <c r="S637" s="87"/>
      <c r="T637" s="87"/>
      <c r="U637" s="87"/>
      <c r="V637" s="87">
        <v>1</v>
      </c>
      <c r="W637" s="87"/>
      <c r="X637" s="87"/>
      <c r="Y637" s="87"/>
      <c r="Z637" s="87"/>
      <c r="AA637" s="87"/>
      <c r="AB637" s="87"/>
      <c r="AC637" s="87"/>
      <c r="AD637" s="87"/>
      <c r="AE637" s="87"/>
      <c r="AF637" s="87"/>
      <c r="AG637" s="87"/>
      <c r="AH637" s="87"/>
      <c r="AI637" s="87"/>
      <c r="AJ637" s="87"/>
      <c r="AK637" s="88"/>
      <c r="AL637" s="79"/>
      <c r="AM637">
        <f>VLOOKUP(P637,spp!A:C,3,FALSE)</f>
        <v>2.7130000000000001E-2</v>
      </c>
      <c r="AN637">
        <f>VLOOKUP(P637,spp!A:D,4,FALSE)</f>
        <v>3.0842299999999998</v>
      </c>
      <c r="AO637">
        <f t="shared" si="75"/>
        <v>185.03975070588172</v>
      </c>
      <c r="AP637">
        <f t="shared" si="76"/>
        <v>4.6259937676470431</v>
      </c>
      <c r="AQ637">
        <f t="shared" si="77"/>
        <v>46.259937676470429</v>
      </c>
      <c r="AR637">
        <f t="shared" si="78"/>
        <v>4.6259937676470429E-2</v>
      </c>
      <c r="AS637">
        <f t="shared" si="73"/>
        <v>2.5000000000000001E-2</v>
      </c>
      <c r="AT637">
        <f>VLOOKUP(P637,spp!A:H,8,FALSE)</f>
        <v>2.6</v>
      </c>
      <c r="AU637" s="79" t="str">
        <f>VLOOKUP(Q637,gfQuimbayo!B:C,2,FALSE)</f>
        <v>IN</v>
      </c>
      <c r="AV637" s="79" t="str">
        <f>VLOOKUP(AU637,gfQuimbayo!E:F,2,FALSE)</f>
        <v>Invertebrivores</v>
      </c>
      <c r="AW637" s="79" t="str">
        <f>VLOOKUP(Q637,taxo!A:D,4,FALSE)</f>
        <v>Perciformes</v>
      </c>
      <c r="AX637" s="79" t="str">
        <f>VLOOKUP(Q637,taxo!A:C,3,FALSE)</f>
        <v>Pomacanthidae</v>
      </c>
      <c r="AY637" t="str">
        <f>VLOOKUP(P637,spp!A:L,12,FALSE)</f>
        <v>LC</v>
      </c>
    </row>
    <row r="638" spans="1:51" hidden="1" x14ac:dyDescent="0.25">
      <c r="A638" t="s">
        <v>1094</v>
      </c>
      <c r="B638" s="2" t="s">
        <v>1095</v>
      </c>
      <c r="C638" s="2" t="s">
        <v>1104</v>
      </c>
      <c r="D638" s="45" t="s">
        <v>1143</v>
      </c>
      <c r="E638" s="45" t="s">
        <v>1144</v>
      </c>
      <c r="F638" s="3" t="s">
        <v>1148</v>
      </c>
      <c r="G638" s="46"/>
      <c r="H638" s="41">
        <v>3</v>
      </c>
      <c r="I638">
        <v>40</v>
      </c>
      <c r="J638" s="48">
        <v>43214</v>
      </c>
      <c r="K638" s="22">
        <v>2018</v>
      </c>
      <c r="L638" s="48" t="s">
        <v>1148</v>
      </c>
      <c r="M638" s="48">
        <v>43214</v>
      </c>
      <c r="N638" s="50">
        <v>11.5</v>
      </c>
      <c r="O638" t="str">
        <f t="shared" ref="O638:O701" si="79">IF(N638&gt;6,"Profundo","Somero")</f>
        <v>Profundo</v>
      </c>
      <c r="P638" s="41" t="s">
        <v>996</v>
      </c>
      <c r="Q638" t="str">
        <f>VLOOKUP(P638,spp!A:B,2,FALSE)</f>
        <v>Paranthias colonus</v>
      </c>
      <c r="R638" s="53">
        <f t="shared" si="74"/>
        <v>1</v>
      </c>
      <c r="S638" s="87"/>
      <c r="T638" s="87"/>
      <c r="U638" s="87">
        <v>1</v>
      </c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  <c r="AF638" s="87"/>
      <c r="AG638" s="87"/>
      <c r="AH638" s="87"/>
      <c r="AI638" s="87"/>
      <c r="AJ638" s="87"/>
      <c r="AK638" s="88"/>
      <c r="AL638" s="79"/>
      <c r="AM638">
        <f>VLOOKUP(P638,spp!A:C,3,FALSE)</f>
        <v>1.485E-2</v>
      </c>
      <c r="AN638">
        <f>VLOOKUP(P638,spp!A:D,4,FALSE)</f>
        <v>2.8633299999999999</v>
      </c>
      <c r="AO638">
        <f t="shared" si="75"/>
        <v>20.537226894353285</v>
      </c>
      <c r="AP638">
        <f t="shared" si="76"/>
        <v>0.51343067235883211</v>
      </c>
      <c r="AQ638">
        <f t="shared" si="77"/>
        <v>5.1343067235883213</v>
      </c>
      <c r="AR638">
        <f t="shared" si="78"/>
        <v>5.1343067235883211E-3</v>
      </c>
      <c r="AS638">
        <f t="shared" si="73"/>
        <v>2.5000000000000001E-2</v>
      </c>
      <c r="AT638">
        <f>VLOOKUP(P638,spp!A:H,8,FALSE)</f>
        <v>3.8</v>
      </c>
      <c r="AU638" s="79" t="str">
        <f>VLOOKUP(Q638,gfQuimbayo!B:C,2,FALSE)</f>
        <v>PK</v>
      </c>
      <c r="AV638" s="79" t="str">
        <f>VLOOKUP(AU638,gfQuimbayo!E:F,2,FALSE)</f>
        <v>Planktivores</v>
      </c>
      <c r="AW638" s="79" t="str">
        <f>VLOOKUP(Q638,taxo!A:D,4,FALSE)</f>
        <v>Perciformes</v>
      </c>
      <c r="AX638" s="79" t="str">
        <f>VLOOKUP(Q638,taxo!A:C,3,FALSE)</f>
        <v>Serranidae</v>
      </c>
      <c r="AY638" t="str">
        <f>VLOOKUP(P638,spp!A:L,12,FALSE)</f>
        <v>LC</v>
      </c>
    </row>
    <row r="639" spans="1:51" hidden="1" x14ac:dyDescent="0.25">
      <c r="A639" t="s">
        <v>1094</v>
      </c>
      <c r="B639" s="2" t="s">
        <v>1095</v>
      </c>
      <c r="C639" s="2" t="s">
        <v>1104</v>
      </c>
      <c r="D639" s="45" t="s">
        <v>1143</v>
      </c>
      <c r="E639" s="45" t="s">
        <v>1144</v>
      </c>
      <c r="F639" s="3" t="s">
        <v>1148</v>
      </c>
      <c r="G639" s="46"/>
      <c r="H639" s="41">
        <v>3</v>
      </c>
      <c r="I639">
        <v>40</v>
      </c>
      <c r="J639" s="48">
        <v>43214</v>
      </c>
      <c r="K639" s="22">
        <v>2018</v>
      </c>
      <c r="L639" s="48" t="s">
        <v>1148</v>
      </c>
      <c r="M639" s="48">
        <v>43214</v>
      </c>
      <c r="N639" s="50">
        <v>11.5</v>
      </c>
      <c r="O639" t="str">
        <f t="shared" si="79"/>
        <v>Profundo</v>
      </c>
      <c r="P639" s="41" t="s">
        <v>1075</v>
      </c>
      <c r="Q639" t="str">
        <f>VLOOKUP(P639,spp!A:B,2,FALSE)</f>
        <v>Caranx sexfasciatus</v>
      </c>
      <c r="R639" s="53">
        <f t="shared" si="74"/>
        <v>90</v>
      </c>
      <c r="S639" s="87"/>
      <c r="T639" s="87"/>
      <c r="U639" s="87"/>
      <c r="V639" s="87"/>
      <c r="W639" s="87">
        <v>90</v>
      </c>
      <c r="X639" s="87"/>
      <c r="Y639" s="87"/>
      <c r="Z639" s="87"/>
      <c r="AA639" s="87"/>
      <c r="AB639" s="87"/>
      <c r="AC639" s="87"/>
      <c r="AD639" s="87"/>
      <c r="AE639" s="87"/>
      <c r="AF639" s="87"/>
      <c r="AG639" s="87"/>
      <c r="AH639" s="87"/>
      <c r="AI639" s="87"/>
      <c r="AJ639" s="87"/>
      <c r="AK639" s="88"/>
      <c r="AL639" s="79"/>
      <c r="AM639">
        <f>VLOOKUP(P639,spp!A:C,3,FALSE)</f>
        <v>2.6499999999999999E-2</v>
      </c>
      <c r="AN639">
        <f>VLOOKUP(P639,spp!A:D,4,FALSE)</f>
        <v>3.0049999999999999</v>
      </c>
      <c r="AO639">
        <f t="shared" si="75"/>
        <v>37870.24453394641</v>
      </c>
      <c r="AP639">
        <f t="shared" si="76"/>
        <v>946.75611334866028</v>
      </c>
      <c r="AQ639">
        <f t="shared" si="77"/>
        <v>9467.5611334866026</v>
      </c>
      <c r="AR639">
        <f t="shared" si="78"/>
        <v>9.467561133486603</v>
      </c>
      <c r="AS639">
        <f t="shared" si="73"/>
        <v>2.25</v>
      </c>
      <c r="AT639">
        <f>VLOOKUP(P639,spp!A:H,8,FALSE)</f>
        <v>4.5</v>
      </c>
      <c r="AU639" s="79" t="str">
        <f>VLOOKUP(Q639,gfQuimbayo!B:C,2,FALSE)</f>
        <v>PS</v>
      </c>
      <c r="AV639" s="79" t="str">
        <f>VLOOKUP(AU639,gfQuimbayo!E:F,2,FALSE)</f>
        <v>Piscivores</v>
      </c>
      <c r="AW639" s="79" t="str">
        <f>VLOOKUP(Q639,taxo!A:D,4,FALSE)</f>
        <v>Perciformes</v>
      </c>
      <c r="AX639" s="79" t="str">
        <f>VLOOKUP(Q639,taxo!A:C,3,FALSE)</f>
        <v>Carangidae</v>
      </c>
      <c r="AY639" t="str">
        <f>VLOOKUP(P639,spp!A:L,12,FALSE)</f>
        <v>LC</v>
      </c>
    </row>
    <row r="640" spans="1:51" x14ac:dyDescent="0.25">
      <c r="A640" t="s">
        <v>1094</v>
      </c>
      <c r="B640" s="22" t="s">
        <v>1124</v>
      </c>
      <c r="C640" s="41" t="s">
        <v>1130</v>
      </c>
      <c r="D640" s="45" t="s">
        <v>1147</v>
      </c>
      <c r="E640" s="45" t="s">
        <v>1144</v>
      </c>
      <c r="F640" s="3" t="s">
        <v>1148</v>
      </c>
      <c r="G640" s="46"/>
      <c r="H640" s="41">
        <v>1</v>
      </c>
      <c r="I640">
        <v>40</v>
      </c>
      <c r="J640" s="48">
        <v>43214</v>
      </c>
      <c r="K640" s="22">
        <v>2018</v>
      </c>
      <c r="L640" s="48" t="s">
        <v>1148</v>
      </c>
      <c r="M640" s="48">
        <v>43214</v>
      </c>
      <c r="N640" s="50">
        <v>6</v>
      </c>
      <c r="O640" t="str">
        <f t="shared" si="79"/>
        <v>Somero</v>
      </c>
      <c r="P640" s="41" t="s">
        <v>962</v>
      </c>
      <c r="Q640" t="str">
        <f>VLOOKUP(P640,spp!A:B,2,FALSE)</f>
        <v>Epinephelus labriformis</v>
      </c>
      <c r="R640" s="53">
        <f t="shared" si="74"/>
        <v>2</v>
      </c>
      <c r="S640" s="87"/>
      <c r="T640" s="87"/>
      <c r="U640" s="87"/>
      <c r="V640" s="87"/>
      <c r="W640" s="87">
        <v>2</v>
      </c>
      <c r="X640" s="87"/>
      <c r="Y640" s="87"/>
      <c r="Z640" s="87"/>
      <c r="AA640" s="87"/>
      <c r="AB640" s="87"/>
      <c r="AC640" s="87"/>
      <c r="AD640" s="87"/>
      <c r="AE640" s="87"/>
      <c r="AF640" s="87"/>
      <c r="AG640" s="87"/>
      <c r="AH640" s="87"/>
      <c r="AI640" s="87"/>
      <c r="AJ640" s="87"/>
      <c r="AK640" s="88"/>
      <c r="AL640" s="79"/>
      <c r="AM640">
        <f>VLOOKUP(P640,spp!A:C,3,FALSE)</f>
        <v>3.4299999999999997E-2</v>
      </c>
      <c r="AN640">
        <f>VLOOKUP(P640,spp!A:D,4,FALSE)</f>
        <v>2.9</v>
      </c>
      <c r="AO640">
        <f t="shared" si="75"/>
        <v>776.87320200452916</v>
      </c>
      <c r="AP640">
        <f t="shared" si="76"/>
        <v>19.421830050113229</v>
      </c>
      <c r="AQ640">
        <f t="shared" si="77"/>
        <v>194.21830050113229</v>
      </c>
      <c r="AR640">
        <f t="shared" si="78"/>
        <v>0.19421830050113228</v>
      </c>
      <c r="AS640">
        <f t="shared" si="73"/>
        <v>0.05</v>
      </c>
      <c r="AT640">
        <f>VLOOKUP(P640,spp!A:H,8,FALSE)</f>
        <v>4</v>
      </c>
      <c r="AU640" s="79" t="str">
        <f>VLOOKUP(Q640,gfQuimbayo!B:C,2,FALSE)</f>
        <v>PS</v>
      </c>
      <c r="AV640" s="79" t="str">
        <f>VLOOKUP(AU640,gfQuimbayo!E:F,2,FALSE)</f>
        <v>Piscivores</v>
      </c>
      <c r="AW640" s="79" t="str">
        <f>VLOOKUP(Q640,taxo!A:D,4,FALSE)</f>
        <v>Perciformes</v>
      </c>
      <c r="AX640" s="79" t="str">
        <f>VLOOKUP(Q640,taxo!A:C,3,FALSE)</f>
        <v>Serranidae</v>
      </c>
      <c r="AY640" t="str">
        <f>VLOOKUP(P640,spp!A:L,12,FALSE)</f>
        <v>LC</v>
      </c>
    </row>
    <row r="641" spans="1:51" x14ac:dyDescent="0.25">
      <c r="A641" t="s">
        <v>1094</v>
      </c>
      <c r="B641" s="22" t="s">
        <v>1124</v>
      </c>
      <c r="C641" s="41" t="s">
        <v>1130</v>
      </c>
      <c r="D641" s="45" t="s">
        <v>1147</v>
      </c>
      <c r="E641" s="45" t="s">
        <v>1144</v>
      </c>
      <c r="F641" s="3" t="s">
        <v>1148</v>
      </c>
      <c r="G641" s="46"/>
      <c r="H641" s="41">
        <v>1</v>
      </c>
      <c r="I641">
        <v>40</v>
      </c>
      <c r="J641" s="48">
        <v>43214</v>
      </c>
      <c r="K641" s="22">
        <v>2018</v>
      </c>
      <c r="L641" s="48" t="s">
        <v>1148</v>
      </c>
      <c r="M641" s="48">
        <v>43214</v>
      </c>
      <c r="N641" s="50">
        <v>6</v>
      </c>
      <c r="O641" t="str">
        <f t="shared" si="79"/>
        <v>Somero</v>
      </c>
      <c r="P641" s="41" t="s">
        <v>989</v>
      </c>
      <c r="Q641" t="str">
        <f>VLOOKUP(P641,spp!A:B,2,FALSE)</f>
        <v>Halichoeres nicholsi</v>
      </c>
      <c r="R641" s="53">
        <f t="shared" si="74"/>
        <v>1</v>
      </c>
      <c r="S641" s="87"/>
      <c r="T641" s="87"/>
      <c r="U641" s="87"/>
      <c r="V641" s="87">
        <v>1</v>
      </c>
      <c r="W641" s="87"/>
      <c r="X641" s="87"/>
      <c r="Y641" s="87"/>
      <c r="Z641" s="87"/>
      <c r="AA641" s="87"/>
      <c r="AB641" s="87"/>
      <c r="AC641" s="87"/>
      <c r="AD641" s="87"/>
      <c r="AE641" s="87"/>
      <c r="AF641" s="87"/>
      <c r="AG641" s="87"/>
      <c r="AH641" s="87"/>
      <c r="AI641" s="87"/>
      <c r="AJ641" s="87"/>
      <c r="AK641" s="88"/>
      <c r="AL641" s="79"/>
      <c r="AM641">
        <f>VLOOKUP(P641,spp!A:C,3,FALSE)</f>
        <v>1.26E-2</v>
      </c>
      <c r="AN641">
        <f>VLOOKUP(P641,spp!A:D,4,FALSE)</f>
        <v>3.0672999999999999</v>
      </c>
      <c r="AO641">
        <f t="shared" si="75"/>
        <v>81.873084400799542</v>
      </c>
      <c r="AP641">
        <f t="shared" si="76"/>
        <v>2.0468271100199886</v>
      </c>
      <c r="AQ641">
        <f t="shared" si="77"/>
        <v>20.468271100199885</v>
      </c>
      <c r="AR641">
        <f t="shared" si="78"/>
        <v>2.0468271100199886E-2</v>
      </c>
      <c r="AS641">
        <f t="shared" si="73"/>
        <v>2.5000000000000001E-2</v>
      </c>
      <c r="AT641">
        <f>VLOOKUP(P641,spp!A:H,8,FALSE)</f>
        <v>4</v>
      </c>
      <c r="AU641" s="79" t="str">
        <f>VLOOKUP(Q641,gfQuimbayo!B:C,2,FALSE)</f>
        <v>IN</v>
      </c>
      <c r="AV641" s="79" t="str">
        <f>VLOOKUP(AU641,gfQuimbayo!E:F,2,FALSE)</f>
        <v>Invertebrivores</v>
      </c>
      <c r="AW641" s="79" t="str">
        <f>VLOOKUP(Q641,taxo!A:D,4,FALSE)</f>
        <v>Perciformes</v>
      </c>
      <c r="AX641" s="79" t="str">
        <f>VLOOKUP(Q641,taxo!A:C,3,FALSE)</f>
        <v>Labridae</v>
      </c>
      <c r="AY641" t="str">
        <f>VLOOKUP(P641,spp!A:L,12,FALSE)</f>
        <v>LC</v>
      </c>
    </row>
    <row r="642" spans="1:51" x14ac:dyDescent="0.25">
      <c r="A642" t="s">
        <v>1094</v>
      </c>
      <c r="B642" s="22" t="s">
        <v>1124</v>
      </c>
      <c r="C642" s="41" t="s">
        <v>1130</v>
      </c>
      <c r="D642" s="45" t="s">
        <v>1147</v>
      </c>
      <c r="E642" s="45" t="s">
        <v>1144</v>
      </c>
      <c r="F642" s="3" t="s">
        <v>1148</v>
      </c>
      <c r="G642" s="46"/>
      <c r="H642" s="41">
        <v>1</v>
      </c>
      <c r="I642">
        <v>40</v>
      </c>
      <c r="J642" s="48">
        <v>43214</v>
      </c>
      <c r="K642" s="22">
        <v>2018</v>
      </c>
      <c r="L642" s="48" t="s">
        <v>1148</v>
      </c>
      <c r="M642" s="48">
        <v>43214</v>
      </c>
      <c r="N642" s="50">
        <v>6</v>
      </c>
      <c r="O642" t="str">
        <f t="shared" si="79"/>
        <v>Somero</v>
      </c>
      <c r="P642" s="41" t="s">
        <v>957</v>
      </c>
      <c r="Q642" t="str">
        <f>VLOOKUP(P642,spp!A:B,2,FALSE)</f>
        <v>Halichoeres dispilus</v>
      </c>
      <c r="R642" s="53">
        <f t="shared" si="74"/>
        <v>4</v>
      </c>
      <c r="S642" s="87"/>
      <c r="T642" s="87">
        <v>4</v>
      </c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  <c r="AI642" s="87"/>
      <c r="AJ642" s="87"/>
      <c r="AK642" s="88"/>
      <c r="AL642" s="79"/>
      <c r="AM642">
        <f>VLOOKUP(P642,spp!A:C,3,FALSE)</f>
        <v>1.26E-2</v>
      </c>
      <c r="AN642">
        <f>VLOOKUP(P642,spp!A:D,4,FALSE)</f>
        <v>3.0672999999999999</v>
      </c>
      <c r="AO642">
        <f t="shared" si="75"/>
        <v>24.350391587086214</v>
      </c>
      <c r="AP642">
        <f t="shared" si="76"/>
        <v>0.60875978967715538</v>
      </c>
      <c r="AQ642">
        <f t="shared" si="77"/>
        <v>6.0875978967715536</v>
      </c>
      <c r="AR642">
        <f t="shared" si="78"/>
        <v>6.0875978967715539E-3</v>
      </c>
      <c r="AS642">
        <f t="shared" ref="AS642:AS705" si="80">R642/I642</f>
        <v>0.1</v>
      </c>
      <c r="AT642">
        <f>VLOOKUP(P642,spp!A:H,8,FALSE)</f>
        <v>3.9</v>
      </c>
      <c r="AU642" s="79" t="str">
        <f>VLOOKUP(Q642,gfQuimbayo!B:C,2,FALSE)</f>
        <v>IN</v>
      </c>
      <c r="AV642" s="79" t="str">
        <f>VLOOKUP(AU642,gfQuimbayo!E:F,2,FALSE)</f>
        <v>Invertebrivores</v>
      </c>
      <c r="AW642" s="79" t="str">
        <f>VLOOKUP(Q642,taxo!A:D,4,FALSE)</f>
        <v>Perciformes</v>
      </c>
      <c r="AX642" s="79" t="str">
        <f>VLOOKUP(Q642,taxo!A:C,3,FALSE)</f>
        <v>Labridae</v>
      </c>
      <c r="AY642" t="str">
        <f>VLOOKUP(P642,spp!A:L,12,FALSE)</f>
        <v>LC</v>
      </c>
    </row>
    <row r="643" spans="1:51" x14ac:dyDescent="0.25">
      <c r="A643" t="s">
        <v>1094</v>
      </c>
      <c r="B643" s="22" t="s">
        <v>1124</v>
      </c>
      <c r="C643" s="41" t="s">
        <v>1130</v>
      </c>
      <c r="D643" s="45" t="s">
        <v>1147</v>
      </c>
      <c r="E643" s="45" t="s">
        <v>1144</v>
      </c>
      <c r="F643" s="3" t="s">
        <v>1148</v>
      </c>
      <c r="G643" s="46"/>
      <c r="H643" s="41">
        <v>1</v>
      </c>
      <c r="I643">
        <v>40</v>
      </c>
      <c r="J643" s="48">
        <v>43214</v>
      </c>
      <c r="K643" s="22">
        <v>2018</v>
      </c>
      <c r="L643" s="48" t="s">
        <v>1148</v>
      </c>
      <c r="M643" s="48">
        <v>43214</v>
      </c>
      <c r="N643" s="50">
        <v>6</v>
      </c>
      <c r="O643" t="str">
        <f t="shared" si="79"/>
        <v>Somero</v>
      </c>
      <c r="P643" s="41" t="s">
        <v>1033</v>
      </c>
      <c r="Q643" t="str">
        <f>VLOOKUP(P643,spp!A:B,2,FALSE)</f>
        <v>Haemulon flaviguttatum</v>
      </c>
      <c r="R643" s="53">
        <f t="shared" si="74"/>
        <v>2</v>
      </c>
      <c r="S643" s="87"/>
      <c r="T643" s="87"/>
      <c r="U643" s="87">
        <v>2</v>
      </c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  <c r="AF643" s="87"/>
      <c r="AG643" s="87"/>
      <c r="AH643" s="87"/>
      <c r="AI643" s="87"/>
      <c r="AJ643" s="87"/>
      <c r="AK643" s="88"/>
      <c r="AL643" s="79"/>
      <c r="AM643">
        <f>VLOOKUP(P643,spp!A:C,3,FALSE)</f>
        <v>0.10299999999999999</v>
      </c>
      <c r="AN643">
        <f>VLOOKUP(P643,spp!A:D,4,FALSE)</f>
        <v>2.6</v>
      </c>
      <c r="AO643">
        <f t="shared" si="75"/>
        <v>146.49852571225492</v>
      </c>
      <c r="AP643">
        <f t="shared" si="76"/>
        <v>3.6624631428063728</v>
      </c>
      <c r="AQ643">
        <f t="shared" si="77"/>
        <v>36.624631428063729</v>
      </c>
      <c r="AR643">
        <f t="shared" si="78"/>
        <v>3.6624631428063728E-2</v>
      </c>
      <c r="AS643">
        <f t="shared" si="80"/>
        <v>0.05</v>
      </c>
      <c r="AT643">
        <f>VLOOKUP(P643,spp!A:H,8,FALSE)</f>
        <v>4.2</v>
      </c>
      <c r="AU643" s="79" t="str">
        <f>VLOOKUP(Q643,gfQuimbayo!B:C,2,FALSE)</f>
        <v>PS</v>
      </c>
      <c r="AV643" s="79" t="str">
        <f>VLOOKUP(AU643,gfQuimbayo!E:F,2,FALSE)</f>
        <v>Piscivores</v>
      </c>
      <c r="AW643" s="79" t="str">
        <f>VLOOKUP(Q643,taxo!A:D,4,FALSE)</f>
        <v>Perciformes</v>
      </c>
      <c r="AX643" s="79" t="str">
        <f>VLOOKUP(Q643,taxo!A:C,3,FALSE)</f>
        <v>Haemulidae</v>
      </c>
      <c r="AY643" t="str">
        <f>VLOOKUP(P643,spp!A:L,12,FALSE)</f>
        <v>LC</v>
      </c>
    </row>
    <row r="644" spans="1:51" x14ac:dyDescent="0.25">
      <c r="A644" t="s">
        <v>1094</v>
      </c>
      <c r="B644" s="22" t="s">
        <v>1124</v>
      </c>
      <c r="C644" s="41" t="s">
        <v>1130</v>
      </c>
      <c r="D644" s="45" t="s">
        <v>1147</v>
      </c>
      <c r="E644" s="45" t="s">
        <v>1144</v>
      </c>
      <c r="F644" s="3" t="s">
        <v>1148</v>
      </c>
      <c r="G644" s="46"/>
      <c r="H644" s="41">
        <v>1</v>
      </c>
      <c r="I644">
        <v>40</v>
      </c>
      <c r="J644" s="48">
        <v>43214</v>
      </c>
      <c r="K644" s="22">
        <v>2018</v>
      </c>
      <c r="L644" s="48" t="s">
        <v>1148</v>
      </c>
      <c r="M644" s="48">
        <v>43214</v>
      </c>
      <c r="N644" s="50">
        <v>6</v>
      </c>
      <c r="O644" t="str">
        <f t="shared" si="79"/>
        <v>Somero</v>
      </c>
      <c r="P644" s="41" t="s">
        <v>982</v>
      </c>
      <c r="Q644" t="str">
        <f>VLOOKUP(P644,spp!A:B,2,FALSE)</f>
        <v>Arothron meleagris</v>
      </c>
      <c r="R644" s="53">
        <f t="shared" si="74"/>
        <v>1</v>
      </c>
      <c r="S644" s="87"/>
      <c r="T644" s="87"/>
      <c r="U644" s="87">
        <v>1</v>
      </c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  <c r="AF644" s="87"/>
      <c r="AG644" s="87"/>
      <c r="AH644" s="87"/>
      <c r="AI644" s="87"/>
      <c r="AJ644" s="87"/>
      <c r="AK644" s="88"/>
      <c r="AL644" s="79"/>
      <c r="AM644">
        <f>VLOOKUP(P644,spp!A:C,3,FALSE)</f>
        <v>3.0700000000000002E-2</v>
      </c>
      <c r="AN644">
        <f>VLOOKUP(P644,spp!A:D,4,FALSE)</f>
        <v>2.8498999999999999</v>
      </c>
      <c r="AO644">
        <f t="shared" si="75"/>
        <v>41.041405158247883</v>
      </c>
      <c r="AP644">
        <f t="shared" si="76"/>
        <v>1.0260351289561971</v>
      </c>
      <c r="AQ644">
        <f t="shared" si="77"/>
        <v>10.260351289561971</v>
      </c>
      <c r="AR644">
        <f t="shared" si="78"/>
        <v>1.0260351289561971E-2</v>
      </c>
      <c r="AS644">
        <f t="shared" si="80"/>
        <v>2.5000000000000001E-2</v>
      </c>
      <c r="AT644">
        <f>VLOOKUP(P644,spp!A:H,8,FALSE)</f>
        <v>3.4</v>
      </c>
      <c r="AU644" s="79" t="str">
        <f>VLOOKUP(Q644,gfQuimbayo!B:C,2,FALSE)</f>
        <v>IN</v>
      </c>
      <c r="AV644" s="79" t="str">
        <f>VLOOKUP(AU644,gfQuimbayo!E:F,2,FALSE)</f>
        <v>Invertebrivores</v>
      </c>
      <c r="AW644" s="79" t="str">
        <f>VLOOKUP(Q644,taxo!A:D,4,FALSE)</f>
        <v>Tetraodontiformes</v>
      </c>
      <c r="AX644" s="79" t="str">
        <f>VLOOKUP(Q644,taxo!A:C,3,FALSE)</f>
        <v>Tetraodontidae</v>
      </c>
      <c r="AY644" t="str">
        <f>VLOOKUP(P644,spp!A:L,12,FALSE)</f>
        <v>NE</v>
      </c>
    </row>
    <row r="645" spans="1:51" x14ac:dyDescent="0.25">
      <c r="A645" t="s">
        <v>1094</v>
      </c>
      <c r="B645" s="22" t="s">
        <v>1124</v>
      </c>
      <c r="C645" s="41" t="s">
        <v>1130</v>
      </c>
      <c r="D645" s="45" t="s">
        <v>1147</v>
      </c>
      <c r="E645" s="45" t="s">
        <v>1144</v>
      </c>
      <c r="F645" s="3" t="s">
        <v>1148</v>
      </c>
      <c r="G645" s="46"/>
      <c r="H645" s="41">
        <v>1</v>
      </c>
      <c r="I645">
        <v>40</v>
      </c>
      <c r="J645" s="48">
        <v>43214</v>
      </c>
      <c r="K645" s="22">
        <v>2018</v>
      </c>
      <c r="L645" s="48" t="s">
        <v>1148</v>
      </c>
      <c r="M645" s="48">
        <v>43214</v>
      </c>
      <c r="N645" s="50">
        <v>6</v>
      </c>
      <c r="O645" t="str">
        <f t="shared" si="79"/>
        <v>Somero</v>
      </c>
      <c r="P645" s="41" t="s">
        <v>964</v>
      </c>
      <c r="Q645" t="str">
        <f>VLOOKUP(P645,spp!A:B,2,FALSE)</f>
        <v>Abudefduf troschelii</v>
      </c>
      <c r="R645" s="53">
        <f t="shared" si="74"/>
        <v>4</v>
      </c>
      <c r="S645" s="87"/>
      <c r="T645" s="87"/>
      <c r="U645" s="87">
        <v>4</v>
      </c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  <c r="AF645" s="87"/>
      <c r="AG645" s="87"/>
      <c r="AH645" s="87"/>
      <c r="AI645" s="87"/>
      <c r="AJ645" s="87"/>
      <c r="AK645" s="88"/>
      <c r="AL645" s="79"/>
      <c r="AM645">
        <f>VLOOKUP(P645,spp!A:C,3,FALSE)</f>
        <v>1.6E-2</v>
      </c>
      <c r="AN645">
        <f>VLOOKUP(P645,spp!A:D,4,FALSE)</f>
        <v>3.0516000000000001</v>
      </c>
      <c r="AO645">
        <f t="shared" si="75"/>
        <v>142.40019029931946</v>
      </c>
      <c r="AP645">
        <f t="shared" si="76"/>
        <v>3.5600047574829867</v>
      </c>
      <c r="AQ645">
        <f t="shared" si="77"/>
        <v>35.600047574829865</v>
      </c>
      <c r="AR645">
        <f t="shared" si="78"/>
        <v>3.5600047574829867E-2</v>
      </c>
      <c r="AS645">
        <f t="shared" si="80"/>
        <v>0.1</v>
      </c>
      <c r="AT645">
        <f>VLOOKUP(P645,spp!A:H,8,FALSE)</f>
        <v>3</v>
      </c>
      <c r="AU645" s="79" t="str">
        <f>VLOOKUP(Q645,gfQuimbayo!B:C,2,FALSE)</f>
        <v>PK</v>
      </c>
      <c r="AV645" s="79" t="str">
        <f>VLOOKUP(AU645,gfQuimbayo!E:F,2,FALSE)</f>
        <v>Planktivores</v>
      </c>
      <c r="AW645" s="79" t="str">
        <f>VLOOKUP(Q645,taxo!A:D,4,FALSE)</f>
        <v>Perciformes</v>
      </c>
      <c r="AX645" s="79" t="str">
        <f>VLOOKUP(Q645,taxo!A:C,3,FALSE)</f>
        <v>Pomacentridae</v>
      </c>
      <c r="AY645" t="str">
        <f>VLOOKUP(P645,spp!A:L,12,FALSE)</f>
        <v>LC</v>
      </c>
    </row>
    <row r="646" spans="1:51" x14ac:dyDescent="0.25">
      <c r="A646" t="s">
        <v>1094</v>
      </c>
      <c r="B646" s="22" t="s">
        <v>1124</v>
      </c>
      <c r="C646" s="41" t="s">
        <v>1130</v>
      </c>
      <c r="D646" s="45" t="s">
        <v>1147</v>
      </c>
      <c r="E646" s="45" t="s">
        <v>1144</v>
      </c>
      <c r="F646" s="3" t="s">
        <v>1148</v>
      </c>
      <c r="G646" s="46"/>
      <c r="H646" s="41">
        <v>1</v>
      </c>
      <c r="I646">
        <v>40</v>
      </c>
      <c r="J646" s="48">
        <v>43214</v>
      </c>
      <c r="K646" s="22">
        <v>2018</v>
      </c>
      <c r="L646" s="48" t="s">
        <v>1148</v>
      </c>
      <c r="M646" s="48">
        <v>43214</v>
      </c>
      <c r="N646" s="50">
        <v>6</v>
      </c>
      <c r="O646" t="str">
        <f t="shared" si="79"/>
        <v>Somero</v>
      </c>
      <c r="P646" s="41" t="s">
        <v>978</v>
      </c>
      <c r="Q646" t="str">
        <f>VLOOKUP(P646,spp!A:B,2,FALSE)</f>
        <v>Bodianus diplotaenia</v>
      </c>
      <c r="R646" s="53">
        <f t="shared" si="74"/>
        <v>1</v>
      </c>
      <c r="S646" s="87"/>
      <c r="T646" s="87"/>
      <c r="U646" s="87"/>
      <c r="V646" s="87"/>
      <c r="W646" s="87">
        <v>1</v>
      </c>
      <c r="X646" s="87"/>
      <c r="Y646" s="87"/>
      <c r="Z646" s="87"/>
      <c r="AA646" s="87"/>
      <c r="AB646" s="87"/>
      <c r="AC646" s="87"/>
      <c r="AD646" s="87"/>
      <c r="AE646" s="87"/>
      <c r="AF646" s="87"/>
      <c r="AG646" s="87"/>
      <c r="AH646" s="87"/>
      <c r="AI646" s="87"/>
      <c r="AJ646" s="87"/>
      <c r="AK646" s="88"/>
      <c r="AL646" s="79"/>
      <c r="AM646">
        <f>VLOOKUP(P646,spp!A:C,3,FALSE)</f>
        <v>2.01E-2</v>
      </c>
      <c r="AN646">
        <f>VLOOKUP(P646,spp!A:D,4,FALSE)</f>
        <v>2.9992000000000001</v>
      </c>
      <c r="AO646">
        <f t="shared" si="75"/>
        <v>313.25479785250087</v>
      </c>
      <c r="AP646">
        <f t="shared" si="76"/>
        <v>7.8313699463125221</v>
      </c>
      <c r="AQ646">
        <f t="shared" si="77"/>
        <v>78.313699463125218</v>
      </c>
      <c r="AR646">
        <f t="shared" si="78"/>
        <v>7.8313699463125219E-2</v>
      </c>
      <c r="AS646">
        <f t="shared" si="80"/>
        <v>2.5000000000000001E-2</v>
      </c>
      <c r="AT646">
        <f>VLOOKUP(P646,spp!A:H,8,FALSE)</f>
        <v>3.4</v>
      </c>
      <c r="AU646" s="79" t="str">
        <f>VLOOKUP(Q646,gfQuimbayo!B:C,2,FALSE)</f>
        <v>IN</v>
      </c>
      <c r="AV646" s="79" t="str">
        <f>VLOOKUP(AU646,gfQuimbayo!E:F,2,FALSE)</f>
        <v>Invertebrivores</v>
      </c>
      <c r="AW646" s="79" t="str">
        <f>VLOOKUP(Q646,taxo!A:D,4,FALSE)</f>
        <v>Perciformes</v>
      </c>
      <c r="AX646" s="79" t="str">
        <f>VLOOKUP(Q646,taxo!A:C,3,FALSE)</f>
        <v>Labridae</v>
      </c>
      <c r="AY646" t="str">
        <f>VLOOKUP(P646,spp!A:L,12,FALSE)</f>
        <v>LC</v>
      </c>
    </row>
    <row r="647" spans="1:51" x14ac:dyDescent="0.25">
      <c r="A647" t="s">
        <v>1094</v>
      </c>
      <c r="B647" s="22" t="s">
        <v>1124</v>
      </c>
      <c r="C647" s="41" t="s">
        <v>1130</v>
      </c>
      <c r="D647" s="45" t="s">
        <v>1147</v>
      </c>
      <c r="E647" s="45" t="s">
        <v>1144</v>
      </c>
      <c r="F647" s="3" t="s">
        <v>1148</v>
      </c>
      <c r="G647" s="46"/>
      <c r="H647" s="41">
        <v>1</v>
      </c>
      <c r="I647">
        <v>40</v>
      </c>
      <c r="J647" s="48">
        <v>43214</v>
      </c>
      <c r="K647" s="22">
        <v>2018</v>
      </c>
      <c r="L647" s="48" t="s">
        <v>1148</v>
      </c>
      <c r="M647" s="48">
        <v>43214</v>
      </c>
      <c r="N647" s="50">
        <v>6</v>
      </c>
      <c r="O647" t="str">
        <f t="shared" si="79"/>
        <v>Somero</v>
      </c>
      <c r="P647" s="41" t="s">
        <v>985</v>
      </c>
      <c r="Q647" t="str">
        <f>VLOOKUP(P647,spp!A:B,2,FALSE)</f>
        <v>Mulloidichthys dentatus</v>
      </c>
      <c r="R647" s="53">
        <f t="shared" si="74"/>
        <v>2</v>
      </c>
      <c r="S647" s="87"/>
      <c r="T647" s="87"/>
      <c r="U647" s="87"/>
      <c r="V647" s="87"/>
      <c r="W647" s="87">
        <v>2</v>
      </c>
      <c r="X647" s="87"/>
      <c r="Y647" s="87"/>
      <c r="Z647" s="87"/>
      <c r="AA647" s="87"/>
      <c r="AB647" s="87"/>
      <c r="AC647" s="87"/>
      <c r="AD647" s="87"/>
      <c r="AE647" s="87"/>
      <c r="AF647" s="87"/>
      <c r="AG647" s="87"/>
      <c r="AH647" s="87"/>
      <c r="AI647" s="87"/>
      <c r="AJ647" s="87"/>
      <c r="AK647" s="88"/>
      <c r="AL647" s="79"/>
      <c r="AM647">
        <f>VLOOKUP(P647,spp!A:C,3,FALSE)</f>
        <v>1.26E-2</v>
      </c>
      <c r="AN647">
        <f>VLOOKUP(P647,spp!A:D,4,FALSE)</f>
        <v>3.0493999999999999</v>
      </c>
      <c r="AO647">
        <f t="shared" si="75"/>
        <v>461.61382083145571</v>
      </c>
      <c r="AP647">
        <f t="shared" si="76"/>
        <v>11.540345520786392</v>
      </c>
      <c r="AQ647">
        <f t="shared" si="77"/>
        <v>115.40345520786391</v>
      </c>
      <c r="AR647">
        <f t="shared" si="78"/>
        <v>0.11540345520786391</v>
      </c>
      <c r="AS647">
        <f t="shared" si="80"/>
        <v>0.05</v>
      </c>
      <c r="AT647">
        <f>VLOOKUP(P647,spp!A:H,8,FALSE)</f>
        <v>3.7</v>
      </c>
      <c r="AU647" s="79" t="str">
        <f>VLOOKUP(Q647,gfQuimbayo!B:C,2,FALSE)</f>
        <v>IN</v>
      </c>
      <c r="AV647" s="79" t="str">
        <f>VLOOKUP(AU647,gfQuimbayo!E:F,2,FALSE)</f>
        <v>Invertebrivores</v>
      </c>
      <c r="AW647" s="79" t="str">
        <f>VLOOKUP(Q647,taxo!A:D,4,FALSE)</f>
        <v>Perciformes</v>
      </c>
      <c r="AX647" s="79" t="str">
        <f>VLOOKUP(Q647,taxo!A:C,3,FALSE)</f>
        <v>Mullidae</v>
      </c>
      <c r="AY647" t="str">
        <f>VLOOKUP(P647,spp!A:L,12,FALSE)</f>
        <v>LC</v>
      </c>
    </row>
    <row r="648" spans="1:51" x14ac:dyDescent="0.25">
      <c r="A648" t="s">
        <v>1094</v>
      </c>
      <c r="B648" s="22" t="s">
        <v>1124</v>
      </c>
      <c r="C648" s="41" t="s">
        <v>1130</v>
      </c>
      <c r="D648" s="45" t="s">
        <v>1147</v>
      </c>
      <c r="E648" s="45" t="s">
        <v>1144</v>
      </c>
      <c r="F648" s="3" t="s">
        <v>1148</v>
      </c>
      <c r="G648" s="46"/>
      <c r="H648" s="41">
        <v>2</v>
      </c>
      <c r="I648">
        <v>40</v>
      </c>
      <c r="J648" s="48">
        <v>43214</v>
      </c>
      <c r="K648" s="22">
        <v>2018</v>
      </c>
      <c r="L648" s="48" t="s">
        <v>1148</v>
      </c>
      <c r="M648" s="48">
        <v>43214</v>
      </c>
      <c r="N648" s="50">
        <v>6</v>
      </c>
      <c r="O648" t="str">
        <f t="shared" si="79"/>
        <v>Somero</v>
      </c>
      <c r="P648" s="41" t="s">
        <v>978</v>
      </c>
      <c r="Q648" t="str">
        <f>VLOOKUP(P648,spp!A:B,2,FALSE)</f>
        <v>Bodianus diplotaenia</v>
      </c>
      <c r="R648" s="53">
        <f t="shared" si="74"/>
        <v>1</v>
      </c>
      <c r="S648" s="87"/>
      <c r="T648" s="87"/>
      <c r="U648" s="87"/>
      <c r="V648" s="87"/>
      <c r="W648" s="87">
        <v>1</v>
      </c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  <c r="AJ648" s="87"/>
      <c r="AK648" s="88"/>
      <c r="AL648" s="79"/>
      <c r="AM648">
        <f>VLOOKUP(P648,spp!A:C,3,FALSE)</f>
        <v>2.01E-2</v>
      </c>
      <c r="AN648">
        <f>VLOOKUP(P648,spp!A:D,4,FALSE)</f>
        <v>2.9992000000000001</v>
      </c>
      <c r="AO648">
        <f t="shared" si="75"/>
        <v>313.25479785250087</v>
      </c>
      <c r="AP648">
        <f t="shared" si="76"/>
        <v>7.8313699463125221</v>
      </c>
      <c r="AQ648">
        <f t="shared" si="77"/>
        <v>78.313699463125218</v>
      </c>
      <c r="AR648">
        <f t="shared" si="78"/>
        <v>7.8313699463125219E-2</v>
      </c>
      <c r="AS648">
        <f t="shared" si="80"/>
        <v>2.5000000000000001E-2</v>
      </c>
      <c r="AT648">
        <f>VLOOKUP(P648,spp!A:H,8,FALSE)</f>
        <v>3.4</v>
      </c>
      <c r="AU648" s="79" t="str">
        <f>VLOOKUP(Q648,gfQuimbayo!B:C,2,FALSE)</f>
        <v>IN</v>
      </c>
      <c r="AV648" s="79" t="str">
        <f>VLOOKUP(AU648,gfQuimbayo!E:F,2,FALSE)</f>
        <v>Invertebrivores</v>
      </c>
      <c r="AW648" s="79" t="str">
        <f>VLOOKUP(Q648,taxo!A:D,4,FALSE)</f>
        <v>Perciformes</v>
      </c>
      <c r="AX648" s="79" t="str">
        <f>VLOOKUP(Q648,taxo!A:C,3,FALSE)</f>
        <v>Labridae</v>
      </c>
      <c r="AY648" t="str">
        <f>VLOOKUP(P648,spp!A:L,12,FALSE)</f>
        <v>LC</v>
      </c>
    </row>
    <row r="649" spans="1:51" x14ac:dyDescent="0.25">
      <c r="A649" t="s">
        <v>1094</v>
      </c>
      <c r="B649" s="22" t="s">
        <v>1124</v>
      </c>
      <c r="C649" s="41" t="s">
        <v>1130</v>
      </c>
      <c r="D649" s="45" t="s">
        <v>1147</v>
      </c>
      <c r="E649" s="45" t="s">
        <v>1144</v>
      </c>
      <c r="F649" s="3" t="s">
        <v>1148</v>
      </c>
      <c r="G649" s="46"/>
      <c r="H649" s="41">
        <v>2</v>
      </c>
      <c r="I649">
        <v>40</v>
      </c>
      <c r="J649" s="48">
        <v>43214</v>
      </c>
      <c r="K649" s="22">
        <v>2018</v>
      </c>
      <c r="L649" s="48" t="s">
        <v>1148</v>
      </c>
      <c r="M649" s="48">
        <v>43214</v>
      </c>
      <c r="N649" s="50">
        <v>6</v>
      </c>
      <c r="O649" t="str">
        <f t="shared" si="79"/>
        <v>Somero</v>
      </c>
      <c r="P649" s="41" t="s">
        <v>959</v>
      </c>
      <c r="Q649" t="str">
        <f>VLOOKUP(P649,spp!A:B,2,FALSE)</f>
        <v>Stegastes acapulcoensis</v>
      </c>
      <c r="R649" s="53">
        <f t="shared" si="74"/>
        <v>3</v>
      </c>
      <c r="S649" s="87"/>
      <c r="T649" s="87"/>
      <c r="U649" s="87">
        <v>3</v>
      </c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  <c r="AF649" s="87"/>
      <c r="AG649" s="87"/>
      <c r="AH649" s="87"/>
      <c r="AI649" s="87"/>
      <c r="AJ649" s="87"/>
      <c r="AK649" s="88"/>
      <c r="AL649" s="79"/>
      <c r="AM649">
        <f>VLOOKUP(P649,spp!A:C,3,FALSE)</f>
        <v>3.49E-2</v>
      </c>
      <c r="AN649">
        <f>VLOOKUP(P649,spp!A:D,4,FALSE)</f>
        <v>2.9108999999999998</v>
      </c>
      <c r="AO649">
        <f t="shared" si="75"/>
        <v>163.28340133901287</v>
      </c>
      <c r="AP649">
        <f t="shared" si="76"/>
        <v>4.0820850334753214</v>
      </c>
      <c r="AQ649">
        <f t="shared" si="77"/>
        <v>40.820850334753217</v>
      </c>
      <c r="AR649">
        <f t="shared" si="78"/>
        <v>4.0820850334753217E-2</v>
      </c>
      <c r="AS649">
        <f t="shared" si="80"/>
        <v>7.4999999999999997E-2</v>
      </c>
      <c r="AT649">
        <f>VLOOKUP(P649,spp!A:H,8,FALSE)</f>
        <v>2</v>
      </c>
      <c r="AU649" s="79" t="str">
        <f>VLOOKUP(Q649,gfQuimbayo!B:C,2,FALSE)</f>
        <v>HD</v>
      </c>
      <c r="AV649" s="79" t="str">
        <f>VLOOKUP(AU649,gfQuimbayo!E:F,2,FALSE)</f>
        <v>Detritivores</v>
      </c>
      <c r="AW649" s="79" t="str">
        <f>VLOOKUP(Q649,taxo!A:D,4,FALSE)</f>
        <v>Perciformes</v>
      </c>
      <c r="AX649" s="79" t="str">
        <f>VLOOKUP(Q649,taxo!A:C,3,FALSE)</f>
        <v>Pomacentridae</v>
      </c>
      <c r="AY649" t="str">
        <f>VLOOKUP(P649,spp!A:L,12,FALSE)</f>
        <v>LC</v>
      </c>
    </row>
    <row r="650" spans="1:51" x14ac:dyDescent="0.25">
      <c r="A650" t="s">
        <v>1094</v>
      </c>
      <c r="B650" s="22" t="s">
        <v>1124</v>
      </c>
      <c r="C650" s="41" t="s">
        <v>1130</v>
      </c>
      <c r="D650" s="45" t="s">
        <v>1147</v>
      </c>
      <c r="E650" s="45" t="s">
        <v>1144</v>
      </c>
      <c r="F650" s="3" t="s">
        <v>1148</v>
      </c>
      <c r="G650" s="46"/>
      <c r="H650" s="41">
        <v>2</v>
      </c>
      <c r="I650">
        <v>40</v>
      </c>
      <c r="J650" s="48">
        <v>43214</v>
      </c>
      <c r="K650" s="22">
        <v>2018</v>
      </c>
      <c r="L650" s="48" t="s">
        <v>1148</v>
      </c>
      <c r="M650" s="48">
        <v>43214</v>
      </c>
      <c r="N650" s="50">
        <v>6</v>
      </c>
      <c r="O650" t="str">
        <f t="shared" si="79"/>
        <v>Somero</v>
      </c>
      <c r="P650" s="41" t="s">
        <v>957</v>
      </c>
      <c r="Q650" t="str">
        <f>VLOOKUP(P650,spp!A:B,2,FALSE)</f>
        <v>Halichoeres dispilus</v>
      </c>
      <c r="R650" s="53">
        <f t="shared" si="74"/>
        <v>3</v>
      </c>
      <c r="S650" s="87"/>
      <c r="T650" s="87">
        <v>1</v>
      </c>
      <c r="U650" s="87">
        <v>2</v>
      </c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  <c r="AF650" s="87"/>
      <c r="AG650" s="87"/>
      <c r="AH650" s="87"/>
      <c r="AI650" s="87"/>
      <c r="AJ650" s="87"/>
      <c r="AK650" s="88"/>
      <c r="AL650" s="79"/>
      <c r="AM650">
        <f>VLOOKUP(P650,spp!A:C,3,FALSE)</f>
        <v>1.26E-2</v>
      </c>
      <c r="AN650">
        <f>VLOOKUP(P650,spp!A:D,4,FALSE)</f>
        <v>3.0672999999999999</v>
      </c>
      <c r="AO650">
        <f t="shared" si="75"/>
        <v>64.425743985012602</v>
      </c>
      <c r="AP650">
        <f t="shared" si="76"/>
        <v>1.610643599625315</v>
      </c>
      <c r="AQ650">
        <f t="shared" si="77"/>
        <v>16.10643599625315</v>
      </c>
      <c r="AR650">
        <f t="shared" si="78"/>
        <v>1.6106435996253152E-2</v>
      </c>
      <c r="AS650">
        <f t="shared" si="80"/>
        <v>7.4999999999999997E-2</v>
      </c>
      <c r="AT650">
        <f>VLOOKUP(P650,spp!A:H,8,FALSE)</f>
        <v>3.9</v>
      </c>
      <c r="AU650" s="79" t="str">
        <f>VLOOKUP(Q650,gfQuimbayo!B:C,2,FALSE)</f>
        <v>IN</v>
      </c>
      <c r="AV650" s="79" t="str">
        <f>VLOOKUP(AU650,gfQuimbayo!E:F,2,FALSE)</f>
        <v>Invertebrivores</v>
      </c>
      <c r="AW650" s="79" t="str">
        <f>VLOOKUP(Q650,taxo!A:D,4,FALSE)</f>
        <v>Perciformes</v>
      </c>
      <c r="AX650" s="79" t="str">
        <f>VLOOKUP(Q650,taxo!A:C,3,FALSE)</f>
        <v>Labridae</v>
      </c>
      <c r="AY650" t="str">
        <f>VLOOKUP(P650,spp!A:L,12,FALSE)</f>
        <v>LC</v>
      </c>
    </row>
    <row r="651" spans="1:51" x14ac:dyDescent="0.25">
      <c r="A651" t="s">
        <v>1094</v>
      </c>
      <c r="B651" s="22" t="s">
        <v>1124</v>
      </c>
      <c r="C651" s="41" t="s">
        <v>1130</v>
      </c>
      <c r="D651" s="45" t="s">
        <v>1147</v>
      </c>
      <c r="E651" s="45" t="s">
        <v>1144</v>
      </c>
      <c r="F651" s="3" t="s">
        <v>1148</v>
      </c>
      <c r="G651" s="46"/>
      <c r="H651" s="41">
        <v>2</v>
      </c>
      <c r="I651">
        <v>40</v>
      </c>
      <c r="J651" s="48">
        <v>43214</v>
      </c>
      <c r="K651" s="22">
        <v>2018</v>
      </c>
      <c r="L651" s="48" t="s">
        <v>1148</v>
      </c>
      <c r="M651" s="48">
        <v>43214</v>
      </c>
      <c r="N651" s="50">
        <v>6</v>
      </c>
      <c r="O651" t="str">
        <f t="shared" si="79"/>
        <v>Somero</v>
      </c>
      <c r="P651" s="41" t="s">
        <v>986</v>
      </c>
      <c r="Q651" t="str">
        <f>VLOOKUP(P651,spp!A:B,2,FALSE)</f>
        <v>Stegastes flavilatus</v>
      </c>
      <c r="R651" s="53">
        <f t="shared" si="74"/>
        <v>1</v>
      </c>
      <c r="S651" s="87"/>
      <c r="T651" s="87"/>
      <c r="U651" s="87">
        <v>1</v>
      </c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7"/>
      <c r="AI651" s="87"/>
      <c r="AJ651" s="87"/>
      <c r="AK651" s="88"/>
      <c r="AL651" s="79"/>
      <c r="AM651">
        <f>VLOOKUP(P651,spp!A:C,3,FALSE)</f>
        <v>3.49E-2</v>
      </c>
      <c r="AN651">
        <f>VLOOKUP(P651,spp!A:D,4,FALSE)</f>
        <v>2.9108999999999998</v>
      </c>
      <c r="AO651">
        <f t="shared" si="75"/>
        <v>54.427800446337628</v>
      </c>
      <c r="AP651">
        <f t="shared" si="76"/>
        <v>1.3606950111584406</v>
      </c>
      <c r="AQ651">
        <f t="shared" si="77"/>
        <v>13.606950111584407</v>
      </c>
      <c r="AR651">
        <f t="shared" si="78"/>
        <v>1.3606950111584406E-2</v>
      </c>
      <c r="AS651">
        <f t="shared" si="80"/>
        <v>2.5000000000000001E-2</v>
      </c>
      <c r="AT651">
        <f>VLOOKUP(P651,spp!A:H,8,FALSE)</f>
        <v>2</v>
      </c>
      <c r="AU651" s="79" t="str">
        <f>VLOOKUP(Q651,gfQuimbayo!B:C,2,FALSE)</f>
        <v>HD</v>
      </c>
      <c r="AV651" s="79" t="str">
        <f>VLOOKUP(AU651,gfQuimbayo!E:F,2,FALSE)</f>
        <v>Detritivores</v>
      </c>
      <c r="AW651" s="79" t="str">
        <f>VLOOKUP(Q651,taxo!A:D,4,FALSE)</f>
        <v>Perciformes</v>
      </c>
      <c r="AX651" s="79" t="str">
        <f>VLOOKUP(Q651,taxo!A:C,3,FALSE)</f>
        <v>Pomacentridae</v>
      </c>
      <c r="AY651" t="str">
        <f>VLOOKUP(P651,spp!A:L,12,FALSE)</f>
        <v>LC</v>
      </c>
    </row>
    <row r="652" spans="1:51" x14ac:dyDescent="0.25">
      <c r="A652" t="s">
        <v>1094</v>
      </c>
      <c r="B652" s="22" t="s">
        <v>1124</v>
      </c>
      <c r="C652" s="41" t="s">
        <v>1130</v>
      </c>
      <c r="D652" s="45" t="s">
        <v>1147</v>
      </c>
      <c r="E652" s="45" t="s">
        <v>1144</v>
      </c>
      <c r="F652" s="3" t="s">
        <v>1148</v>
      </c>
      <c r="G652" s="46"/>
      <c r="H652" s="41">
        <v>2</v>
      </c>
      <c r="I652">
        <v>40</v>
      </c>
      <c r="J652" s="48">
        <v>43214</v>
      </c>
      <c r="K652" s="22">
        <v>2018</v>
      </c>
      <c r="L652" s="48" t="s">
        <v>1148</v>
      </c>
      <c r="M652" s="48">
        <v>43214</v>
      </c>
      <c r="N652" s="50">
        <v>6</v>
      </c>
      <c r="O652" t="str">
        <f t="shared" si="79"/>
        <v>Somero</v>
      </c>
      <c r="P652" s="41" t="s">
        <v>962</v>
      </c>
      <c r="Q652" t="str">
        <f>VLOOKUP(P652,spp!A:B,2,FALSE)</f>
        <v>Epinephelus labriformis</v>
      </c>
      <c r="R652" s="53">
        <f t="shared" si="74"/>
        <v>2</v>
      </c>
      <c r="S652" s="87"/>
      <c r="T652" s="87"/>
      <c r="U652" s="87">
        <v>2</v>
      </c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  <c r="AF652" s="87"/>
      <c r="AG652" s="87"/>
      <c r="AH652" s="87"/>
      <c r="AI652" s="87"/>
      <c r="AJ652" s="87"/>
      <c r="AK652" s="88"/>
      <c r="AL652" s="79"/>
      <c r="AM652">
        <f>VLOOKUP(P652,spp!A:C,3,FALSE)</f>
        <v>3.4299999999999997E-2</v>
      </c>
      <c r="AN652">
        <f>VLOOKUP(P652,spp!A:D,4,FALSE)</f>
        <v>2.9</v>
      </c>
      <c r="AO652">
        <f t="shared" si="75"/>
        <v>104.07901020800658</v>
      </c>
      <c r="AP652">
        <f t="shared" si="76"/>
        <v>2.6019752552001645</v>
      </c>
      <c r="AQ652">
        <f t="shared" si="77"/>
        <v>26.019752552001645</v>
      </c>
      <c r="AR652">
        <f t="shared" si="78"/>
        <v>2.6019752552001646E-2</v>
      </c>
      <c r="AS652">
        <f t="shared" si="80"/>
        <v>0.05</v>
      </c>
      <c r="AT652">
        <f>VLOOKUP(P652,spp!A:H,8,FALSE)</f>
        <v>4</v>
      </c>
      <c r="AU652" s="79" t="str">
        <f>VLOOKUP(Q652,gfQuimbayo!B:C,2,FALSE)</f>
        <v>PS</v>
      </c>
      <c r="AV652" s="79" t="str">
        <f>VLOOKUP(AU652,gfQuimbayo!E:F,2,FALSE)</f>
        <v>Piscivores</v>
      </c>
      <c r="AW652" s="79" t="str">
        <f>VLOOKUP(Q652,taxo!A:D,4,FALSE)</f>
        <v>Perciformes</v>
      </c>
      <c r="AX652" s="79" t="str">
        <f>VLOOKUP(Q652,taxo!A:C,3,FALSE)</f>
        <v>Serranidae</v>
      </c>
      <c r="AY652" t="str">
        <f>VLOOKUP(P652,spp!A:L,12,FALSE)</f>
        <v>LC</v>
      </c>
    </row>
    <row r="653" spans="1:51" x14ac:dyDescent="0.25">
      <c r="A653" t="s">
        <v>1094</v>
      </c>
      <c r="B653" s="22" t="s">
        <v>1124</v>
      </c>
      <c r="C653" s="41" t="s">
        <v>1130</v>
      </c>
      <c r="D653" s="45" t="s">
        <v>1147</v>
      </c>
      <c r="E653" s="45" t="s">
        <v>1144</v>
      </c>
      <c r="F653" s="3" t="s">
        <v>1148</v>
      </c>
      <c r="G653" s="46"/>
      <c r="H653" s="41">
        <v>2</v>
      </c>
      <c r="I653">
        <v>40</v>
      </c>
      <c r="J653" s="48">
        <v>43214</v>
      </c>
      <c r="K653" s="22">
        <v>2018</v>
      </c>
      <c r="L653" s="48" t="s">
        <v>1148</v>
      </c>
      <c r="M653" s="48">
        <v>43214</v>
      </c>
      <c r="N653" s="50">
        <v>6</v>
      </c>
      <c r="O653" t="str">
        <f t="shared" si="79"/>
        <v>Somero</v>
      </c>
      <c r="P653" s="41" t="s">
        <v>961</v>
      </c>
      <c r="Q653" t="str">
        <f>VLOOKUP(P653,spp!A:B,2,FALSE)</f>
        <v>Johnrandallia nigrirostris</v>
      </c>
      <c r="R653" s="53">
        <f t="shared" si="74"/>
        <v>1</v>
      </c>
      <c r="S653" s="87"/>
      <c r="T653" s="87"/>
      <c r="U653" s="87">
        <v>1</v>
      </c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  <c r="AF653" s="87"/>
      <c r="AG653" s="87"/>
      <c r="AH653" s="87"/>
      <c r="AI653" s="87"/>
      <c r="AJ653" s="87"/>
      <c r="AK653" s="88"/>
      <c r="AL653" s="79"/>
      <c r="AM653">
        <f>VLOOKUP(P653,spp!A:C,3,FALSE)</f>
        <v>2.5600000000000001E-2</v>
      </c>
      <c r="AN653">
        <f>VLOOKUP(P653,spp!A:D,4,FALSE)</f>
        <v>3.0005999999999999</v>
      </c>
      <c r="AO653">
        <f t="shared" si="75"/>
        <v>50.075829302089247</v>
      </c>
      <c r="AP653">
        <f t="shared" si="76"/>
        <v>1.2518957325522311</v>
      </c>
      <c r="AQ653">
        <f t="shared" si="77"/>
        <v>12.518957325522312</v>
      </c>
      <c r="AR653">
        <f t="shared" si="78"/>
        <v>1.2518957325522311E-2</v>
      </c>
      <c r="AS653">
        <f t="shared" si="80"/>
        <v>2.5000000000000001E-2</v>
      </c>
      <c r="AT653">
        <f>VLOOKUP(P653,spp!A:H,8,FALSE)</f>
        <v>3</v>
      </c>
      <c r="AU653" s="79" t="str">
        <f>VLOOKUP(Q653,gfQuimbayo!B:C,2,FALSE)</f>
        <v>IN</v>
      </c>
      <c r="AV653" s="79" t="str">
        <f>VLOOKUP(AU653,gfQuimbayo!E:F,2,FALSE)</f>
        <v>Invertebrivores</v>
      </c>
      <c r="AW653" s="79" t="str">
        <f>VLOOKUP(Q653,taxo!A:D,4,FALSE)</f>
        <v>Perciformes</v>
      </c>
      <c r="AX653" s="79" t="str">
        <f>VLOOKUP(Q653,taxo!A:C,3,FALSE)</f>
        <v>Chaetodontidae</v>
      </c>
      <c r="AY653" t="str">
        <f>VLOOKUP(P653,spp!A:L,12,FALSE)</f>
        <v>LC</v>
      </c>
    </row>
    <row r="654" spans="1:51" x14ac:dyDescent="0.25">
      <c r="A654" t="s">
        <v>1094</v>
      </c>
      <c r="B654" s="22" t="s">
        <v>1124</v>
      </c>
      <c r="C654" s="41" t="s">
        <v>1130</v>
      </c>
      <c r="D654" s="45" t="s">
        <v>1147</v>
      </c>
      <c r="E654" s="45" t="s">
        <v>1144</v>
      </c>
      <c r="F654" s="3" t="s">
        <v>1148</v>
      </c>
      <c r="G654" s="46"/>
      <c r="H654" s="41">
        <v>3</v>
      </c>
      <c r="I654">
        <v>40</v>
      </c>
      <c r="J654" s="48">
        <v>43214</v>
      </c>
      <c r="K654" s="22">
        <v>2018</v>
      </c>
      <c r="L654" s="48" t="s">
        <v>1148</v>
      </c>
      <c r="M654" s="48">
        <v>43214</v>
      </c>
      <c r="N654" s="50">
        <v>6</v>
      </c>
      <c r="O654" t="str">
        <f t="shared" si="79"/>
        <v>Somero</v>
      </c>
      <c r="P654" s="41" t="s">
        <v>961</v>
      </c>
      <c r="Q654" t="str">
        <f>VLOOKUP(P654,spp!A:B,2,FALSE)</f>
        <v>Johnrandallia nigrirostris</v>
      </c>
      <c r="R654" s="53">
        <f t="shared" si="74"/>
        <v>1</v>
      </c>
      <c r="S654" s="87"/>
      <c r="T654" s="87"/>
      <c r="U654" s="87">
        <v>1</v>
      </c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  <c r="AF654" s="87"/>
      <c r="AG654" s="87"/>
      <c r="AH654" s="87"/>
      <c r="AI654" s="87"/>
      <c r="AJ654" s="87"/>
      <c r="AK654" s="88"/>
      <c r="AL654" s="79"/>
      <c r="AM654">
        <f>VLOOKUP(P654,spp!A:C,3,FALSE)</f>
        <v>2.5600000000000001E-2</v>
      </c>
      <c r="AN654">
        <f>VLOOKUP(P654,spp!A:D,4,FALSE)</f>
        <v>3.0005999999999999</v>
      </c>
      <c r="AO654">
        <f t="shared" si="75"/>
        <v>50.075829302089247</v>
      </c>
      <c r="AP654">
        <f t="shared" si="76"/>
        <v>1.2518957325522311</v>
      </c>
      <c r="AQ654">
        <f t="shared" si="77"/>
        <v>12.518957325522312</v>
      </c>
      <c r="AR654">
        <f t="shared" si="78"/>
        <v>1.2518957325522311E-2</v>
      </c>
      <c r="AS654">
        <f t="shared" si="80"/>
        <v>2.5000000000000001E-2</v>
      </c>
      <c r="AT654">
        <f>VLOOKUP(P654,spp!A:H,8,FALSE)</f>
        <v>3</v>
      </c>
      <c r="AU654" s="79" t="str">
        <f>VLOOKUP(Q654,gfQuimbayo!B:C,2,FALSE)</f>
        <v>IN</v>
      </c>
      <c r="AV654" s="79" t="str">
        <f>VLOOKUP(AU654,gfQuimbayo!E:F,2,FALSE)</f>
        <v>Invertebrivores</v>
      </c>
      <c r="AW654" s="79" t="str">
        <f>VLOOKUP(Q654,taxo!A:D,4,FALSE)</f>
        <v>Perciformes</v>
      </c>
      <c r="AX654" s="79" t="str">
        <f>VLOOKUP(Q654,taxo!A:C,3,FALSE)</f>
        <v>Chaetodontidae</v>
      </c>
      <c r="AY654" t="str">
        <f>VLOOKUP(P654,spp!A:L,12,FALSE)</f>
        <v>LC</v>
      </c>
    </row>
    <row r="655" spans="1:51" x14ac:dyDescent="0.25">
      <c r="A655" t="s">
        <v>1094</v>
      </c>
      <c r="B655" s="22" t="s">
        <v>1124</v>
      </c>
      <c r="C655" s="41" t="s">
        <v>1130</v>
      </c>
      <c r="D655" s="45" t="s">
        <v>1147</v>
      </c>
      <c r="E655" s="45" t="s">
        <v>1144</v>
      </c>
      <c r="F655" s="3" t="s">
        <v>1148</v>
      </c>
      <c r="G655" s="46"/>
      <c r="H655" s="41">
        <v>3</v>
      </c>
      <c r="I655">
        <v>40</v>
      </c>
      <c r="J655" s="48">
        <v>43214</v>
      </c>
      <c r="K655" s="22">
        <v>2018</v>
      </c>
      <c r="L655" s="48" t="s">
        <v>1148</v>
      </c>
      <c r="M655" s="48">
        <v>43214</v>
      </c>
      <c r="N655" s="50">
        <v>6</v>
      </c>
      <c r="O655" t="str">
        <f t="shared" si="79"/>
        <v>Somero</v>
      </c>
      <c r="P655" s="41" t="s">
        <v>967</v>
      </c>
      <c r="Q655" t="str">
        <f>VLOOKUP(P655,spp!A:B,2,FALSE)</f>
        <v>Thalassoma lucasanum</v>
      </c>
      <c r="R655" s="53">
        <f t="shared" si="74"/>
        <v>1</v>
      </c>
      <c r="S655" s="87"/>
      <c r="T655" s="87">
        <v>1</v>
      </c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  <c r="AF655" s="87"/>
      <c r="AG655" s="87"/>
      <c r="AH655" s="87"/>
      <c r="AI655" s="87"/>
      <c r="AJ655" s="87"/>
      <c r="AK655" s="88"/>
      <c r="AL655" s="79"/>
      <c r="AM655">
        <f>VLOOKUP(P655,spp!A:C,3,FALSE)</f>
        <v>1.261E-2</v>
      </c>
      <c r="AN655">
        <f>VLOOKUP(P655,spp!A:D,4,FALSE)</f>
        <v>2.8782999999999999</v>
      </c>
      <c r="AO655">
        <f t="shared" si="75"/>
        <v>4.1629761327928394</v>
      </c>
      <c r="AP655">
        <f t="shared" si="76"/>
        <v>0.10407440331982099</v>
      </c>
      <c r="AQ655">
        <f t="shared" si="77"/>
        <v>1.0407440331982099</v>
      </c>
      <c r="AR655">
        <f t="shared" si="78"/>
        <v>1.0407440331982099E-3</v>
      </c>
      <c r="AS655">
        <f t="shared" si="80"/>
        <v>2.5000000000000001E-2</v>
      </c>
      <c r="AT655">
        <f>VLOOKUP(P655,spp!A:H,8,FALSE)</f>
        <v>3.5</v>
      </c>
      <c r="AU655" s="79" t="str">
        <f>VLOOKUP(Q655,gfQuimbayo!B:C,2,FALSE)</f>
        <v>IN</v>
      </c>
      <c r="AV655" s="79" t="str">
        <f>VLOOKUP(AU655,gfQuimbayo!E:F,2,FALSE)</f>
        <v>Invertebrivores</v>
      </c>
      <c r="AW655" s="79" t="str">
        <f>VLOOKUP(Q655,taxo!A:D,4,FALSE)</f>
        <v>Perciformes</v>
      </c>
      <c r="AX655" s="79" t="str">
        <f>VLOOKUP(Q655,taxo!A:C,3,FALSE)</f>
        <v>Labridae</v>
      </c>
      <c r="AY655" t="str">
        <f>VLOOKUP(P655,spp!A:L,12,FALSE)</f>
        <v>LC</v>
      </c>
    </row>
    <row r="656" spans="1:51" x14ac:dyDescent="0.25">
      <c r="A656" t="s">
        <v>1094</v>
      </c>
      <c r="B656" s="22" t="s">
        <v>1124</v>
      </c>
      <c r="C656" s="41" t="s">
        <v>1130</v>
      </c>
      <c r="D656" s="45" t="s">
        <v>1147</v>
      </c>
      <c r="E656" s="45" t="s">
        <v>1144</v>
      </c>
      <c r="F656" s="3" t="s">
        <v>1148</v>
      </c>
      <c r="G656" s="46"/>
      <c r="H656" s="41">
        <v>3</v>
      </c>
      <c r="I656">
        <v>40</v>
      </c>
      <c r="J656" s="48">
        <v>43214</v>
      </c>
      <c r="K656" s="22">
        <v>2018</v>
      </c>
      <c r="L656" s="48" t="s">
        <v>1148</v>
      </c>
      <c r="M656" s="48">
        <v>43214</v>
      </c>
      <c r="N656" s="50">
        <v>6</v>
      </c>
      <c r="O656" t="str">
        <f t="shared" si="79"/>
        <v>Somero</v>
      </c>
      <c r="P656" s="41" t="s">
        <v>957</v>
      </c>
      <c r="Q656" t="str">
        <f>VLOOKUP(P656,spp!A:B,2,FALSE)</f>
        <v>Halichoeres dispilus</v>
      </c>
      <c r="R656" s="53">
        <f t="shared" si="74"/>
        <v>30</v>
      </c>
      <c r="S656" s="87"/>
      <c r="T656" s="87">
        <v>30</v>
      </c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  <c r="AF656" s="87"/>
      <c r="AG656" s="87"/>
      <c r="AH656" s="87"/>
      <c r="AI656" s="87"/>
      <c r="AJ656" s="87"/>
      <c r="AK656" s="88"/>
      <c r="AL656" s="79"/>
      <c r="AM656">
        <f>VLOOKUP(P656,spp!A:C,3,FALSE)</f>
        <v>1.26E-2</v>
      </c>
      <c r="AN656">
        <f>VLOOKUP(P656,spp!A:D,4,FALSE)</f>
        <v>3.0672999999999999</v>
      </c>
      <c r="AO656">
        <f t="shared" si="75"/>
        <v>182.6279369031466</v>
      </c>
      <c r="AP656">
        <f t="shared" si="76"/>
        <v>4.5656984225786648</v>
      </c>
      <c r="AQ656">
        <f t="shared" si="77"/>
        <v>45.656984225786644</v>
      </c>
      <c r="AR656">
        <f t="shared" si="78"/>
        <v>4.5656984225786644E-2</v>
      </c>
      <c r="AS656">
        <f t="shared" si="80"/>
        <v>0.75</v>
      </c>
      <c r="AT656">
        <f>VLOOKUP(P656,spp!A:H,8,FALSE)</f>
        <v>3.9</v>
      </c>
      <c r="AU656" s="79" t="str">
        <f>VLOOKUP(Q656,gfQuimbayo!B:C,2,FALSE)</f>
        <v>IN</v>
      </c>
      <c r="AV656" s="79" t="str">
        <f>VLOOKUP(AU656,gfQuimbayo!E:F,2,FALSE)</f>
        <v>Invertebrivores</v>
      </c>
      <c r="AW656" s="79" t="str">
        <f>VLOOKUP(Q656,taxo!A:D,4,FALSE)</f>
        <v>Perciformes</v>
      </c>
      <c r="AX656" s="79" t="str">
        <f>VLOOKUP(Q656,taxo!A:C,3,FALSE)</f>
        <v>Labridae</v>
      </c>
      <c r="AY656" t="str">
        <f>VLOOKUP(P656,spp!A:L,12,FALSE)</f>
        <v>LC</v>
      </c>
    </row>
    <row r="657" spans="1:51" x14ac:dyDescent="0.25">
      <c r="A657" t="s">
        <v>1094</v>
      </c>
      <c r="B657" s="22" t="s">
        <v>1124</v>
      </c>
      <c r="C657" s="41" t="s">
        <v>1130</v>
      </c>
      <c r="D657" s="45" t="s">
        <v>1147</v>
      </c>
      <c r="E657" s="45" t="s">
        <v>1144</v>
      </c>
      <c r="F657" s="3" t="s">
        <v>1148</v>
      </c>
      <c r="G657" s="46"/>
      <c r="H657" s="41">
        <v>3</v>
      </c>
      <c r="I657">
        <v>40</v>
      </c>
      <c r="J657" s="48">
        <v>43214</v>
      </c>
      <c r="K657" s="22">
        <v>2018</v>
      </c>
      <c r="L657" s="48" t="s">
        <v>1148</v>
      </c>
      <c r="M657" s="48">
        <v>43214</v>
      </c>
      <c r="N657" s="50">
        <v>6</v>
      </c>
      <c r="O657" t="str">
        <f t="shared" si="79"/>
        <v>Somero</v>
      </c>
      <c r="P657" s="41" t="s">
        <v>989</v>
      </c>
      <c r="Q657" t="str">
        <f>VLOOKUP(P657,spp!A:B,2,FALSE)</f>
        <v>Halichoeres nicholsi</v>
      </c>
      <c r="R657" s="53">
        <f t="shared" si="74"/>
        <v>3</v>
      </c>
      <c r="S657" s="87"/>
      <c r="T657" s="87"/>
      <c r="U657" s="87"/>
      <c r="V657" s="87">
        <v>3</v>
      </c>
      <c r="W657" s="87"/>
      <c r="X657" s="87"/>
      <c r="Y657" s="87"/>
      <c r="Z657" s="87"/>
      <c r="AA657" s="87"/>
      <c r="AB657" s="87"/>
      <c r="AC657" s="87"/>
      <c r="AD657" s="87"/>
      <c r="AE657" s="87"/>
      <c r="AF657" s="87"/>
      <c r="AG657" s="87"/>
      <c r="AH657" s="87"/>
      <c r="AI657" s="87"/>
      <c r="AJ657" s="87"/>
      <c r="AK657" s="88"/>
      <c r="AL657" s="79"/>
      <c r="AM657">
        <f>VLOOKUP(P657,spp!A:C,3,FALSE)</f>
        <v>1.26E-2</v>
      </c>
      <c r="AN657">
        <f>VLOOKUP(P657,spp!A:D,4,FALSE)</f>
        <v>3.0672999999999999</v>
      </c>
      <c r="AO657">
        <f t="shared" si="75"/>
        <v>245.61925320239862</v>
      </c>
      <c r="AP657">
        <f t="shared" si="76"/>
        <v>6.1404813300599654</v>
      </c>
      <c r="AQ657">
        <f t="shared" si="77"/>
        <v>61.404813300599656</v>
      </c>
      <c r="AR657">
        <f t="shared" si="78"/>
        <v>6.1404813300599659E-2</v>
      </c>
      <c r="AS657">
        <f t="shared" si="80"/>
        <v>7.4999999999999997E-2</v>
      </c>
      <c r="AT657">
        <f>VLOOKUP(P657,spp!A:H,8,FALSE)</f>
        <v>4</v>
      </c>
      <c r="AU657" s="79" t="str">
        <f>VLOOKUP(Q657,gfQuimbayo!B:C,2,FALSE)</f>
        <v>IN</v>
      </c>
      <c r="AV657" s="79" t="str">
        <f>VLOOKUP(AU657,gfQuimbayo!E:F,2,FALSE)</f>
        <v>Invertebrivores</v>
      </c>
      <c r="AW657" s="79" t="str">
        <f>VLOOKUP(Q657,taxo!A:D,4,FALSE)</f>
        <v>Perciformes</v>
      </c>
      <c r="AX657" s="79" t="str">
        <f>VLOOKUP(Q657,taxo!A:C,3,FALSE)</f>
        <v>Labridae</v>
      </c>
      <c r="AY657" t="str">
        <f>VLOOKUP(P657,spp!A:L,12,FALSE)</f>
        <v>LC</v>
      </c>
    </row>
    <row r="658" spans="1:51" x14ac:dyDescent="0.25">
      <c r="A658" t="s">
        <v>1094</v>
      </c>
      <c r="B658" s="22" t="s">
        <v>1124</v>
      </c>
      <c r="C658" s="41" t="s">
        <v>1130</v>
      </c>
      <c r="D658" s="45" t="s">
        <v>1147</v>
      </c>
      <c r="E658" s="45" t="s">
        <v>1144</v>
      </c>
      <c r="F658" s="3" t="s">
        <v>1148</v>
      </c>
      <c r="G658" s="46"/>
      <c r="H658" s="41">
        <v>3</v>
      </c>
      <c r="I658">
        <v>40</v>
      </c>
      <c r="J658" s="48">
        <v>43214</v>
      </c>
      <c r="K658" s="22">
        <v>2018</v>
      </c>
      <c r="L658" s="48" t="s">
        <v>1148</v>
      </c>
      <c r="M658" s="48">
        <v>43214</v>
      </c>
      <c r="N658" s="50">
        <v>6</v>
      </c>
      <c r="O658" t="str">
        <f t="shared" si="79"/>
        <v>Somero</v>
      </c>
      <c r="P658" s="41" t="s">
        <v>986</v>
      </c>
      <c r="Q658" t="str">
        <f>VLOOKUP(P658,spp!A:B,2,FALSE)</f>
        <v>Stegastes flavilatus</v>
      </c>
      <c r="R658" s="53">
        <f t="shared" si="74"/>
        <v>1</v>
      </c>
      <c r="S658" s="87"/>
      <c r="T658" s="87"/>
      <c r="U658" s="87">
        <v>1</v>
      </c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  <c r="AF658" s="87"/>
      <c r="AG658" s="87"/>
      <c r="AH658" s="87"/>
      <c r="AI658" s="87"/>
      <c r="AJ658" s="87"/>
      <c r="AK658" s="88"/>
      <c r="AL658" s="79"/>
      <c r="AM658">
        <f>VLOOKUP(P658,spp!A:C,3,FALSE)</f>
        <v>3.49E-2</v>
      </c>
      <c r="AN658">
        <f>VLOOKUP(P658,spp!A:D,4,FALSE)</f>
        <v>2.9108999999999998</v>
      </c>
      <c r="AO658">
        <f t="shared" si="75"/>
        <v>54.427800446337628</v>
      </c>
      <c r="AP658">
        <f t="shared" si="76"/>
        <v>1.3606950111584406</v>
      </c>
      <c r="AQ658">
        <f t="shared" si="77"/>
        <v>13.606950111584407</v>
      </c>
      <c r="AR658">
        <f t="shared" si="78"/>
        <v>1.3606950111584406E-2</v>
      </c>
      <c r="AS658">
        <f t="shared" si="80"/>
        <v>2.5000000000000001E-2</v>
      </c>
      <c r="AT658">
        <f>VLOOKUP(P658,spp!A:H,8,FALSE)</f>
        <v>2</v>
      </c>
      <c r="AU658" s="79" t="str">
        <f>VLOOKUP(Q658,gfQuimbayo!B:C,2,FALSE)</f>
        <v>HD</v>
      </c>
      <c r="AV658" s="79" t="str">
        <f>VLOOKUP(AU658,gfQuimbayo!E:F,2,FALSE)</f>
        <v>Detritivores</v>
      </c>
      <c r="AW658" s="79" t="str">
        <f>VLOOKUP(Q658,taxo!A:D,4,FALSE)</f>
        <v>Perciformes</v>
      </c>
      <c r="AX658" s="79" t="str">
        <f>VLOOKUP(Q658,taxo!A:C,3,FALSE)</f>
        <v>Pomacentridae</v>
      </c>
      <c r="AY658" t="str">
        <f>VLOOKUP(P658,spp!A:L,12,FALSE)</f>
        <v>LC</v>
      </c>
    </row>
    <row r="659" spans="1:51" x14ac:dyDescent="0.25">
      <c r="A659" t="s">
        <v>1094</v>
      </c>
      <c r="B659" s="22" t="s">
        <v>1124</v>
      </c>
      <c r="C659" s="41" t="s">
        <v>1130</v>
      </c>
      <c r="D659" s="45" t="s">
        <v>1147</v>
      </c>
      <c r="E659" s="45" t="s">
        <v>1144</v>
      </c>
      <c r="F659" s="3" t="s">
        <v>1148</v>
      </c>
      <c r="G659" s="46"/>
      <c r="H659" s="41">
        <v>3</v>
      </c>
      <c r="I659">
        <v>40</v>
      </c>
      <c r="J659" s="48">
        <v>43214</v>
      </c>
      <c r="K659" s="22">
        <v>2018</v>
      </c>
      <c r="L659" s="48" t="s">
        <v>1148</v>
      </c>
      <c r="M659" s="48">
        <v>43214</v>
      </c>
      <c r="N659" s="50">
        <v>6</v>
      </c>
      <c r="O659" t="str">
        <f t="shared" si="79"/>
        <v>Somero</v>
      </c>
      <c r="P659" s="41" t="s">
        <v>960</v>
      </c>
      <c r="Q659" t="str">
        <f>VLOOKUP(P659,spp!A:B,2,FALSE)</f>
        <v>Plagiotremus azaleus</v>
      </c>
      <c r="R659" s="53">
        <f t="shared" si="74"/>
        <v>1</v>
      </c>
      <c r="S659" s="87">
        <v>1</v>
      </c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  <c r="AF659" s="87"/>
      <c r="AG659" s="87"/>
      <c r="AH659" s="87"/>
      <c r="AI659" s="87"/>
      <c r="AJ659" s="87"/>
      <c r="AK659" s="88"/>
      <c r="AL659" s="79"/>
      <c r="AM659">
        <f>VLOOKUP(P659,spp!A:C,3,FALSE)</f>
        <v>4.5999999999999999E-3</v>
      </c>
      <c r="AN659">
        <f>VLOOKUP(P659,spp!A:D,4,FALSE)</f>
        <v>3.1387999999999998</v>
      </c>
      <c r="AO659">
        <f t="shared" si="75"/>
        <v>8.1622883091650902E-2</v>
      </c>
      <c r="AP659">
        <f t="shared" si="76"/>
        <v>2.0405720772912724E-3</v>
      </c>
      <c r="AQ659">
        <f t="shared" si="77"/>
        <v>2.0405720772912722E-2</v>
      </c>
      <c r="AR659">
        <f t="shared" si="78"/>
        <v>2.0405720772912721E-5</v>
      </c>
      <c r="AS659">
        <f t="shared" si="80"/>
        <v>2.5000000000000001E-2</v>
      </c>
      <c r="AT659">
        <f>VLOOKUP(P659,spp!A:H,8,FALSE)</f>
        <v>4</v>
      </c>
      <c r="AU659" s="79" t="str">
        <f>VLOOKUP(Q659,gfQuimbayo!B:C,2,FALSE)</f>
        <v>PS</v>
      </c>
      <c r="AV659" s="79" t="str">
        <f>VLOOKUP(AU659,gfQuimbayo!E:F,2,FALSE)</f>
        <v>Piscivores</v>
      </c>
      <c r="AW659" s="79" t="str">
        <f>VLOOKUP(Q659,taxo!A:D,4,FALSE)</f>
        <v>Perciformes</v>
      </c>
      <c r="AX659" s="79" t="str">
        <f>VLOOKUP(Q659,taxo!A:C,3,FALSE)</f>
        <v>Blenniidae</v>
      </c>
      <c r="AY659" t="str">
        <f>VLOOKUP(P659,spp!A:L,12,FALSE)</f>
        <v>LC</v>
      </c>
    </row>
    <row r="660" spans="1:51" hidden="1" x14ac:dyDescent="0.25">
      <c r="A660" t="s">
        <v>1094</v>
      </c>
      <c r="B660" s="2" t="s">
        <v>1095</v>
      </c>
      <c r="C660" s="42" t="s">
        <v>1131</v>
      </c>
      <c r="D660" s="45" t="s">
        <v>1143</v>
      </c>
      <c r="E660" s="45" t="s">
        <v>1144</v>
      </c>
      <c r="F660" s="3" t="s">
        <v>1148</v>
      </c>
      <c r="G660" s="46"/>
      <c r="H660" s="41">
        <v>1</v>
      </c>
      <c r="I660">
        <v>40</v>
      </c>
      <c r="J660" s="48">
        <v>43215</v>
      </c>
      <c r="K660" s="22">
        <v>2018</v>
      </c>
      <c r="L660" s="41" t="s">
        <v>1154</v>
      </c>
      <c r="M660" s="48">
        <v>43215</v>
      </c>
      <c r="N660" s="50">
        <v>21</v>
      </c>
      <c r="O660" t="str">
        <f t="shared" si="79"/>
        <v>Profundo</v>
      </c>
      <c r="P660" s="41" t="s">
        <v>318</v>
      </c>
      <c r="Q660" t="str">
        <f>VLOOKUP(P660,spp!A:B,2,FALSE)</f>
        <v>Halichoeres nicholsi</v>
      </c>
      <c r="R660" s="53">
        <f t="shared" si="74"/>
        <v>1</v>
      </c>
      <c r="S660" s="87"/>
      <c r="T660" s="87"/>
      <c r="U660" s="87"/>
      <c r="V660" s="87">
        <v>1</v>
      </c>
      <c r="W660" s="87"/>
      <c r="X660" s="87"/>
      <c r="Y660" s="87"/>
      <c r="Z660" s="87"/>
      <c r="AA660" s="87"/>
      <c r="AB660" s="87"/>
      <c r="AC660" s="87"/>
      <c r="AD660" s="87"/>
      <c r="AE660" s="87"/>
      <c r="AF660" s="87"/>
      <c r="AG660" s="87"/>
      <c r="AH660" s="87"/>
      <c r="AI660" s="87"/>
      <c r="AJ660" s="87"/>
      <c r="AK660" s="88"/>
      <c r="AL660" s="79"/>
      <c r="AM660">
        <f>VLOOKUP(P660,spp!A:C,3,FALSE)</f>
        <v>1.26E-2</v>
      </c>
      <c r="AN660">
        <f>VLOOKUP(P660,spp!A:D,4,FALSE)</f>
        <v>3.0672999999999999</v>
      </c>
      <c r="AO660">
        <f t="shared" si="75"/>
        <v>81.873084400799542</v>
      </c>
      <c r="AP660">
        <f t="shared" si="76"/>
        <v>2.0468271100199886</v>
      </c>
      <c r="AQ660">
        <f t="shared" si="77"/>
        <v>20.468271100199885</v>
      </c>
      <c r="AR660">
        <f t="shared" si="78"/>
        <v>2.0468271100199886E-2</v>
      </c>
      <c r="AS660">
        <f t="shared" si="80"/>
        <v>2.5000000000000001E-2</v>
      </c>
      <c r="AT660">
        <f>VLOOKUP(P660,spp!A:H,8,FALSE)</f>
        <v>4</v>
      </c>
      <c r="AU660" s="79" t="str">
        <f>VLOOKUP(Q660,gfQuimbayo!B:C,2,FALSE)</f>
        <v>IN</v>
      </c>
      <c r="AV660" s="79" t="str">
        <f>VLOOKUP(AU660,gfQuimbayo!E:F,2,FALSE)</f>
        <v>Invertebrivores</v>
      </c>
      <c r="AW660" s="79" t="str">
        <f>VLOOKUP(Q660,taxo!A:D,4,FALSE)</f>
        <v>Perciformes</v>
      </c>
      <c r="AX660" s="79" t="str">
        <f>VLOOKUP(Q660,taxo!A:C,3,FALSE)</f>
        <v>Labridae</v>
      </c>
      <c r="AY660" t="str">
        <f>VLOOKUP(P660,spp!A:L,12,FALSE)</f>
        <v>LC</v>
      </c>
    </row>
    <row r="661" spans="1:51" hidden="1" x14ac:dyDescent="0.25">
      <c r="A661" t="s">
        <v>1094</v>
      </c>
      <c r="B661" s="2" t="s">
        <v>1095</v>
      </c>
      <c r="C661" s="42" t="s">
        <v>1131</v>
      </c>
      <c r="D661" s="45" t="s">
        <v>1143</v>
      </c>
      <c r="E661" s="45" t="s">
        <v>1144</v>
      </c>
      <c r="F661" s="3" t="s">
        <v>1148</v>
      </c>
      <c r="G661" s="46"/>
      <c r="H661" s="41">
        <v>1</v>
      </c>
      <c r="I661">
        <v>40</v>
      </c>
      <c r="J661" s="48">
        <v>43215</v>
      </c>
      <c r="K661" s="22">
        <v>2018</v>
      </c>
      <c r="L661" s="41" t="s">
        <v>1154</v>
      </c>
      <c r="M661" s="48">
        <v>43215</v>
      </c>
      <c r="N661" s="50">
        <v>21</v>
      </c>
      <c r="O661" t="str">
        <f t="shared" si="79"/>
        <v>Profundo</v>
      </c>
      <c r="P661" s="41" t="s">
        <v>246</v>
      </c>
      <c r="Q661" t="str">
        <f>VLOOKUP(P661,spp!A:B,2,FALSE)</f>
        <v>Epinephelus labriformis</v>
      </c>
      <c r="R661" s="53">
        <f t="shared" si="74"/>
        <v>2</v>
      </c>
      <c r="S661" s="87"/>
      <c r="T661" s="87"/>
      <c r="U661" s="87"/>
      <c r="V661" s="87">
        <v>1</v>
      </c>
      <c r="W661" s="87">
        <v>1</v>
      </c>
      <c r="X661" s="87"/>
      <c r="Y661" s="87"/>
      <c r="Z661" s="87"/>
      <c r="AA661" s="87"/>
      <c r="AB661" s="87"/>
      <c r="AC661" s="87"/>
      <c r="AD661" s="87"/>
      <c r="AE661" s="87"/>
      <c r="AF661" s="87"/>
      <c r="AG661" s="87"/>
      <c r="AH661" s="87"/>
      <c r="AI661" s="87"/>
      <c r="AJ661" s="87"/>
      <c r="AK661" s="88"/>
      <c r="AL661" s="79"/>
      <c r="AM661">
        <f>VLOOKUP(P661,spp!A:C,3,FALSE)</f>
        <v>3.4299999999999997E-2</v>
      </c>
      <c r="AN661">
        <f>VLOOKUP(P661,spp!A:D,4,FALSE)</f>
        <v>2.9</v>
      </c>
      <c r="AO661">
        <f t="shared" si="75"/>
        <v>526.50823395989528</v>
      </c>
      <c r="AP661">
        <f t="shared" si="76"/>
        <v>13.162705848997382</v>
      </c>
      <c r="AQ661">
        <f t="shared" si="77"/>
        <v>131.62705848997382</v>
      </c>
      <c r="AR661">
        <f t="shared" si="78"/>
        <v>0.13162705848997383</v>
      </c>
      <c r="AS661">
        <f t="shared" si="80"/>
        <v>0.05</v>
      </c>
      <c r="AT661">
        <f>VLOOKUP(P661,spp!A:H,8,FALSE)</f>
        <v>4</v>
      </c>
      <c r="AU661" s="79" t="str">
        <f>VLOOKUP(Q661,gfQuimbayo!B:C,2,FALSE)</f>
        <v>PS</v>
      </c>
      <c r="AV661" s="79" t="str">
        <f>VLOOKUP(AU661,gfQuimbayo!E:F,2,FALSE)</f>
        <v>Piscivores</v>
      </c>
      <c r="AW661" s="79" t="str">
        <f>VLOOKUP(Q661,taxo!A:D,4,FALSE)</f>
        <v>Perciformes</v>
      </c>
      <c r="AX661" s="79" t="str">
        <f>VLOOKUP(Q661,taxo!A:C,3,FALSE)</f>
        <v>Serranidae</v>
      </c>
      <c r="AY661" t="str">
        <f>VLOOKUP(P661,spp!A:L,12,FALSE)</f>
        <v>LC</v>
      </c>
    </row>
    <row r="662" spans="1:51" hidden="1" x14ac:dyDescent="0.25">
      <c r="A662" t="s">
        <v>1094</v>
      </c>
      <c r="B662" s="2" t="s">
        <v>1095</v>
      </c>
      <c r="C662" s="42" t="s">
        <v>1131</v>
      </c>
      <c r="D662" s="45" t="s">
        <v>1143</v>
      </c>
      <c r="E662" s="45" t="s">
        <v>1144</v>
      </c>
      <c r="F662" s="3" t="s">
        <v>1148</v>
      </c>
      <c r="G662" s="46"/>
      <c r="H662" s="41">
        <v>1</v>
      </c>
      <c r="I662">
        <v>40</v>
      </c>
      <c r="J662" s="48">
        <v>43215</v>
      </c>
      <c r="K662" s="22">
        <v>2018</v>
      </c>
      <c r="L662" s="41" t="s">
        <v>1154</v>
      </c>
      <c r="M662" s="48">
        <v>43215</v>
      </c>
      <c r="N662" s="50">
        <v>21</v>
      </c>
      <c r="O662" t="str">
        <f t="shared" si="79"/>
        <v>Profundo</v>
      </c>
      <c r="P662" s="41" t="s">
        <v>470</v>
      </c>
      <c r="Q662" t="str">
        <f>VLOOKUP(P662,spp!A:B,2,FALSE)</f>
        <v>Stegastes flavilatus</v>
      </c>
      <c r="R662" s="53">
        <f t="shared" si="74"/>
        <v>1</v>
      </c>
      <c r="S662" s="87"/>
      <c r="T662" s="87"/>
      <c r="U662" s="87">
        <v>1</v>
      </c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  <c r="AF662" s="87"/>
      <c r="AG662" s="87"/>
      <c r="AH662" s="87"/>
      <c r="AI662" s="87"/>
      <c r="AJ662" s="87"/>
      <c r="AK662" s="88"/>
      <c r="AL662" s="79"/>
      <c r="AM662">
        <f>VLOOKUP(P662,spp!A:C,3,FALSE)</f>
        <v>3.49E-2</v>
      </c>
      <c r="AN662">
        <f>VLOOKUP(P662,spp!A:D,4,FALSE)</f>
        <v>2.9108999999999998</v>
      </c>
      <c r="AO662">
        <f t="shared" si="75"/>
        <v>54.427800446337628</v>
      </c>
      <c r="AP662">
        <f t="shared" si="76"/>
        <v>1.3606950111584406</v>
      </c>
      <c r="AQ662">
        <f t="shared" si="77"/>
        <v>13.606950111584407</v>
      </c>
      <c r="AR662">
        <f t="shared" si="78"/>
        <v>1.3606950111584406E-2</v>
      </c>
      <c r="AS662">
        <f t="shared" si="80"/>
        <v>2.5000000000000001E-2</v>
      </c>
      <c r="AT662">
        <f>VLOOKUP(P662,spp!A:H,8,FALSE)</f>
        <v>2</v>
      </c>
      <c r="AU662" s="79" t="str">
        <f>VLOOKUP(Q662,gfQuimbayo!B:C,2,FALSE)</f>
        <v>HD</v>
      </c>
      <c r="AV662" s="79" t="str">
        <f>VLOOKUP(AU662,gfQuimbayo!E:F,2,FALSE)</f>
        <v>Detritivores</v>
      </c>
      <c r="AW662" s="79" t="str">
        <f>VLOOKUP(Q662,taxo!A:D,4,FALSE)</f>
        <v>Perciformes</v>
      </c>
      <c r="AX662" s="79" t="str">
        <f>VLOOKUP(Q662,taxo!A:C,3,FALSE)</f>
        <v>Pomacentridae</v>
      </c>
      <c r="AY662" t="str">
        <f>VLOOKUP(P662,spp!A:L,12,FALSE)</f>
        <v>LC</v>
      </c>
    </row>
    <row r="663" spans="1:51" hidden="1" x14ac:dyDescent="0.25">
      <c r="A663" t="s">
        <v>1094</v>
      </c>
      <c r="B663" s="2" t="s">
        <v>1095</v>
      </c>
      <c r="C663" s="42" t="s">
        <v>1131</v>
      </c>
      <c r="D663" s="45" t="s">
        <v>1143</v>
      </c>
      <c r="E663" s="45" t="s">
        <v>1144</v>
      </c>
      <c r="F663" s="3" t="s">
        <v>1148</v>
      </c>
      <c r="G663" s="46"/>
      <c r="H663" s="47">
        <v>1</v>
      </c>
      <c r="I663">
        <v>40</v>
      </c>
      <c r="J663" s="48">
        <v>43215</v>
      </c>
      <c r="K663" s="22">
        <v>2018</v>
      </c>
      <c r="L663" s="41" t="s">
        <v>1154</v>
      </c>
      <c r="M663" s="48">
        <v>43215</v>
      </c>
      <c r="N663" s="50">
        <v>21</v>
      </c>
      <c r="O663" t="str">
        <f t="shared" si="79"/>
        <v>Profundo</v>
      </c>
      <c r="P663" s="41" t="s">
        <v>413</v>
      </c>
      <c r="Q663" t="str">
        <f>VLOOKUP(P663,spp!A:B,2,FALSE)</f>
        <v>Paranthias colonus</v>
      </c>
      <c r="R663" s="53">
        <f t="shared" si="74"/>
        <v>10</v>
      </c>
      <c r="S663" s="87"/>
      <c r="T663" s="87"/>
      <c r="U663" s="87"/>
      <c r="V663" s="87">
        <v>10</v>
      </c>
      <c r="W663" s="87"/>
      <c r="X663" s="87"/>
      <c r="Y663" s="87"/>
      <c r="Z663" s="87"/>
      <c r="AA663" s="87"/>
      <c r="AB663" s="87"/>
      <c r="AC663" s="87"/>
      <c r="AD663" s="87"/>
      <c r="AE663" s="87"/>
      <c r="AF663" s="87"/>
      <c r="AG663" s="87"/>
      <c r="AH663" s="87"/>
      <c r="AI663" s="87"/>
      <c r="AJ663" s="87"/>
      <c r="AK663" s="88"/>
      <c r="AL663" s="79"/>
      <c r="AM663">
        <f>VLOOKUP(P663,spp!A:C,3,FALSE)</f>
        <v>1.485E-2</v>
      </c>
      <c r="AN663">
        <f>VLOOKUP(P663,spp!A:D,4,FALSE)</f>
        <v>2.8633299999999999</v>
      </c>
      <c r="AO663">
        <f t="shared" si="75"/>
        <v>538.21350326272272</v>
      </c>
      <c r="AP663">
        <f t="shared" si="76"/>
        <v>13.455337581568068</v>
      </c>
      <c r="AQ663">
        <f t="shared" si="77"/>
        <v>134.55337581568068</v>
      </c>
      <c r="AR663">
        <f t="shared" si="78"/>
        <v>0.13455337581568069</v>
      </c>
      <c r="AS663">
        <f t="shared" si="80"/>
        <v>0.25</v>
      </c>
      <c r="AT663">
        <f>VLOOKUP(P663,spp!A:H,8,FALSE)</f>
        <v>3.8</v>
      </c>
      <c r="AU663" s="79" t="str">
        <f>VLOOKUP(Q663,gfQuimbayo!B:C,2,FALSE)</f>
        <v>PK</v>
      </c>
      <c r="AV663" s="79" t="str">
        <f>VLOOKUP(AU663,gfQuimbayo!E:F,2,FALSE)</f>
        <v>Planktivores</v>
      </c>
      <c r="AW663" s="79" t="str">
        <f>VLOOKUP(Q663,taxo!A:D,4,FALSE)</f>
        <v>Perciformes</v>
      </c>
      <c r="AX663" s="79" t="str">
        <f>VLOOKUP(Q663,taxo!A:C,3,FALSE)</f>
        <v>Serranidae</v>
      </c>
      <c r="AY663" t="str">
        <f>VLOOKUP(P663,spp!A:L,12,FALSE)</f>
        <v>LC</v>
      </c>
    </row>
    <row r="664" spans="1:51" hidden="1" x14ac:dyDescent="0.25">
      <c r="A664" t="s">
        <v>1094</v>
      </c>
      <c r="B664" s="2" t="s">
        <v>1095</v>
      </c>
      <c r="C664" s="42" t="s">
        <v>1131</v>
      </c>
      <c r="D664" s="45" t="s">
        <v>1143</v>
      </c>
      <c r="E664" s="45" t="s">
        <v>1144</v>
      </c>
      <c r="F664" s="3" t="s">
        <v>1148</v>
      </c>
      <c r="G664" s="46"/>
      <c r="H664" s="47">
        <v>2</v>
      </c>
      <c r="I664">
        <v>40</v>
      </c>
      <c r="J664" s="48">
        <v>43215</v>
      </c>
      <c r="K664" s="22">
        <v>2018</v>
      </c>
      <c r="L664" s="41" t="s">
        <v>1154</v>
      </c>
      <c r="M664" s="48">
        <v>43215</v>
      </c>
      <c r="N664" s="50">
        <v>22</v>
      </c>
      <c r="O664" t="str">
        <f t="shared" si="79"/>
        <v>Profundo</v>
      </c>
      <c r="P664" s="41" t="s">
        <v>453</v>
      </c>
      <c r="Q664" t="str">
        <f>VLOOKUP(P664,spp!A:B,2,FALSE)</f>
        <v>Pseudobalistes naufragium</v>
      </c>
      <c r="R664" s="53">
        <f t="shared" si="74"/>
        <v>1</v>
      </c>
      <c r="S664" s="87"/>
      <c r="T664" s="87"/>
      <c r="U664" s="87"/>
      <c r="V664" s="87"/>
      <c r="W664" s="87"/>
      <c r="X664" s="87">
        <v>1</v>
      </c>
      <c r="Y664" s="87"/>
      <c r="Z664" s="87"/>
      <c r="AA664" s="87"/>
      <c r="AB664" s="87"/>
      <c r="AC664" s="87"/>
      <c r="AD664" s="87"/>
      <c r="AE664" s="87"/>
      <c r="AF664" s="87"/>
      <c r="AG664" s="87"/>
      <c r="AH664" s="87"/>
      <c r="AI664" s="87"/>
      <c r="AJ664" s="87"/>
      <c r="AK664" s="88"/>
      <c r="AL664" s="79"/>
      <c r="AM664">
        <f>VLOOKUP(P664,spp!A:C,3,FALSE)</f>
        <v>0.12970000000000001</v>
      </c>
      <c r="AN664">
        <f>VLOOKUP(P664,spp!A:D,4,FALSE)</f>
        <v>2.6061000000000001</v>
      </c>
      <c r="AO664">
        <f t="shared" si="75"/>
        <v>1370.6788340202925</v>
      </c>
      <c r="AP664">
        <f t="shared" si="76"/>
        <v>34.266970850507313</v>
      </c>
      <c r="AQ664">
        <f t="shared" si="77"/>
        <v>342.66970850507312</v>
      </c>
      <c r="AR664">
        <f t="shared" si="78"/>
        <v>0.34266970850507311</v>
      </c>
      <c r="AS664">
        <f t="shared" si="80"/>
        <v>2.5000000000000001E-2</v>
      </c>
      <c r="AT664">
        <f>VLOOKUP(P664,spp!A:H,8,FALSE)</f>
        <v>3.8</v>
      </c>
      <c r="AU664" s="79" t="str">
        <f>VLOOKUP(Q664,gfQuimbayo!B:C,2,FALSE)</f>
        <v>IN</v>
      </c>
      <c r="AV664" s="79" t="str">
        <f>VLOOKUP(AU664,gfQuimbayo!E:F,2,FALSE)</f>
        <v>Invertebrivores</v>
      </c>
      <c r="AW664" s="79" t="str">
        <f>VLOOKUP(Q664,taxo!A:D,4,FALSE)</f>
        <v>Tetraodontiformes</v>
      </c>
      <c r="AX664" s="79" t="str">
        <f>VLOOKUP(Q664,taxo!A:C,3,FALSE)</f>
        <v>Balistidae</v>
      </c>
      <c r="AY664" t="str">
        <f>VLOOKUP(P664,spp!A:L,12,FALSE)</f>
        <v>LC</v>
      </c>
    </row>
    <row r="665" spans="1:51" hidden="1" x14ac:dyDescent="0.25">
      <c r="A665" t="s">
        <v>1094</v>
      </c>
      <c r="B665" s="2" t="s">
        <v>1095</v>
      </c>
      <c r="C665" s="42" t="s">
        <v>1131</v>
      </c>
      <c r="D665" s="45" t="s">
        <v>1143</v>
      </c>
      <c r="E665" s="45" t="s">
        <v>1144</v>
      </c>
      <c r="F665" s="3" t="s">
        <v>1148</v>
      </c>
      <c r="G665" s="46"/>
      <c r="H665" s="47">
        <v>2</v>
      </c>
      <c r="I665">
        <v>40</v>
      </c>
      <c r="J665" s="48">
        <v>43215</v>
      </c>
      <c r="K665" s="22">
        <v>2018</v>
      </c>
      <c r="L665" s="41" t="s">
        <v>1154</v>
      </c>
      <c r="M665" s="48">
        <v>43215</v>
      </c>
      <c r="N665" s="50">
        <v>22</v>
      </c>
      <c r="O665" t="str">
        <f t="shared" si="79"/>
        <v>Profundo</v>
      </c>
      <c r="P665" s="41" t="s">
        <v>413</v>
      </c>
      <c r="Q665" t="str">
        <f>VLOOKUP(P665,spp!A:B,2,FALSE)</f>
        <v>Paranthias colonus</v>
      </c>
      <c r="R665" s="53">
        <f t="shared" ref="R665:R728" si="81">SUM(S665:AL665)</f>
        <v>10</v>
      </c>
      <c r="S665" s="87"/>
      <c r="T665" s="87"/>
      <c r="U665" s="87"/>
      <c r="V665" s="87">
        <v>10</v>
      </c>
      <c r="W665" s="87"/>
      <c r="X665" s="87"/>
      <c r="Y665" s="87"/>
      <c r="Z665" s="87"/>
      <c r="AA665" s="87"/>
      <c r="AB665" s="87"/>
      <c r="AC665" s="87"/>
      <c r="AD665" s="87"/>
      <c r="AE665" s="87"/>
      <c r="AF665" s="87"/>
      <c r="AG665" s="87"/>
      <c r="AH665" s="87"/>
      <c r="AI665" s="87"/>
      <c r="AJ665" s="87"/>
      <c r="AK665" s="88"/>
      <c r="AL665" s="79"/>
      <c r="AM665">
        <f>VLOOKUP(P665,spp!A:C,3,FALSE)</f>
        <v>1.485E-2</v>
      </c>
      <c r="AN665">
        <f>VLOOKUP(P665,spp!A:D,4,FALSE)</f>
        <v>2.8633299999999999</v>
      </c>
      <c r="AO665">
        <f t="shared" si="75"/>
        <v>538.21350326272272</v>
      </c>
      <c r="AP665">
        <f t="shared" si="76"/>
        <v>13.455337581568068</v>
      </c>
      <c r="AQ665">
        <f t="shared" si="77"/>
        <v>134.55337581568068</v>
      </c>
      <c r="AR665">
        <f t="shared" si="78"/>
        <v>0.13455337581568069</v>
      </c>
      <c r="AS665">
        <f t="shared" si="80"/>
        <v>0.25</v>
      </c>
      <c r="AT665">
        <f>VLOOKUP(P665,spp!A:H,8,FALSE)</f>
        <v>3.8</v>
      </c>
      <c r="AU665" s="79" t="str">
        <f>VLOOKUP(Q665,gfQuimbayo!B:C,2,FALSE)</f>
        <v>PK</v>
      </c>
      <c r="AV665" s="79" t="str">
        <f>VLOOKUP(AU665,gfQuimbayo!E:F,2,FALSE)</f>
        <v>Planktivores</v>
      </c>
      <c r="AW665" s="79" t="str">
        <f>VLOOKUP(Q665,taxo!A:D,4,FALSE)</f>
        <v>Perciformes</v>
      </c>
      <c r="AX665" s="79" t="str">
        <f>VLOOKUP(Q665,taxo!A:C,3,FALSE)</f>
        <v>Serranidae</v>
      </c>
      <c r="AY665" t="str">
        <f>VLOOKUP(P665,spp!A:L,12,FALSE)</f>
        <v>LC</v>
      </c>
    </row>
    <row r="666" spans="1:51" hidden="1" x14ac:dyDescent="0.25">
      <c r="A666" t="s">
        <v>1094</v>
      </c>
      <c r="B666" s="2" t="s">
        <v>1095</v>
      </c>
      <c r="C666" s="42" t="s">
        <v>1131</v>
      </c>
      <c r="D666" s="45" t="s">
        <v>1143</v>
      </c>
      <c r="E666" s="45" t="s">
        <v>1144</v>
      </c>
      <c r="F666" s="3" t="s">
        <v>1148</v>
      </c>
      <c r="G666" s="46"/>
      <c r="H666" s="47">
        <v>3</v>
      </c>
      <c r="I666">
        <v>40</v>
      </c>
      <c r="J666" s="48">
        <v>43215</v>
      </c>
      <c r="K666" s="22">
        <v>2018</v>
      </c>
      <c r="L666" s="41" t="s">
        <v>1154</v>
      </c>
      <c r="M666" s="48">
        <v>43215</v>
      </c>
      <c r="N666" s="50">
        <v>22</v>
      </c>
      <c r="O666" t="str">
        <f t="shared" si="79"/>
        <v>Profundo</v>
      </c>
      <c r="P666" s="41" t="s">
        <v>413</v>
      </c>
      <c r="Q666" t="str">
        <f>VLOOKUP(P666,spp!A:B,2,FALSE)</f>
        <v>Paranthias colonus</v>
      </c>
      <c r="R666" s="53">
        <f t="shared" si="81"/>
        <v>5</v>
      </c>
      <c r="S666" s="87"/>
      <c r="T666" s="87"/>
      <c r="U666" s="87"/>
      <c r="V666" s="87">
        <v>5</v>
      </c>
      <c r="W666" s="87"/>
      <c r="X666" s="87"/>
      <c r="Y666" s="87"/>
      <c r="Z666" s="87"/>
      <c r="AA666" s="87"/>
      <c r="AB666" s="87"/>
      <c r="AC666" s="87"/>
      <c r="AD666" s="87"/>
      <c r="AE666" s="87"/>
      <c r="AF666" s="87"/>
      <c r="AG666" s="87"/>
      <c r="AH666" s="87"/>
      <c r="AI666" s="87"/>
      <c r="AJ666" s="87"/>
      <c r="AK666" s="88"/>
      <c r="AL666" s="79"/>
      <c r="AM666">
        <f>VLOOKUP(P666,spp!A:C,3,FALSE)</f>
        <v>1.485E-2</v>
      </c>
      <c r="AN666">
        <f>VLOOKUP(P666,spp!A:D,4,FALSE)</f>
        <v>2.8633299999999999</v>
      </c>
      <c r="AO666">
        <f t="shared" si="75"/>
        <v>269.10675163136136</v>
      </c>
      <c r="AP666">
        <f t="shared" si="76"/>
        <v>6.7276687907840342</v>
      </c>
      <c r="AQ666">
        <f t="shared" si="77"/>
        <v>67.276687907840341</v>
      </c>
      <c r="AR666">
        <f t="shared" si="78"/>
        <v>6.7276687907840346E-2</v>
      </c>
      <c r="AS666">
        <f t="shared" si="80"/>
        <v>0.125</v>
      </c>
      <c r="AT666">
        <f>VLOOKUP(P666,spp!A:H,8,FALSE)</f>
        <v>3.8</v>
      </c>
      <c r="AU666" s="79" t="str">
        <f>VLOOKUP(Q666,gfQuimbayo!B:C,2,FALSE)</f>
        <v>PK</v>
      </c>
      <c r="AV666" s="79" t="str">
        <f>VLOOKUP(AU666,gfQuimbayo!E:F,2,FALSE)</f>
        <v>Planktivores</v>
      </c>
      <c r="AW666" s="79" t="str">
        <f>VLOOKUP(Q666,taxo!A:D,4,FALSE)</f>
        <v>Perciformes</v>
      </c>
      <c r="AX666" s="79" t="str">
        <f>VLOOKUP(Q666,taxo!A:C,3,FALSE)</f>
        <v>Serranidae</v>
      </c>
      <c r="AY666" t="str">
        <f>VLOOKUP(P666,spp!A:L,12,FALSE)</f>
        <v>LC</v>
      </c>
    </row>
    <row r="667" spans="1:51" hidden="1" x14ac:dyDescent="0.25">
      <c r="A667" t="s">
        <v>1094</v>
      </c>
      <c r="B667" s="2" t="s">
        <v>1095</v>
      </c>
      <c r="C667" s="42" t="s">
        <v>1131</v>
      </c>
      <c r="D667" s="45" t="s">
        <v>1143</v>
      </c>
      <c r="E667" s="45" t="s">
        <v>1144</v>
      </c>
      <c r="F667" s="3" t="s">
        <v>1148</v>
      </c>
      <c r="G667" s="46"/>
      <c r="H667" s="47">
        <v>3</v>
      </c>
      <c r="I667">
        <v>40</v>
      </c>
      <c r="J667" s="48">
        <v>43215</v>
      </c>
      <c r="K667" s="22">
        <v>2018</v>
      </c>
      <c r="L667" s="41" t="s">
        <v>1154</v>
      </c>
      <c r="M667" s="48">
        <v>43215</v>
      </c>
      <c r="N667" s="50">
        <v>22</v>
      </c>
      <c r="O667" t="str">
        <f t="shared" si="79"/>
        <v>Profundo</v>
      </c>
      <c r="P667" s="41" t="s">
        <v>382</v>
      </c>
      <c r="Q667" t="str">
        <f>VLOOKUP(P667,spp!A:B,2,FALSE)</f>
        <v>Johnrandallia nigrirostris</v>
      </c>
      <c r="R667" s="53">
        <f t="shared" si="81"/>
        <v>2</v>
      </c>
      <c r="S667" s="87"/>
      <c r="T667" s="87"/>
      <c r="U667" s="87">
        <v>2</v>
      </c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  <c r="AF667" s="87"/>
      <c r="AG667" s="87"/>
      <c r="AH667" s="87"/>
      <c r="AI667" s="87"/>
      <c r="AJ667" s="87"/>
      <c r="AK667" s="88"/>
      <c r="AL667" s="79"/>
      <c r="AM667">
        <f>VLOOKUP(P667,spp!A:C,3,FALSE)</f>
        <v>2.5600000000000001E-2</v>
      </c>
      <c r="AN667">
        <f>VLOOKUP(P667,spp!A:D,4,FALSE)</f>
        <v>3.0005999999999999</v>
      </c>
      <c r="AO667">
        <f t="shared" si="75"/>
        <v>100.15165860417849</v>
      </c>
      <c r="AP667">
        <f t="shared" si="76"/>
        <v>2.5037914651044622</v>
      </c>
      <c r="AQ667">
        <f t="shared" si="77"/>
        <v>25.037914651044623</v>
      </c>
      <c r="AR667">
        <f t="shared" si="78"/>
        <v>2.5037914651044622E-2</v>
      </c>
      <c r="AS667">
        <f t="shared" si="80"/>
        <v>0.05</v>
      </c>
      <c r="AT667">
        <f>VLOOKUP(P667,spp!A:H,8,FALSE)</f>
        <v>3</v>
      </c>
      <c r="AU667" s="79" t="str">
        <f>VLOOKUP(Q667,gfQuimbayo!B:C,2,FALSE)</f>
        <v>IN</v>
      </c>
      <c r="AV667" s="79" t="str">
        <f>VLOOKUP(AU667,gfQuimbayo!E:F,2,FALSE)</f>
        <v>Invertebrivores</v>
      </c>
      <c r="AW667" s="79" t="str">
        <f>VLOOKUP(Q667,taxo!A:D,4,FALSE)</f>
        <v>Perciformes</v>
      </c>
      <c r="AX667" s="79" t="str">
        <f>VLOOKUP(Q667,taxo!A:C,3,FALSE)</f>
        <v>Chaetodontidae</v>
      </c>
      <c r="AY667" t="str">
        <f>VLOOKUP(P667,spp!A:L,12,FALSE)</f>
        <v>LC</v>
      </c>
    </row>
    <row r="668" spans="1:51" hidden="1" x14ac:dyDescent="0.25">
      <c r="A668" t="s">
        <v>1094</v>
      </c>
      <c r="B668" s="2" t="s">
        <v>1095</v>
      </c>
      <c r="C668" s="42" t="s">
        <v>1131</v>
      </c>
      <c r="D668" s="45" t="s">
        <v>1143</v>
      </c>
      <c r="E668" s="45" t="s">
        <v>1144</v>
      </c>
      <c r="F668" s="3" t="s">
        <v>1148</v>
      </c>
      <c r="G668" s="46"/>
      <c r="H668" s="47">
        <v>3</v>
      </c>
      <c r="I668">
        <v>40</v>
      </c>
      <c r="J668" s="48">
        <v>43215</v>
      </c>
      <c r="K668" s="22">
        <v>2018</v>
      </c>
      <c r="L668" s="41" t="s">
        <v>1154</v>
      </c>
      <c r="M668" s="48">
        <v>43215</v>
      </c>
      <c r="N668" s="50">
        <v>22</v>
      </c>
      <c r="O668" t="str">
        <f t="shared" si="79"/>
        <v>Profundo</v>
      </c>
      <c r="P668" s="41" t="s">
        <v>318</v>
      </c>
      <c r="Q668" t="str">
        <f>VLOOKUP(P668,spp!A:B,2,FALSE)</f>
        <v>Halichoeres nicholsi</v>
      </c>
      <c r="R668" s="53">
        <f t="shared" si="81"/>
        <v>1</v>
      </c>
      <c r="S668" s="87"/>
      <c r="T668" s="87"/>
      <c r="U668" s="87">
        <v>1</v>
      </c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  <c r="AF668" s="87"/>
      <c r="AG668" s="87"/>
      <c r="AH668" s="87"/>
      <c r="AI668" s="87"/>
      <c r="AJ668" s="87"/>
      <c r="AK668" s="88"/>
      <c r="AL668" s="79"/>
      <c r="AM668">
        <f>VLOOKUP(P668,spp!A:C,3,FALSE)</f>
        <v>1.26E-2</v>
      </c>
      <c r="AN668">
        <f>VLOOKUP(P668,spp!A:D,4,FALSE)</f>
        <v>3.0672999999999999</v>
      </c>
      <c r="AO668">
        <f t="shared" si="75"/>
        <v>29.169073044120523</v>
      </c>
      <c r="AP668">
        <f t="shared" si="76"/>
        <v>0.72922682610301304</v>
      </c>
      <c r="AQ668">
        <f t="shared" si="77"/>
        <v>7.2922682610301308</v>
      </c>
      <c r="AR668">
        <f t="shared" si="78"/>
        <v>7.2922682610301309E-3</v>
      </c>
      <c r="AS668">
        <f t="shared" si="80"/>
        <v>2.5000000000000001E-2</v>
      </c>
      <c r="AT668">
        <f>VLOOKUP(P668,spp!A:H,8,FALSE)</f>
        <v>4</v>
      </c>
      <c r="AU668" s="79" t="str">
        <f>VLOOKUP(Q668,gfQuimbayo!B:C,2,FALSE)</f>
        <v>IN</v>
      </c>
      <c r="AV668" s="79" t="str">
        <f>VLOOKUP(AU668,gfQuimbayo!E:F,2,FALSE)</f>
        <v>Invertebrivores</v>
      </c>
      <c r="AW668" s="79" t="str">
        <f>VLOOKUP(Q668,taxo!A:D,4,FALSE)</f>
        <v>Perciformes</v>
      </c>
      <c r="AX668" s="79" t="str">
        <f>VLOOKUP(Q668,taxo!A:C,3,FALSE)</f>
        <v>Labridae</v>
      </c>
      <c r="AY668" t="str">
        <f>VLOOKUP(P668,spp!A:L,12,FALSE)</f>
        <v>LC</v>
      </c>
    </row>
    <row r="669" spans="1:51" hidden="1" x14ac:dyDescent="0.25">
      <c r="A669" t="s">
        <v>1094</v>
      </c>
      <c r="B669" s="2" t="s">
        <v>1095</v>
      </c>
      <c r="C669" s="42" t="s">
        <v>1131</v>
      </c>
      <c r="D669" s="45" t="s">
        <v>1143</v>
      </c>
      <c r="E669" s="45" t="s">
        <v>1144</v>
      </c>
      <c r="F669" s="3" t="s">
        <v>1148</v>
      </c>
      <c r="G669" s="46"/>
      <c r="H669" s="47">
        <v>3</v>
      </c>
      <c r="I669">
        <v>40</v>
      </c>
      <c r="J669" s="48">
        <v>43215</v>
      </c>
      <c r="K669" s="22">
        <v>2018</v>
      </c>
      <c r="L669" s="41" t="s">
        <v>1154</v>
      </c>
      <c r="M669" s="48">
        <v>43215</v>
      </c>
      <c r="N669" s="50">
        <v>22</v>
      </c>
      <c r="O669" t="str">
        <f t="shared" si="79"/>
        <v>Profundo</v>
      </c>
      <c r="P669" s="41" t="s">
        <v>312</v>
      </c>
      <c r="Q669" t="str">
        <f>VLOOKUP(P669,spp!A:B,2,FALSE)</f>
        <v>Halichoeres dispilus</v>
      </c>
      <c r="R669" s="53">
        <f t="shared" si="81"/>
        <v>5</v>
      </c>
      <c r="S669" s="87"/>
      <c r="T669" s="87">
        <v>5</v>
      </c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  <c r="AF669" s="87"/>
      <c r="AG669" s="87"/>
      <c r="AH669" s="87"/>
      <c r="AI669" s="87"/>
      <c r="AJ669" s="87"/>
      <c r="AK669" s="88"/>
      <c r="AL669" s="79"/>
      <c r="AM669">
        <f>VLOOKUP(P669,spp!A:C,3,FALSE)</f>
        <v>1.26E-2</v>
      </c>
      <c r="AN669">
        <f>VLOOKUP(P669,spp!A:D,4,FALSE)</f>
        <v>3.0672999999999999</v>
      </c>
      <c r="AO669">
        <f t="shared" si="75"/>
        <v>30.43798948385777</v>
      </c>
      <c r="AP669">
        <f t="shared" si="76"/>
        <v>0.7609497370964442</v>
      </c>
      <c r="AQ669">
        <f t="shared" si="77"/>
        <v>7.6094973709644425</v>
      </c>
      <c r="AR669">
        <f t="shared" si="78"/>
        <v>7.6094973709644421E-3</v>
      </c>
      <c r="AS669">
        <f t="shared" si="80"/>
        <v>0.125</v>
      </c>
      <c r="AT669">
        <f>VLOOKUP(P669,spp!A:H,8,FALSE)</f>
        <v>3.9</v>
      </c>
      <c r="AU669" s="79" t="str">
        <f>VLOOKUP(Q669,gfQuimbayo!B:C,2,FALSE)</f>
        <v>IN</v>
      </c>
      <c r="AV669" s="79" t="str">
        <f>VLOOKUP(AU669,gfQuimbayo!E:F,2,FALSE)</f>
        <v>Invertebrivores</v>
      </c>
      <c r="AW669" s="79" t="str">
        <f>VLOOKUP(Q669,taxo!A:D,4,FALSE)</f>
        <v>Perciformes</v>
      </c>
      <c r="AX669" s="79" t="str">
        <f>VLOOKUP(Q669,taxo!A:C,3,FALSE)</f>
        <v>Labridae</v>
      </c>
      <c r="AY669" t="str">
        <f>VLOOKUP(P669,spp!A:L,12,FALSE)</f>
        <v>LC</v>
      </c>
    </row>
    <row r="670" spans="1:51" hidden="1" x14ac:dyDescent="0.25">
      <c r="A670" t="s">
        <v>1094</v>
      </c>
      <c r="B670" s="2" t="s">
        <v>1095</v>
      </c>
      <c r="C670" s="42" t="s">
        <v>1131</v>
      </c>
      <c r="D670" s="45" t="s">
        <v>1143</v>
      </c>
      <c r="E670" s="45" t="s">
        <v>1144</v>
      </c>
      <c r="F670" s="3" t="s">
        <v>1148</v>
      </c>
      <c r="G670" s="46"/>
      <c r="H670" s="47">
        <v>3</v>
      </c>
      <c r="I670">
        <v>40</v>
      </c>
      <c r="J670" s="48">
        <v>43215</v>
      </c>
      <c r="K670" s="22">
        <v>2018</v>
      </c>
      <c r="L670" s="41" t="s">
        <v>1154</v>
      </c>
      <c r="M670" s="48">
        <v>43215</v>
      </c>
      <c r="N670" s="50">
        <v>22</v>
      </c>
      <c r="O670" t="str">
        <f t="shared" si="79"/>
        <v>Profundo</v>
      </c>
      <c r="P670" s="41" t="s">
        <v>252</v>
      </c>
      <c r="Q670" t="str">
        <f>VLOOKUP(P670,spp!A:B,2,FALSE)</f>
        <v>Fistularia commersonii</v>
      </c>
      <c r="R670" s="53">
        <f t="shared" si="81"/>
        <v>1</v>
      </c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>
        <v>1</v>
      </c>
      <c r="AE670" s="87"/>
      <c r="AF670" s="87"/>
      <c r="AG670" s="87"/>
      <c r="AH670" s="87"/>
      <c r="AI670" s="87"/>
      <c r="AJ670" s="87"/>
      <c r="AK670" s="88"/>
      <c r="AL670" s="79"/>
      <c r="AM670">
        <f>VLOOKUP(P670,spp!A:C,3,FALSE)</f>
        <v>5.9999999999999995E-4</v>
      </c>
      <c r="AN670">
        <f>VLOOKUP(P670,spp!A:D,4,FALSE)</f>
        <v>3</v>
      </c>
      <c r="AO670">
        <f t="shared" si="75"/>
        <v>514.42499999999995</v>
      </c>
      <c r="AP670">
        <f t="shared" si="76"/>
        <v>12.860624999999999</v>
      </c>
      <c r="AQ670">
        <f t="shared" si="77"/>
        <v>128.60624999999999</v>
      </c>
      <c r="AR670">
        <f t="shared" si="78"/>
        <v>0.12860624999999998</v>
      </c>
      <c r="AS670">
        <f t="shared" si="80"/>
        <v>2.5000000000000001E-2</v>
      </c>
      <c r="AT670">
        <f>VLOOKUP(P670,spp!A:H,8,FALSE)</f>
        <v>4.3</v>
      </c>
      <c r="AU670" s="79" t="str">
        <f>VLOOKUP(Q670,gfQuimbayo!B:C,2,FALSE)</f>
        <v>PS</v>
      </c>
      <c r="AV670" s="79" t="str">
        <f>VLOOKUP(AU670,gfQuimbayo!E:F,2,FALSE)</f>
        <v>Piscivores</v>
      </c>
      <c r="AW670" s="79" t="str">
        <f>VLOOKUP(Q670,taxo!A:D,4,FALSE)</f>
        <v>Syngnathiformes</v>
      </c>
      <c r="AX670" s="79" t="str">
        <f>VLOOKUP(Q670,taxo!A:C,3,FALSE)</f>
        <v>Fistulariidae</v>
      </c>
      <c r="AY670" t="str">
        <f>VLOOKUP(P670,spp!A:L,12,FALSE)</f>
        <v>NE</v>
      </c>
    </row>
    <row r="671" spans="1:51" x14ac:dyDescent="0.25">
      <c r="A671" t="s">
        <v>1094</v>
      </c>
      <c r="B671" s="22" t="s">
        <v>1124</v>
      </c>
      <c r="C671" s="41" t="s">
        <v>1132</v>
      </c>
      <c r="D671" s="45" t="s">
        <v>1147</v>
      </c>
      <c r="E671" s="45" t="s">
        <v>1144</v>
      </c>
      <c r="F671" s="3" t="s">
        <v>1148</v>
      </c>
      <c r="G671" s="46" t="s">
        <v>1150</v>
      </c>
      <c r="H671" s="47">
        <v>1</v>
      </c>
      <c r="I671">
        <v>40</v>
      </c>
      <c r="J671" s="48">
        <v>43216</v>
      </c>
      <c r="K671" s="22">
        <v>2018</v>
      </c>
      <c r="L671" s="48" t="s">
        <v>1154</v>
      </c>
      <c r="M671" s="48">
        <v>43216</v>
      </c>
      <c r="N671" s="50">
        <v>5.5</v>
      </c>
      <c r="O671" t="str">
        <f t="shared" si="79"/>
        <v>Somero</v>
      </c>
      <c r="P671" s="41" t="s">
        <v>190</v>
      </c>
      <c r="Q671" t="str">
        <f>VLOOKUP(P671,spp!A:B,2,FALSE)</f>
        <v>Cirrhitus rivulatus</v>
      </c>
      <c r="R671" s="53">
        <f t="shared" si="81"/>
        <v>1</v>
      </c>
      <c r="S671" s="87"/>
      <c r="T671" s="87"/>
      <c r="U671" s="87"/>
      <c r="V671" s="87">
        <v>1</v>
      </c>
      <c r="W671" s="87"/>
      <c r="X671" s="87"/>
      <c r="Y671" s="87"/>
      <c r="Z671" s="87"/>
      <c r="AA671" s="87"/>
      <c r="AB671" s="87"/>
      <c r="AC671" s="87"/>
      <c r="AD671" s="87"/>
      <c r="AE671" s="87"/>
      <c r="AF671" s="87"/>
      <c r="AG671" s="87"/>
      <c r="AH671" s="87"/>
      <c r="AI671" s="87"/>
      <c r="AJ671" s="87"/>
      <c r="AK671" s="88"/>
      <c r="AL671" s="79"/>
      <c r="AM671">
        <f>VLOOKUP(P671,spp!A:C,3,FALSE)</f>
        <v>2.76E-2</v>
      </c>
      <c r="AN671">
        <f>VLOOKUP(P671,spp!A:D,4,FALSE)</f>
        <v>3</v>
      </c>
      <c r="AO671">
        <f t="shared" si="75"/>
        <v>147.91874999999999</v>
      </c>
      <c r="AP671">
        <f t="shared" si="76"/>
        <v>3.6979687499999998</v>
      </c>
      <c r="AQ671">
        <f t="shared" si="77"/>
        <v>36.979687499999997</v>
      </c>
      <c r="AR671">
        <f t="shared" si="78"/>
        <v>3.6979687499999997E-2</v>
      </c>
      <c r="AS671">
        <f t="shared" si="80"/>
        <v>2.5000000000000001E-2</v>
      </c>
      <c r="AT671">
        <f>VLOOKUP(P671,spp!A:H,8,FALSE)</f>
        <v>4</v>
      </c>
      <c r="AU671" s="79" t="str">
        <f>VLOOKUP(Q671,gfQuimbayo!B:C,2,FALSE)</f>
        <v>IN</v>
      </c>
      <c r="AV671" s="79" t="str">
        <f>VLOOKUP(AU671,gfQuimbayo!E:F,2,FALSE)</f>
        <v>Invertebrivores</v>
      </c>
      <c r="AW671" s="79" t="str">
        <f>VLOOKUP(Q671,taxo!A:D,4,FALSE)</f>
        <v>Perciformes</v>
      </c>
      <c r="AX671" s="79" t="str">
        <f>VLOOKUP(Q671,taxo!A:C,3,FALSE)</f>
        <v>Cirrhitidae</v>
      </c>
      <c r="AY671" t="str">
        <f>VLOOKUP(P671,spp!A:L,12,FALSE)</f>
        <v>LC</v>
      </c>
    </row>
    <row r="672" spans="1:51" x14ac:dyDescent="0.25">
      <c r="A672" t="s">
        <v>1094</v>
      </c>
      <c r="B672" s="22" t="s">
        <v>1124</v>
      </c>
      <c r="C672" s="41" t="s">
        <v>1132</v>
      </c>
      <c r="D672" s="45" t="s">
        <v>1147</v>
      </c>
      <c r="E672" s="45" t="s">
        <v>1144</v>
      </c>
      <c r="F672" s="3" t="s">
        <v>1148</v>
      </c>
      <c r="G672" s="46" t="s">
        <v>1150</v>
      </c>
      <c r="H672" s="47">
        <v>1</v>
      </c>
      <c r="I672">
        <v>40</v>
      </c>
      <c r="J672" s="48">
        <v>43216</v>
      </c>
      <c r="K672" s="22">
        <v>2018</v>
      </c>
      <c r="L672" s="48" t="s">
        <v>1154</v>
      </c>
      <c r="M672" s="48">
        <v>43216</v>
      </c>
      <c r="N672" s="50">
        <v>5.5</v>
      </c>
      <c r="O672" t="str">
        <f t="shared" si="79"/>
        <v>Somero</v>
      </c>
      <c r="P672" s="41" t="s">
        <v>246</v>
      </c>
      <c r="Q672" t="str">
        <f>VLOOKUP(P672,spp!A:B,2,FALSE)</f>
        <v>Epinephelus labriformis</v>
      </c>
      <c r="R672" s="53">
        <f t="shared" si="81"/>
        <v>2</v>
      </c>
      <c r="S672" s="87"/>
      <c r="T672" s="87"/>
      <c r="U672" s="87">
        <v>1</v>
      </c>
      <c r="V672" s="87">
        <v>1</v>
      </c>
      <c r="W672" s="87"/>
      <c r="X672" s="87"/>
      <c r="Y672" s="87"/>
      <c r="Z672" s="87"/>
      <c r="AA672" s="87"/>
      <c r="AB672" s="87"/>
      <c r="AC672" s="87"/>
      <c r="AD672" s="87"/>
      <c r="AE672" s="87"/>
      <c r="AF672" s="87"/>
      <c r="AG672" s="87"/>
      <c r="AH672" s="87"/>
      <c r="AI672" s="87"/>
      <c r="AJ672" s="87"/>
      <c r="AK672" s="88"/>
      <c r="AL672" s="79"/>
      <c r="AM672">
        <f>VLOOKUP(P672,spp!A:C,3,FALSE)</f>
        <v>3.4299999999999997E-2</v>
      </c>
      <c r="AN672">
        <f>VLOOKUP(P672,spp!A:D,4,FALSE)</f>
        <v>2.9</v>
      </c>
      <c r="AO672">
        <f t="shared" si="75"/>
        <v>190.11113806163405</v>
      </c>
      <c r="AP672">
        <f t="shared" si="76"/>
        <v>4.7527784515408511</v>
      </c>
      <c r="AQ672">
        <f t="shared" si="77"/>
        <v>47.527784515408513</v>
      </c>
      <c r="AR672">
        <f t="shared" si="78"/>
        <v>4.7527784515408511E-2</v>
      </c>
      <c r="AS672">
        <f t="shared" si="80"/>
        <v>0.05</v>
      </c>
      <c r="AT672">
        <f>VLOOKUP(P672,spp!A:H,8,FALSE)</f>
        <v>4</v>
      </c>
      <c r="AU672" s="79" t="str">
        <f>VLOOKUP(Q672,gfQuimbayo!B:C,2,FALSE)</f>
        <v>PS</v>
      </c>
      <c r="AV672" s="79" t="str">
        <f>VLOOKUP(AU672,gfQuimbayo!E:F,2,FALSE)</f>
        <v>Piscivores</v>
      </c>
      <c r="AW672" s="79" t="str">
        <f>VLOOKUP(Q672,taxo!A:D,4,FALSE)</f>
        <v>Perciformes</v>
      </c>
      <c r="AX672" s="79" t="str">
        <f>VLOOKUP(Q672,taxo!A:C,3,FALSE)</f>
        <v>Serranidae</v>
      </c>
      <c r="AY672" t="str">
        <f>VLOOKUP(P672,spp!A:L,12,FALSE)</f>
        <v>LC</v>
      </c>
    </row>
    <row r="673" spans="1:51" x14ac:dyDescent="0.25">
      <c r="A673" t="s">
        <v>1094</v>
      </c>
      <c r="B673" s="22" t="s">
        <v>1124</v>
      </c>
      <c r="C673" s="41" t="s">
        <v>1132</v>
      </c>
      <c r="D673" s="45" t="s">
        <v>1147</v>
      </c>
      <c r="E673" s="45" t="s">
        <v>1144</v>
      </c>
      <c r="F673" s="3" t="s">
        <v>1148</v>
      </c>
      <c r="G673" s="46" t="s">
        <v>1150</v>
      </c>
      <c r="H673" s="47">
        <v>1</v>
      </c>
      <c r="I673">
        <v>40</v>
      </c>
      <c r="J673" s="48">
        <v>43216</v>
      </c>
      <c r="K673" s="22">
        <v>2018</v>
      </c>
      <c r="L673" s="48" t="s">
        <v>1154</v>
      </c>
      <c r="M673" s="48">
        <v>43216</v>
      </c>
      <c r="N673" s="50">
        <v>5.5</v>
      </c>
      <c r="O673" t="str">
        <f t="shared" si="79"/>
        <v>Somero</v>
      </c>
      <c r="P673" s="41" t="s">
        <v>959</v>
      </c>
      <c r="Q673" t="str">
        <f>VLOOKUP(P673,spp!A:B,2,FALSE)</f>
        <v>Stegastes acapulcoensis</v>
      </c>
      <c r="R673" s="53">
        <f t="shared" si="81"/>
        <v>2</v>
      </c>
      <c r="S673" s="87"/>
      <c r="T673" s="87">
        <v>2</v>
      </c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  <c r="AF673" s="87"/>
      <c r="AG673" s="87"/>
      <c r="AH673" s="87"/>
      <c r="AI673" s="87"/>
      <c r="AJ673" s="87"/>
      <c r="AK673" s="88"/>
      <c r="AL673" s="79"/>
      <c r="AM673">
        <f>VLOOKUP(P673,spp!A:C,3,FALSE)</f>
        <v>3.49E-2</v>
      </c>
      <c r="AN673">
        <f>VLOOKUP(P673,spp!A:D,4,FALSE)</f>
        <v>2.9108999999999998</v>
      </c>
      <c r="AO673">
        <f t="shared" si="75"/>
        <v>24.60771307139456</v>
      </c>
      <c r="AP673">
        <f t="shared" si="76"/>
        <v>0.61519282678486398</v>
      </c>
      <c r="AQ673">
        <f t="shared" si="77"/>
        <v>6.15192826784864</v>
      </c>
      <c r="AR673">
        <f t="shared" si="78"/>
        <v>6.1519282678486401E-3</v>
      </c>
      <c r="AS673">
        <f t="shared" si="80"/>
        <v>0.05</v>
      </c>
      <c r="AT673">
        <f>VLOOKUP(P673,spp!A:H,8,FALSE)</f>
        <v>2</v>
      </c>
      <c r="AU673" s="79" t="str">
        <f>VLOOKUP(Q673,gfQuimbayo!B:C,2,FALSE)</f>
        <v>HD</v>
      </c>
      <c r="AV673" s="79" t="str">
        <f>VLOOKUP(AU673,gfQuimbayo!E:F,2,FALSE)</f>
        <v>Detritivores</v>
      </c>
      <c r="AW673" s="79" t="str">
        <f>VLOOKUP(Q673,taxo!A:D,4,FALSE)</f>
        <v>Perciformes</v>
      </c>
      <c r="AX673" s="79" t="str">
        <f>VLOOKUP(Q673,taxo!A:C,3,FALSE)</f>
        <v>Pomacentridae</v>
      </c>
      <c r="AY673" t="str">
        <f>VLOOKUP(P673,spp!A:L,12,FALSE)</f>
        <v>LC</v>
      </c>
    </row>
    <row r="674" spans="1:51" x14ac:dyDescent="0.25">
      <c r="A674" t="s">
        <v>1094</v>
      </c>
      <c r="B674" s="22" t="s">
        <v>1124</v>
      </c>
      <c r="C674" s="41" t="s">
        <v>1132</v>
      </c>
      <c r="D674" s="45" t="s">
        <v>1147</v>
      </c>
      <c r="E674" s="45" t="s">
        <v>1144</v>
      </c>
      <c r="F674" s="3" t="s">
        <v>1148</v>
      </c>
      <c r="G674" s="46" t="s">
        <v>1150</v>
      </c>
      <c r="H674" s="47">
        <v>1</v>
      </c>
      <c r="I674">
        <v>40</v>
      </c>
      <c r="J674" s="48">
        <v>43216</v>
      </c>
      <c r="K674" s="22">
        <v>2018</v>
      </c>
      <c r="L674" s="48" t="s">
        <v>1154</v>
      </c>
      <c r="M674" s="48">
        <v>43216</v>
      </c>
      <c r="N674" s="50">
        <v>5.5</v>
      </c>
      <c r="O674" t="str">
        <f t="shared" si="79"/>
        <v>Somero</v>
      </c>
      <c r="P674" s="41" t="s">
        <v>125</v>
      </c>
      <c r="Q674" t="str">
        <f>VLOOKUP(P674,spp!A:B,2,FALSE)</f>
        <v>Canthigaster punctatissima</v>
      </c>
      <c r="R674" s="53">
        <f t="shared" si="81"/>
        <v>1</v>
      </c>
      <c r="S674" s="87">
        <v>1</v>
      </c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  <c r="AF674" s="87"/>
      <c r="AG674" s="87"/>
      <c r="AH674" s="87"/>
      <c r="AI674" s="87"/>
      <c r="AJ674" s="87"/>
      <c r="AK674" s="88"/>
      <c r="AL674" s="79"/>
      <c r="AM674">
        <f>VLOOKUP(P674,spp!A:C,3,FALSE)</f>
        <v>1.9699999999999999E-2</v>
      </c>
      <c r="AN674">
        <f>VLOOKUP(P674,spp!A:D,4,FALSE)</f>
        <v>2.9174000000000002</v>
      </c>
      <c r="AO674">
        <f t="shared" si="75"/>
        <v>0.28537531735533872</v>
      </c>
      <c r="AP674">
        <f t="shared" si="76"/>
        <v>7.1343829338834678E-3</v>
      </c>
      <c r="AQ674">
        <f t="shared" si="77"/>
        <v>7.134382933883468E-2</v>
      </c>
      <c r="AR674">
        <f t="shared" si="78"/>
        <v>7.1343829338834679E-5</v>
      </c>
      <c r="AS674">
        <f t="shared" si="80"/>
        <v>2.5000000000000001E-2</v>
      </c>
      <c r="AT674">
        <f>VLOOKUP(P674,spp!A:H,8,FALSE)</f>
        <v>3</v>
      </c>
      <c r="AU674" s="79" t="str">
        <f>VLOOKUP(Q674,gfQuimbayo!B:C,2,FALSE)</f>
        <v>IN</v>
      </c>
      <c r="AV674" s="79" t="str">
        <f>VLOOKUP(AU674,gfQuimbayo!E:F,2,FALSE)</f>
        <v>Invertebrivores</v>
      </c>
      <c r="AW674" s="79" t="str">
        <f>VLOOKUP(Q674,taxo!A:D,4,FALSE)</f>
        <v>Tetraodontiformes</v>
      </c>
      <c r="AX674" s="79" t="str">
        <f>VLOOKUP(Q674,taxo!A:C,3,FALSE)</f>
        <v>Tetraodontidae</v>
      </c>
      <c r="AY674" t="str">
        <f>VLOOKUP(P674,spp!A:L,12,FALSE)</f>
        <v>LC</v>
      </c>
    </row>
    <row r="675" spans="1:51" x14ac:dyDescent="0.25">
      <c r="A675" t="s">
        <v>1094</v>
      </c>
      <c r="B675" s="22" t="s">
        <v>1124</v>
      </c>
      <c r="C675" s="41" t="s">
        <v>1132</v>
      </c>
      <c r="D675" s="45" t="s">
        <v>1147</v>
      </c>
      <c r="E675" s="45" t="s">
        <v>1144</v>
      </c>
      <c r="F675" s="3" t="s">
        <v>1148</v>
      </c>
      <c r="G675" s="46" t="s">
        <v>1150</v>
      </c>
      <c r="H675" s="47">
        <v>1</v>
      </c>
      <c r="I675">
        <v>40</v>
      </c>
      <c r="J675" s="48">
        <v>43216</v>
      </c>
      <c r="K675" s="22">
        <v>2018</v>
      </c>
      <c r="L675" s="48" t="s">
        <v>1154</v>
      </c>
      <c r="M675" s="48">
        <v>43216</v>
      </c>
      <c r="N675" s="50">
        <v>5.5</v>
      </c>
      <c r="O675" t="str">
        <f t="shared" si="79"/>
        <v>Somero</v>
      </c>
      <c r="P675" s="41" t="s">
        <v>299</v>
      </c>
      <c r="Q675" t="str">
        <f>VLOOKUP(P675,spp!A:B,2,FALSE)</f>
        <v>Haemulon sexfasciatum</v>
      </c>
      <c r="R675" s="53">
        <f t="shared" si="81"/>
        <v>1</v>
      </c>
      <c r="S675" s="87"/>
      <c r="T675" s="87">
        <v>1</v>
      </c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  <c r="AF675" s="87"/>
      <c r="AG675" s="87"/>
      <c r="AH675" s="87"/>
      <c r="AI675" s="87"/>
      <c r="AJ675" s="87"/>
      <c r="AK675" s="88"/>
      <c r="AL675" s="79"/>
      <c r="AM675">
        <f>VLOOKUP(P675,spp!A:C,3,FALSE)</f>
        <v>8.1000000000000003E-2</v>
      </c>
      <c r="AN675">
        <f>VLOOKUP(P675,spp!A:D,4,FALSE)</f>
        <v>2.71</v>
      </c>
      <c r="AO675">
        <f t="shared" si="75"/>
        <v>19.050265935801008</v>
      </c>
      <c r="AP675">
        <f t="shared" si="76"/>
        <v>0.47625664839502518</v>
      </c>
      <c r="AQ675">
        <f t="shared" si="77"/>
        <v>4.7625664839502519</v>
      </c>
      <c r="AR675">
        <f t="shared" si="78"/>
        <v>4.7625664839502516E-3</v>
      </c>
      <c r="AS675">
        <f t="shared" si="80"/>
        <v>2.5000000000000001E-2</v>
      </c>
      <c r="AT675">
        <f>VLOOKUP(P675,spp!A:H,8,FALSE)</f>
        <v>4.2</v>
      </c>
      <c r="AU675" s="79" t="str">
        <f>VLOOKUP(Q675,gfQuimbayo!B:C,2,FALSE)</f>
        <v>PS</v>
      </c>
      <c r="AV675" s="79" t="str">
        <f>VLOOKUP(AU675,gfQuimbayo!E:F,2,FALSE)</f>
        <v>Piscivores</v>
      </c>
      <c r="AW675" s="79" t="str">
        <f>VLOOKUP(Q675,taxo!A:D,4,FALSE)</f>
        <v>Perciformes</v>
      </c>
      <c r="AX675" s="79" t="str">
        <f>VLOOKUP(Q675,taxo!A:C,3,FALSE)</f>
        <v>Haemulidae</v>
      </c>
      <c r="AY675" t="str">
        <f>VLOOKUP(P675,spp!A:L,12,FALSE)</f>
        <v>LC</v>
      </c>
    </row>
    <row r="676" spans="1:51" x14ac:dyDescent="0.25">
      <c r="A676" t="s">
        <v>1094</v>
      </c>
      <c r="B676" s="22" t="s">
        <v>1124</v>
      </c>
      <c r="C676" s="41" t="s">
        <v>1132</v>
      </c>
      <c r="D676" s="45" t="s">
        <v>1147</v>
      </c>
      <c r="E676" s="45" t="s">
        <v>1144</v>
      </c>
      <c r="F676" s="3" t="s">
        <v>1148</v>
      </c>
      <c r="G676" s="46" t="s">
        <v>1150</v>
      </c>
      <c r="H676" s="47">
        <v>1</v>
      </c>
      <c r="I676">
        <v>40</v>
      </c>
      <c r="J676" s="48">
        <v>43216</v>
      </c>
      <c r="K676" s="22">
        <v>2018</v>
      </c>
      <c r="L676" s="48" t="s">
        <v>1154</v>
      </c>
      <c r="M676" s="48">
        <v>43216</v>
      </c>
      <c r="N676" s="50">
        <v>5.5</v>
      </c>
      <c r="O676" t="str">
        <f t="shared" si="79"/>
        <v>Somero</v>
      </c>
      <c r="P676" s="41" t="s">
        <v>447</v>
      </c>
      <c r="Q676" t="str">
        <f>VLOOKUP(P676,spp!A:B,2,FALSE)</f>
        <v>Prionurus laticlavius</v>
      </c>
      <c r="R676" s="53">
        <f t="shared" si="81"/>
        <v>1</v>
      </c>
      <c r="S676" s="87"/>
      <c r="T676" s="87"/>
      <c r="U676" s="87"/>
      <c r="V676" s="87">
        <v>1</v>
      </c>
      <c r="W676" s="87"/>
      <c r="X676" s="87"/>
      <c r="Y676" s="87"/>
      <c r="Z676" s="87"/>
      <c r="AA676" s="87"/>
      <c r="AB676" s="87"/>
      <c r="AC676" s="87"/>
      <c r="AD676" s="87"/>
      <c r="AE676" s="87"/>
      <c r="AF676" s="87"/>
      <c r="AG676" s="87"/>
      <c r="AH676" s="87"/>
      <c r="AI676" s="87"/>
      <c r="AJ676" s="87"/>
      <c r="AK676" s="88"/>
      <c r="AL676" s="79"/>
      <c r="AM676">
        <f>VLOOKUP(P676,spp!A:C,3,FALSE)</f>
        <v>0.19800000000000001</v>
      </c>
      <c r="AN676">
        <f>VLOOKUP(P676,spp!A:D,4,FALSE)</f>
        <v>2.504</v>
      </c>
      <c r="AO676">
        <f t="shared" si="75"/>
        <v>256.58570915802454</v>
      </c>
      <c r="AP676">
        <f t="shared" si="76"/>
        <v>6.4146427289506134</v>
      </c>
      <c r="AQ676">
        <f t="shared" si="77"/>
        <v>64.146427289506136</v>
      </c>
      <c r="AR676">
        <f t="shared" si="78"/>
        <v>6.4146427289506133E-2</v>
      </c>
      <c r="AS676">
        <f t="shared" si="80"/>
        <v>2.5000000000000001E-2</v>
      </c>
      <c r="AT676">
        <f>VLOOKUP(P676,spp!A:H,8,FALSE)</f>
        <v>2.7</v>
      </c>
      <c r="AU676" s="79" t="str">
        <f>VLOOKUP(Q676,gfQuimbayo!B:C,2,FALSE)</f>
        <v>HM</v>
      </c>
      <c r="AV676" s="79" t="str">
        <f>VLOOKUP(AU676,gfQuimbayo!E:F,2,FALSE)</f>
        <v>Macroalgae feeders</v>
      </c>
      <c r="AW676" s="79" t="str">
        <f>VLOOKUP(Q676,taxo!A:D,4,FALSE)</f>
        <v>Perciformes</v>
      </c>
      <c r="AX676" s="79" t="str">
        <f>VLOOKUP(Q676,taxo!A:C,3,FALSE)</f>
        <v>Acanthuridae</v>
      </c>
      <c r="AY676" t="str">
        <f>VLOOKUP(P676,spp!A:L,12,FALSE)</f>
        <v>LC</v>
      </c>
    </row>
    <row r="677" spans="1:51" x14ac:dyDescent="0.25">
      <c r="A677" t="s">
        <v>1094</v>
      </c>
      <c r="B677" s="22" t="s">
        <v>1124</v>
      </c>
      <c r="C677" s="41" t="s">
        <v>1132</v>
      </c>
      <c r="D677" s="45" t="s">
        <v>1147</v>
      </c>
      <c r="E677" s="45" t="s">
        <v>1144</v>
      </c>
      <c r="F677" s="3" t="s">
        <v>1148</v>
      </c>
      <c r="G677" s="46" t="s">
        <v>1150</v>
      </c>
      <c r="H677" s="47">
        <v>1</v>
      </c>
      <c r="I677">
        <v>40</v>
      </c>
      <c r="J677" s="48">
        <v>43216</v>
      </c>
      <c r="K677" s="22">
        <v>2018</v>
      </c>
      <c r="L677" s="48" t="s">
        <v>1154</v>
      </c>
      <c r="M677" s="48">
        <v>43216</v>
      </c>
      <c r="N677" s="50">
        <v>5.5</v>
      </c>
      <c r="O677" t="str">
        <f t="shared" si="79"/>
        <v>Somero</v>
      </c>
      <c r="P677" s="41" t="s">
        <v>110</v>
      </c>
      <c r="Q677" t="str">
        <f>VLOOKUP(P677,spp!A:B,2,FALSE)</f>
        <v>Bodianus diplotaenia</v>
      </c>
      <c r="R677" s="53">
        <f t="shared" si="81"/>
        <v>1</v>
      </c>
      <c r="S677" s="87"/>
      <c r="T677" s="87">
        <v>1</v>
      </c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  <c r="AF677" s="87"/>
      <c r="AG677" s="87"/>
      <c r="AH677" s="87"/>
      <c r="AI677" s="87"/>
      <c r="AJ677" s="87"/>
      <c r="AK677" s="88"/>
      <c r="AL677" s="79"/>
      <c r="AM677">
        <f>VLOOKUP(P677,spp!A:C,3,FALSE)</f>
        <v>2.01E-2</v>
      </c>
      <c r="AN677">
        <f>VLOOKUP(P677,spp!A:D,4,FALSE)</f>
        <v>2.9992000000000001</v>
      </c>
      <c r="AO677">
        <f t="shared" si="75"/>
        <v>8.4660299120776585</v>
      </c>
      <c r="AP677">
        <f t="shared" si="76"/>
        <v>0.21165074780194146</v>
      </c>
      <c r="AQ677">
        <f t="shared" si="77"/>
        <v>2.1165074780194146</v>
      </c>
      <c r="AR677">
        <f t="shared" si="78"/>
        <v>2.1165074780194145E-3</v>
      </c>
      <c r="AS677">
        <f t="shared" si="80"/>
        <v>2.5000000000000001E-2</v>
      </c>
      <c r="AT677">
        <f>VLOOKUP(P677,spp!A:H,8,FALSE)</f>
        <v>3.4</v>
      </c>
      <c r="AU677" s="79" t="str">
        <f>VLOOKUP(Q677,gfQuimbayo!B:C,2,FALSE)</f>
        <v>IN</v>
      </c>
      <c r="AV677" s="79" t="str">
        <f>VLOOKUP(AU677,gfQuimbayo!E:F,2,FALSE)</f>
        <v>Invertebrivores</v>
      </c>
      <c r="AW677" s="79" t="str">
        <f>VLOOKUP(Q677,taxo!A:D,4,FALSE)</f>
        <v>Perciformes</v>
      </c>
      <c r="AX677" s="79" t="str">
        <f>VLOOKUP(Q677,taxo!A:C,3,FALSE)</f>
        <v>Labridae</v>
      </c>
      <c r="AY677" t="str">
        <f>VLOOKUP(P677,spp!A:L,12,FALSE)</f>
        <v>LC</v>
      </c>
    </row>
    <row r="678" spans="1:51" x14ac:dyDescent="0.25">
      <c r="A678" t="s">
        <v>1094</v>
      </c>
      <c r="B678" s="22" t="s">
        <v>1124</v>
      </c>
      <c r="C678" s="41" t="s">
        <v>1132</v>
      </c>
      <c r="D678" s="45" t="s">
        <v>1147</v>
      </c>
      <c r="E678" s="45" t="s">
        <v>1144</v>
      </c>
      <c r="F678" s="3" t="s">
        <v>1148</v>
      </c>
      <c r="G678" s="46" t="s">
        <v>1150</v>
      </c>
      <c r="H678" s="47">
        <v>1</v>
      </c>
      <c r="I678">
        <v>40</v>
      </c>
      <c r="J678" s="48">
        <v>43216</v>
      </c>
      <c r="K678" s="22">
        <v>2018</v>
      </c>
      <c r="L678" s="48" t="s">
        <v>1154</v>
      </c>
      <c r="M678" s="48">
        <v>43216</v>
      </c>
      <c r="N678" s="50">
        <v>5.5</v>
      </c>
      <c r="O678" t="str">
        <f t="shared" si="79"/>
        <v>Somero</v>
      </c>
      <c r="P678" s="41" t="s">
        <v>388</v>
      </c>
      <c r="Q678" t="str">
        <f>VLOOKUP(P678,spp!A:B,2,FALSE)</f>
        <v>Lutjanus argentiventris</v>
      </c>
      <c r="R678" s="53">
        <f t="shared" si="81"/>
        <v>1</v>
      </c>
      <c r="S678" s="87"/>
      <c r="T678" s="87"/>
      <c r="U678" s="87"/>
      <c r="V678" s="87">
        <v>1</v>
      </c>
      <c r="W678" s="87"/>
      <c r="X678" s="87"/>
      <c r="Y678" s="87"/>
      <c r="Z678" s="87"/>
      <c r="AA678" s="87"/>
      <c r="AB678" s="87"/>
      <c r="AC678" s="87"/>
      <c r="AD678" s="87"/>
      <c r="AE678" s="87"/>
      <c r="AF678" s="87"/>
      <c r="AG678" s="87"/>
      <c r="AH678" s="87"/>
      <c r="AI678" s="87"/>
      <c r="AJ678" s="87"/>
      <c r="AK678" s="88"/>
      <c r="AL678" s="79"/>
      <c r="AM678">
        <f>VLOOKUP(P678,spp!A:C,3,FALSE)</f>
        <v>1.7299999999999999E-2</v>
      </c>
      <c r="AN678">
        <f>VLOOKUP(P678,spp!A:D,4,FALSE)</f>
        <v>3</v>
      </c>
      <c r="AO678">
        <f t="shared" si="75"/>
        <v>92.717187499999994</v>
      </c>
      <c r="AP678">
        <f t="shared" si="76"/>
        <v>2.3179296874999999</v>
      </c>
      <c r="AQ678">
        <f t="shared" si="77"/>
        <v>23.179296874999999</v>
      </c>
      <c r="AR678">
        <f t="shared" si="78"/>
        <v>2.3179296874999998E-2</v>
      </c>
      <c r="AS678">
        <f t="shared" si="80"/>
        <v>2.5000000000000001E-2</v>
      </c>
      <c r="AT678">
        <f>VLOOKUP(P678,spp!A:H,8,FALSE)</f>
        <v>4</v>
      </c>
      <c r="AU678" s="79" t="str">
        <f>VLOOKUP(Q678,gfQuimbayo!B:C,2,FALSE)</f>
        <v>PS</v>
      </c>
      <c r="AV678" s="79" t="str">
        <f>VLOOKUP(AU678,gfQuimbayo!E:F,2,FALSE)</f>
        <v>Piscivores</v>
      </c>
      <c r="AW678" s="79" t="str">
        <f>VLOOKUP(Q678,taxo!A:D,4,FALSE)</f>
        <v>Perciformes</v>
      </c>
      <c r="AX678" s="79" t="str">
        <f>VLOOKUP(Q678,taxo!A:C,3,FALSE)</f>
        <v>Lutjanidae</v>
      </c>
      <c r="AY678" t="str">
        <f>VLOOKUP(P678,spp!A:L,12,FALSE)</f>
        <v>LC</v>
      </c>
    </row>
    <row r="679" spans="1:51" x14ac:dyDescent="0.25">
      <c r="A679" t="s">
        <v>1094</v>
      </c>
      <c r="B679" s="22" t="s">
        <v>1124</v>
      </c>
      <c r="C679" s="41" t="s">
        <v>1132</v>
      </c>
      <c r="D679" s="45" t="s">
        <v>1147</v>
      </c>
      <c r="E679" s="45" t="s">
        <v>1144</v>
      </c>
      <c r="F679" s="3" t="s">
        <v>1148</v>
      </c>
      <c r="G679" s="46" t="s">
        <v>1150</v>
      </c>
      <c r="H679" s="47">
        <v>2</v>
      </c>
      <c r="I679">
        <v>40</v>
      </c>
      <c r="J679" s="48">
        <v>43216</v>
      </c>
      <c r="K679" s="22">
        <v>2018</v>
      </c>
      <c r="L679" s="48" t="s">
        <v>1154</v>
      </c>
      <c r="M679" s="48">
        <v>43216</v>
      </c>
      <c r="N679" s="50">
        <v>5.5</v>
      </c>
      <c r="O679" t="str">
        <f t="shared" si="79"/>
        <v>Somero</v>
      </c>
      <c r="P679" s="41" t="s">
        <v>476</v>
      </c>
      <c r="Q679" t="str">
        <f>VLOOKUP(P679,spp!A:B,2,FALSE)</f>
        <v>Sufflamen verres</v>
      </c>
      <c r="R679" s="53">
        <f t="shared" si="81"/>
        <v>2</v>
      </c>
      <c r="S679" s="87"/>
      <c r="T679" s="87"/>
      <c r="U679" s="87"/>
      <c r="V679" s="87">
        <v>1</v>
      </c>
      <c r="W679" s="87">
        <v>1</v>
      </c>
      <c r="X679" s="87"/>
      <c r="Y679" s="87"/>
      <c r="Z679" s="87"/>
      <c r="AA679" s="87"/>
      <c r="AB679" s="87"/>
      <c r="AC679" s="87"/>
      <c r="AD679" s="87"/>
      <c r="AE679" s="87"/>
      <c r="AF679" s="87"/>
      <c r="AG679" s="87"/>
      <c r="AH679" s="87"/>
      <c r="AI679" s="87"/>
      <c r="AJ679" s="87"/>
      <c r="AK679" s="88"/>
      <c r="AL679" s="79"/>
      <c r="AM679">
        <f>VLOOKUP(P679,spp!A:C,3,FALSE)</f>
        <v>2.4899999999999999E-2</v>
      </c>
      <c r="AN679">
        <f>VLOOKUP(P679,spp!A:D,4,FALSE)</f>
        <v>3.0129999999999999</v>
      </c>
      <c r="AO679">
        <f t="shared" si="75"/>
        <v>544.1958065230408</v>
      </c>
      <c r="AP679">
        <f t="shared" si="76"/>
        <v>13.604895163076019</v>
      </c>
      <c r="AQ679">
        <f t="shared" si="77"/>
        <v>136.0489516307602</v>
      </c>
      <c r="AR679">
        <f t="shared" si="78"/>
        <v>0.1360489516307602</v>
      </c>
      <c r="AS679">
        <f t="shared" si="80"/>
        <v>0.05</v>
      </c>
      <c r="AT679">
        <f>VLOOKUP(P679,spp!A:H,8,FALSE)</f>
        <v>3.3</v>
      </c>
      <c r="AU679" s="79" t="str">
        <f>VLOOKUP(Q679,gfQuimbayo!B:C,2,FALSE)</f>
        <v>IN</v>
      </c>
      <c r="AV679" s="79" t="str">
        <f>VLOOKUP(AU679,gfQuimbayo!E:F,2,FALSE)</f>
        <v>Invertebrivores</v>
      </c>
      <c r="AW679" s="79" t="str">
        <f>VLOOKUP(Q679,taxo!A:D,4,FALSE)</f>
        <v>Tetraodontiformes</v>
      </c>
      <c r="AX679" s="79" t="str">
        <f>VLOOKUP(Q679,taxo!A:C,3,FALSE)</f>
        <v>Balistidae</v>
      </c>
      <c r="AY679" t="str">
        <f>VLOOKUP(P679,spp!A:L,12,FALSE)</f>
        <v>LC</v>
      </c>
    </row>
    <row r="680" spans="1:51" x14ac:dyDescent="0.25">
      <c r="A680" t="s">
        <v>1094</v>
      </c>
      <c r="B680" s="22" t="s">
        <v>1124</v>
      </c>
      <c r="C680" s="41" t="s">
        <v>1132</v>
      </c>
      <c r="D680" s="45" t="s">
        <v>1147</v>
      </c>
      <c r="E680" s="45" t="s">
        <v>1144</v>
      </c>
      <c r="F680" s="3" t="s">
        <v>1148</v>
      </c>
      <c r="G680" s="46" t="s">
        <v>1150</v>
      </c>
      <c r="H680" s="47">
        <v>2</v>
      </c>
      <c r="I680">
        <v>40</v>
      </c>
      <c r="J680" s="48">
        <v>43216</v>
      </c>
      <c r="K680" s="22">
        <v>2018</v>
      </c>
      <c r="L680" s="48" t="s">
        <v>1154</v>
      </c>
      <c r="M680" s="48">
        <v>43216</v>
      </c>
      <c r="N680" s="50">
        <v>5.5</v>
      </c>
      <c r="O680" t="str">
        <f t="shared" si="79"/>
        <v>Somero</v>
      </c>
      <c r="P680" s="41" t="s">
        <v>989</v>
      </c>
      <c r="Q680" t="str">
        <f>VLOOKUP(P680,spp!A:B,2,FALSE)</f>
        <v>Halichoeres nicholsi</v>
      </c>
      <c r="R680" s="53">
        <f t="shared" si="81"/>
        <v>4</v>
      </c>
      <c r="S680" s="87"/>
      <c r="T680" s="87"/>
      <c r="U680" s="87">
        <v>4</v>
      </c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  <c r="AF680" s="87"/>
      <c r="AG680" s="87"/>
      <c r="AH680" s="87"/>
      <c r="AI680" s="87"/>
      <c r="AJ680" s="87"/>
      <c r="AK680" s="88"/>
      <c r="AL680" s="79"/>
      <c r="AM680">
        <f>VLOOKUP(P680,spp!A:C,3,FALSE)</f>
        <v>1.26E-2</v>
      </c>
      <c r="AN680">
        <f>VLOOKUP(P680,spp!A:D,4,FALSE)</f>
        <v>3.0672999999999999</v>
      </c>
      <c r="AO680">
        <f t="shared" si="75"/>
        <v>116.67629217648209</v>
      </c>
      <c r="AP680">
        <f t="shared" si="76"/>
        <v>2.9169073044120521</v>
      </c>
      <c r="AQ680">
        <f t="shared" si="77"/>
        <v>29.169073044120523</v>
      </c>
      <c r="AR680">
        <f t="shared" si="78"/>
        <v>2.9169073044120523E-2</v>
      </c>
      <c r="AS680">
        <f t="shared" si="80"/>
        <v>0.1</v>
      </c>
      <c r="AT680">
        <f>VLOOKUP(P680,spp!A:H,8,FALSE)</f>
        <v>4</v>
      </c>
      <c r="AU680" s="79" t="str">
        <f>VLOOKUP(Q680,gfQuimbayo!B:C,2,FALSE)</f>
        <v>IN</v>
      </c>
      <c r="AV680" s="79" t="str">
        <f>VLOOKUP(AU680,gfQuimbayo!E:F,2,FALSE)</f>
        <v>Invertebrivores</v>
      </c>
      <c r="AW680" s="79" t="str">
        <f>VLOOKUP(Q680,taxo!A:D,4,FALSE)</f>
        <v>Perciformes</v>
      </c>
      <c r="AX680" s="79" t="str">
        <f>VLOOKUP(Q680,taxo!A:C,3,FALSE)</f>
        <v>Labridae</v>
      </c>
      <c r="AY680" t="str">
        <f>VLOOKUP(P680,spp!A:L,12,FALSE)</f>
        <v>LC</v>
      </c>
    </row>
    <row r="681" spans="1:51" x14ac:dyDescent="0.25">
      <c r="A681" t="s">
        <v>1094</v>
      </c>
      <c r="B681" s="22" t="s">
        <v>1124</v>
      </c>
      <c r="C681" s="41" t="s">
        <v>1132</v>
      </c>
      <c r="D681" s="45" t="s">
        <v>1147</v>
      </c>
      <c r="E681" s="45" t="s">
        <v>1144</v>
      </c>
      <c r="F681" s="3" t="s">
        <v>1148</v>
      </c>
      <c r="G681" s="46" t="s">
        <v>1150</v>
      </c>
      <c r="H681" s="47">
        <v>2</v>
      </c>
      <c r="I681">
        <v>40</v>
      </c>
      <c r="J681" s="48">
        <v>43216</v>
      </c>
      <c r="K681" s="22">
        <v>2018</v>
      </c>
      <c r="L681" s="48" t="s">
        <v>1154</v>
      </c>
      <c r="M681" s="48">
        <v>43216</v>
      </c>
      <c r="N681" s="50">
        <v>5.5</v>
      </c>
      <c r="O681" t="str">
        <f t="shared" si="79"/>
        <v>Somero</v>
      </c>
      <c r="P681" s="41" t="s">
        <v>959</v>
      </c>
      <c r="Q681" t="str">
        <f>VLOOKUP(P681,spp!A:B,2,FALSE)</f>
        <v>Stegastes acapulcoensis</v>
      </c>
      <c r="R681" s="53">
        <f t="shared" si="81"/>
        <v>6</v>
      </c>
      <c r="S681" s="87"/>
      <c r="T681" s="87">
        <v>3</v>
      </c>
      <c r="U681" s="87">
        <v>3</v>
      </c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  <c r="AF681" s="87"/>
      <c r="AG681" s="87"/>
      <c r="AH681" s="87"/>
      <c r="AI681" s="87"/>
      <c r="AJ681" s="87"/>
      <c r="AK681" s="88"/>
      <c r="AL681" s="79"/>
      <c r="AM681">
        <f>VLOOKUP(P681,spp!A:C,3,FALSE)</f>
        <v>3.49E-2</v>
      </c>
      <c r="AN681">
        <f>VLOOKUP(P681,spp!A:D,4,FALSE)</f>
        <v>2.9108999999999998</v>
      </c>
      <c r="AO681">
        <f t="shared" si="75"/>
        <v>200.19497094610472</v>
      </c>
      <c r="AP681">
        <f t="shared" si="76"/>
        <v>5.0048742736526179</v>
      </c>
      <c r="AQ681">
        <f t="shared" si="77"/>
        <v>50.048742736526179</v>
      </c>
      <c r="AR681">
        <f t="shared" si="78"/>
        <v>5.0048742736526181E-2</v>
      </c>
      <c r="AS681">
        <f t="shared" si="80"/>
        <v>0.15</v>
      </c>
      <c r="AT681">
        <f>VLOOKUP(P681,spp!A:H,8,FALSE)</f>
        <v>2</v>
      </c>
      <c r="AU681" s="79" t="str">
        <f>VLOOKUP(Q681,gfQuimbayo!B:C,2,FALSE)</f>
        <v>HD</v>
      </c>
      <c r="AV681" s="79" t="str">
        <f>VLOOKUP(AU681,gfQuimbayo!E:F,2,FALSE)</f>
        <v>Detritivores</v>
      </c>
      <c r="AW681" s="79" t="str">
        <f>VLOOKUP(Q681,taxo!A:D,4,FALSE)</f>
        <v>Perciformes</v>
      </c>
      <c r="AX681" s="79" t="str">
        <f>VLOOKUP(Q681,taxo!A:C,3,FALSE)</f>
        <v>Pomacentridae</v>
      </c>
      <c r="AY681" t="str">
        <f>VLOOKUP(P681,spp!A:L,12,FALSE)</f>
        <v>LC</v>
      </c>
    </row>
    <row r="682" spans="1:51" x14ac:dyDescent="0.25">
      <c r="A682" t="s">
        <v>1094</v>
      </c>
      <c r="B682" s="22" t="s">
        <v>1124</v>
      </c>
      <c r="C682" s="41" t="s">
        <v>1132</v>
      </c>
      <c r="D682" s="45" t="s">
        <v>1147</v>
      </c>
      <c r="E682" s="45" t="s">
        <v>1144</v>
      </c>
      <c r="F682" s="3" t="s">
        <v>1148</v>
      </c>
      <c r="G682" s="46" t="s">
        <v>1150</v>
      </c>
      <c r="H682" s="47">
        <v>2</v>
      </c>
      <c r="I682">
        <v>40</v>
      </c>
      <c r="J682" s="48">
        <v>43216</v>
      </c>
      <c r="K682" s="22">
        <v>2018</v>
      </c>
      <c r="L682" s="48" t="s">
        <v>1154</v>
      </c>
      <c r="M682" s="48">
        <v>43216</v>
      </c>
      <c r="N682" s="50">
        <v>5.5</v>
      </c>
      <c r="O682" t="str">
        <f t="shared" si="79"/>
        <v>Somero</v>
      </c>
      <c r="P682" s="41" t="s">
        <v>1030</v>
      </c>
      <c r="Q682" t="str">
        <f>VLOOKUP(P682,spp!A:B,2,FALSE)</f>
        <v>Diodon holocanthus</v>
      </c>
      <c r="R682" s="53">
        <f t="shared" si="81"/>
        <v>1</v>
      </c>
      <c r="S682" s="87"/>
      <c r="T682" s="87">
        <v>1</v>
      </c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  <c r="AF682" s="87"/>
      <c r="AG682" s="87"/>
      <c r="AH682" s="87"/>
      <c r="AI682" s="87"/>
      <c r="AJ682" s="87"/>
      <c r="AK682" s="88"/>
      <c r="AL682" s="79"/>
      <c r="AM682">
        <f>VLOOKUP(P682,spp!A:C,3,FALSE)</f>
        <v>2.1899999999999999E-2</v>
      </c>
      <c r="AN682">
        <f>VLOOKUP(P682,spp!A:D,4,FALSE)</f>
        <v>3</v>
      </c>
      <c r="AO682">
        <f t="shared" si="75"/>
        <v>9.2390624999999993</v>
      </c>
      <c r="AP682">
        <f t="shared" si="76"/>
        <v>0.23097656249999998</v>
      </c>
      <c r="AQ682">
        <f t="shared" si="77"/>
        <v>2.3097656249999998</v>
      </c>
      <c r="AR682">
        <f t="shared" si="78"/>
        <v>2.3097656249999998E-3</v>
      </c>
      <c r="AS682">
        <f t="shared" si="80"/>
        <v>2.5000000000000001E-2</v>
      </c>
      <c r="AT682">
        <f>VLOOKUP(P682,spp!A:H,8,FALSE)</f>
        <v>3.3</v>
      </c>
      <c r="AU682" s="79" t="str">
        <f>VLOOKUP(Q682,gfQuimbayo!B:C,2,FALSE)</f>
        <v>IN</v>
      </c>
      <c r="AV682" s="79" t="str">
        <f>VLOOKUP(AU682,gfQuimbayo!E:F,2,FALSE)</f>
        <v>Invertebrivores</v>
      </c>
      <c r="AW682" s="79" t="str">
        <f>VLOOKUP(Q682,taxo!A:D,4,FALSE)</f>
        <v>Tetraodontiformes</v>
      </c>
      <c r="AX682" s="79" t="str">
        <f>VLOOKUP(Q682,taxo!A:C,3,FALSE)</f>
        <v>Diodontidae</v>
      </c>
      <c r="AY682" t="str">
        <f>VLOOKUP(P682,spp!A:L,12,FALSE)</f>
        <v>NE</v>
      </c>
    </row>
    <row r="683" spans="1:51" x14ac:dyDescent="0.25">
      <c r="A683" t="s">
        <v>1094</v>
      </c>
      <c r="B683" s="22" t="s">
        <v>1124</v>
      </c>
      <c r="C683" s="41" t="s">
        <v>1132</v>
      </c>
      <c r="D683" s="45" t="s">
        <v>1147</v>
      </c>
      <c r="E683" s="45" t="s">
        <v>1144</v>
      </c>
      <c r="F683" s="3" t="s">
        <v>1148</v>
      </c>
      <c r="G683" s="46" t="s">
        <v>1150</v>
      </c>
      <c r="H683" s="47">
        <v>2</v>
      </c>
      <c r="I683">
        <v>40</v>
      </c>
      <c r="J683" s="48">
        <v>43216</v>
      </c>
      <c r="K683" s="22">
        <v>2018</v>
      </c>
      <c r="L683" s="48" t="s">
        <v>1154</v>
      </c>
      <c r="M683" s="48">
        <v>43216</v>
      </c>
      <c r="N683" s="50">
        <v>5.5</v>
      </c>
      <c r="O683" t="str">
        <f t="shared" si="79"/>
        <v>Somero</v>
      </c>
      <c r="P683" s="41" t="s">
        <v>978</v>
      </c>
      <c r="Q683" t="str">
        <f>VLOOKUP(P683,spp!A:B,2,FALSE)</f>
        <v>Bodianus diplotaenia</v>
      </c>
      <c r="R683" s="53">
        <f t="shared" si="81"/>
        <v>2</v>
      </c>
      <c r="S683" s="87"/>
      <c r="T683" s="87"/>
      <c r="U683" s="87">
        <v>2</v>
      </c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  <c r="AF683" s="87"/>
      <c r="AG683" s="87"/>
      <c r="AH683" s="87"/>
      <c r="AI683" s="87"/>
      <c r="AJ683" s="87"/>
      <c r="AK683" s="88"/>
      <c r="AL683" s="79"/>
      <c r="AM683">
        <f>VLOOKUP(P683,spp!A:C,3,FALSE)</f>
        <v>2.01E-2</v>
      </c>
      <c r="AN683">
        <f>VLOOKUP(P683,spp!A:D,4,FALSE)</f>
        <v>2.9992000000000001</v>
      </c>
      <c r="AO683">
        <f t="shared" si="75"/>
        <v>78.357137841673676</v>
      </c>
      <c r="AP683">
        <f t="shared" si="76"/>
        <v>1.9589284460418419</v>
      </c>
      <c r="AQ683">
        <f t="shared" si="77"/>
        <v>19.589284460418419</v>
      </c>
      <c r="AR683">
        <f t="shared" si="78"/>
        <v>1.9589284460418421E-2</v>
      </c>
      <c r="AS683">
        <f t="shared" si="80"/>
        <v>0.05</v>
      </c>
      <c r="AT683">
        <f>VLOOKUP(P683,spp!A:H,8,FALSE)</f>
        <v>3.4</v>
      </c>
      <c r="AU683" s="79" t="str">
        <f>VLOOKUP(Q683,gfQuimbayo!B:C,2,FALSE)</f>
        <v>IN</v>
      </c>
      <c r="AV683" s="79" t="str">
        <f>VLOOKUP(AU683,gfQuimbayo!E:F,2,FALSE)</f>
        <v>Invertebrivores</v>
      </c>
      <c r="AW683" s="79" t="str">
        <f>VLOOKUP(Q683,taxo!A:D,4,FALSE)</f>
        <v>Perciformes</v>
      </c>
      <c r="AX683" s="79" t="str">
        <f>VLOOKUP(Q683,taxo!A:C,3,FALSE)</f>
        <v>Labridae</v>
      </c>
      <c r="AY683" t="str">
        <f>VLOOKUP(P683,spp!A:L,12,FALSE)</f>
        <v>LC</v>
      </c>
    </row>
    <row r="684" spans="1:51" x14ac:dyDescent="0.25">
      <c r="A684" t="s">
        <v>1094</v>
      </c>
      <c r="B684" s="22" t="s">
        <v>1124</v>
      </c>
      <c r="C684" s="41" t="s">
        <v>1132</v>
      </c>
      <c r="D684" s="45" t="s">
        <v>1147</v>
      </c>
      <c r="E684" s="45" t="s">
        <v>1144</v>
      </c>
      <c r="F684" s="3" t="s">
        <v>1148</v>
      </c>
      <c r="G684" s="46" t="s">
        <v>1150</v>
      </c>
      <c r="H684" s="47">
        <v>2</v>
      </c>
      <c r="I684">
        <v>40</v>
      </c>
      <c r="J684" s="48">
        <v>43216</v>
      </c>
      <c r="K684" s="22">
        <v>2018</v>
      </c>
      <c r="L684" s="48" t="s">
        <v>1154</v>
      </c>
      <c r="M684" s="48">
        <v>43216</v>
      </c>
      <c r="N684" s="50">
        <v>5.5</v>
      </c>
      <c r="O684" t="str">
        <f t="shared" si="79"/>
        <v>Somero</v>
      </c>
      <c r="P684" s="41" t="s">
        <v>974</v>
      </c>
      <c r="Q684" t="str">
        <f>VLOOKUP(P684,spp!A:B,2,FALSE)</f>
        <v>Prionurus laticlavius</v>
      </c>
      <c r="R684" s="53">
        <f t="shared" si="81"/>
        <v>2</v>
      </c>
      <c r="S684" s="87"/>
      <c r="T684" s="87"/>
      <c r="U684" s="87"/>
      <c r="V684" s="87">
        <v>2</v>
      </c>
      <c r="W684" s="87"/>
      <c r="X684" s="87"/>
      <c r="Y684" s="87"/>
      <c r="Z684" s="87"/>
      <c r="AA684" s="87"/>
      <c r="AB684" s="87"/>
      <c r="AC684" s="87"/>
      <c r="AD684" s="87"/>
      <c r="AE684" s="87"/>
      <c r="AF684" s="87"/>
      <c r="AG684" s="87"/>
      <c r="AH684" s="87"/>
      <c r="AI684" s="87"/>
      <c r="AJ684" s="87"/>
      <c r="AK684" s="88"/>
      <c r="AL684" s="79"/>
      <c r="AM684">
        <f>VLOOKUP(P684,spp!A:C,3,FALSE)</f>
        <v>0.19800000000000001</v>
      </c>
      <c r="AN684">
        <f>VLOOKUP(P684,spp!A:D,4,FALSE)</f>
        <v>2.504</v>
      </c>
      <c r="AO684">
        <f t="shared" si="75"/>
        <v>513.17141831604908</v>
      </c>
      <c r="AP684">
        <f t="shared" si="76"/>
        <v>12.829285457901227</v>
      </c>
      <c r="AQ684">
        <f t="shared" si="77"/>
        <v>128.29285457901227</v>
      </c>
      <c r="AR684">
        <f t="shared" si="78"/>
        <v>0.12829285457901227</v>
      </c>
      <c r="AS684">
        <f t="shared" si="80"/>
        <v>0.05</v>
      </c>
      <c r="AT684">
        <f>VLOOKUP(P684,spp!A:H,8,FALSE)</f>
        <v>2.7</v>
      </c>
      <c r="AU684" s="79" t="str">
        <f>VLOOKUP(Q684,gfQuimbayo!B:C,2,FALSE)</f>
        <v>HM</v>
      </c>
      <c r="AV684" s="79" t="str">
        <f>VLOOKUP(AU684,gfQuimbayo!E:F,2,FALSE)</f>
        <v>Macroalgae feeders</v>
      </c>
      <c r="AW684" s="79" t="str">
        <f>VLOOKUP(Q684,taxo!A:D,4,FALSE)</f>
        <v>Perciformes</v>
      </c>
      <c r="AX684" s="79" t="str">
        <f>VLOOKUP(Q684,taxo!A:C,3,FALSE)</f>
        <v>Acanthuridae</v>
      </c>
      <c r="AY684" t="str">
        <f>VLOOKUP(P684,spp!A:L,12,FALSE)</f>
        <v>LC</v>
      </c>
    </row>
    <row r="685" spans="1:51" x14ac:dyDescent="0.25">
      <c r="A685" t="s">
        <v>1094</v>
      </c>
      <c r="B685" s="22" t="s">
        <v>1124</v>
      </c>
      <c r="C685" s="41" t="s">
        <v>1132</v>
      </c>
      <c r="D685" s="45" t="s">
        <v>1147</v>
      </c>
      <c r="E685" s="45" t="s">
        <v>1144</v>
      </c>
      <c r="F685" s="3" t="s">
        <v>1148</v>
      </c>
      <c r="G685" s="46" t="s">
        <v>1150</v>
      </c>
      <c r="H685" s="47">
        <v>2</v>
      </c>
      <c r="I685">
        <v>40</v>
      </c>
      <c r="J685" s="48">
        <v>43216</v>
      </c>
      <c r="K685" s="22">
        <v>2018</v>
      </c>
      <c r="L685" s="48" t="s">
        <v>1154</v>
      </c>
      <c r="M685" s="48">
        <v>43216</v>
      </c>
      <c r="N685" s="50">
        <v>5.5</v>
      </c>
      <c r="O685" t="str">
        <f t="shared" si="79"/>
        <v>Somero</v>
      </c>
      <c r="P685" s="41" t="s">
        <v>965</v>
      </c>
      <c r="Q685" t="str">
        <f>VLOOKUP(P685,spp!A:B,2,FALSE)</f>
        <v>Microspathodon dorsalis</v>
      </c>
      <c r="R685" s="53">
        <f t="shared" si="81"/>
        <v>1</v>
      </c>
      <c r="S685" s="87"/>
      <c r="T685" s="87">
        <v>1</v>
      </c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  <c r="AF685" s="87"/>
      <c r="AG685" s="87"/>
      <c r="AH685" s="87"/>
      <c r="AI685" s="87"/>
      <c r="AJ685" s="87"/>
      <c r="AK685" s="88"/>
      <c r="AL685" s="79"/>
      <c r="AM685">
        <f>VLOOKUP(P685,spp!A:C,3,FALSE)</f>
        <v>2.3900000000000001E-2</v>
      </c>
      <c r="AN685">
        <f>VLOOKUP(P685,spp!A:D,4,FALSE)</f>
        <v>3.0819999999999999</v>
      </c>
      <c r="AO685">
        <f t="shared" si="75"/>
        <v>11.894240475111069</v>
      </c>
      <c r="AP685">
        <f t="shared" si="76"/>
        <v>0.29735601187777672</v>
      </c>
      <c r="AQ685">
        <f t="shared" si="77"/>
        <v>2.9735601187777672</v>
      </c>
      <c r="AR685">
        <f t="shared" si="78"/>
        <v>2.9735601187777672E-3</v>
      </c>
      <c r="AS685">
        <f t="shared" si="80"/>
        <v>2.5000000000000001E-2</v>
      </c>
      <c r="AT685">
        <f>VLOOKUP(P685,spp!A:H,8,FALSE)</f>
        <v>2.1</v>
      </c>
      <c r="AU685" s="79" t="str">
        <f>VLOOKUP(Q685,gfQuimbayo!B:C,2,FALSE)</f>
        <v>HM</v>
      </c>
      <c r="AV685" s="79" t="str">
        <f>VLOOKUP(AU685,gfQuimbayo!E:F,2,FALSE)</f>
        <v>Macroalgae feeders</v>
      </c>
      <c r="AW685" s="79" t="str">
        <f>VLOOKUP(Q685,taxo!A:D,4,FALSE)</f>
        <v>Perciformes</v>
      </c>
      <c r="AX685" s="79" t="str">
        <f>VLOOKUP(Q685,taxo!A:C,3,FALSE)</f>
        <v>Pomacentridae</v>
      </c>
      <c r="AY685" t="str">
        <f>VLOOKUP(P685,spp!A:L,12,FALSE)</f>
        <v>LC</v>
      </c>
    </row>
    <row r="686" spans="1:51" x14ac:dyDescent="0.25">
      <c r="A686" t="s">
        <v>1094</v>
      </c>
      <c r="B686" s="22" t="s">
        <v>1124</v>
      </c>
      <c r="C686" s="41" t="s">
        <v>1132</v>
      </c>
      <c r="D686" s="45" t="s">
        <v>1147</v>
      </c>
      <c r="E686" s="45" t="s">
        <v>1144</v>
      </c>
      <c r="F686" s="3" t="s">
        <v>1148</v>
      </c>
      <c r="G686" s="46" t="s">
        <v>1150</v>
      </c>
      <c r="H686" s="47">
        <v>2</v>
      </c>
      <c r="I686">
        <v>40</v>
      </c>
      <c r="J686" s="48">
        <v>43216</v>
      </c>
      <c r="K686" s="22">
        <v>2018</v>
      </c>
      <c r="L686" s="48" t="s">
        <v>1154</v>
      </c>
      <c r="M686" s="48">
        <v>43216</v>
      </c>
      <c r="N686" s="50">
        <v>5.5</v>
      </c>
      <c r="O686" t="str">
        <f t="shared" si="79"/>
        <v>Somero</v>
      </c>
      <c r="P686" s="41" t="s">
        <v>984</v>
      </c>
      <c r="Q686" t="str">
        <f>VLOOKUP(P686,spp!A:B,2,FALSE)</f>
        <v>Scarus ghobban</v>
      </c>
      <c r="R686" s="53">
        <f t="shared" si="81"/>
        <v>2</v>
      </c>
      <c r="S686" s="87"/>
      <c r="T686" s="87"/>
      <c r="U686" s="87"/>
      <c r="V686" s="87">
        <v>2</v>
      </c>
      <c r="W686" s="87"/>
      <c r="X686" s="87"/>
      <c r="Y686" s="87"/>
      <c r="Z686" s="87"/>
      <c r="AA686" s="87"/>
      <c r="AB686" s="87"/>
      <c r="AC686" s="87"/>
      <c r="AD686" s="87"/>
      <c r="AE686" s="87"/>
      <c r="AF686" s="87"/>
      <c r="AG686" s="87"/>
      <c r="AH686" s="87"/>
      <c r="AI686" s="87"/>
      <c r="AJ686" s="87"/>
      <c r="AK686" s="88"/>
      <c r="AL686" s="79"/>
      <c r="AM686">
        <f>VLOOKUP(P686,spp!A:C,3,FALSE)</f>
        <v>2.3300000000000001E-2</v>
      </c>
      <c r="AN686">
        <f>VLOOKUP(P686,spp!A:D,4,FALSE)</f>
        <v>2.919</v>
      </c>
      <c r="AO686">
        <f t="shared" ref="AO686:AO749" si="82">((AM686*$S$1^AN686)*S686)+((AM686*$T$1^AN686)*T686)+((AM686*$U$1^AN686)*U686)+((AM686*$V$1^AN686)*V686)+((AM686*$W$1^AN686)*W686)+((AM686*$X$1^AN686)*X686)+((AM686*$Y$1^AN686)*Y686)+((AM686*$Z$1^AN686)*Z686)+((AM686*$AA$1^AN686)*AA686)+((AM686*$AB$1^AN686)*AB686)+((AM686*$AC$1^AN686)*AC686)+((AM686*$AD$1^AN686)*AD686)+((AM686*$AE$1^AN686)*AE686)+ ((AM686*$AF$1^AN686)*AF686)+((AM686*$AG$1^AN686)*AG686)+((AM686*$AH$1^AN686)*AH686)+((AM686*$AI$1^AN686)*AI686)+((AM686*$AJ$1^AN686)*AJ686)+((AM686*$AK$1^AN686)*AK686)</f>
        <v>198.06784699345747</v>
      </c>
      <c r="AP686">
        <f t="shared" ref="AP686:AP749" si="83">AO686/40</f>
        <v>4.951696174836437</v>
      </c>
      <c r="AQ686">
        <f t="shared" ref="AQ686:AQ749" si="84">AP686*10</f>
        <v>49.516961748364366</v>
      </c>
      <c r="AR686">
        <f t="shared" ref="AR686:AR749" si="85">AQ686/1000</f>
        <v>4.9516961748364369E-2</v>
      </c>
      <c r="AS686">
        <f t="shared" si="80"/>
        <v>0.05</v>
      </c>
      <c r="AT686">
        <f>VLOOKUP(P686,spp!A:H,8,FALSE)</f>
        <v>2</v>
      </c>
      <c r="AU686" s="79" t="str">
        <f>VLOOKUP(Q686,gfQuimbayo!B:C,2,FALSE)</f>
        <v>HM</v>
      </c>
      <c r="AV686" s="79" t="str">
        <f>VLOOKUP(AU686,gfQuimbayo!E:F,2,FALSE)</f>
        <v>Macroalgae feeders</v>
      </c>
      <c r="AW686" s="79" t="str">
        <f>VLOOKUP(Q686,taxo!A:D,4,FALSE)</f>
        <v>Perciformes</v>
      </c>
      <c r="AX686" s="79" t="str">
        <f>VLOOKUP(Q686,taxo!A:C,3,FALSE)</f>
        <v>Scaridae</v>
      </c>
      <c r="AY686" t="str">
        <f>VLOOKUP(P686,spp!A:L,12,FALSE)</f>
        <v>LC</v>
      </c>
    </row>
    <row r="687" spans="1:51" x14ac:dyDescent="0.25">
      <c r="A687" t="s">
        <v>1094</v>
      </c>
      <c r="B687" s="22" t="s">
        <v>1124</v>
      </c>
      <c r="C687" s="41" t="s">
        <v>1132</v>
      </c>
      <c r="D687" s="45" t="s">
        <v>1147</v>
      </c>
      <c r="E687" s="45" t="s">
        <v>1144</v>
      </c>
      <c r="F687" s="3" t="s">
        <v>1148</v>
      </c>
      <c r="G687" s="46" t="s">
        <v>1150</v>
      </c>
      <c r="H687" s="47">
        <v>2</v>
      </c>
      <c r="I687">
        <v>40</v>
      </c>
      <c r="J687" s="48">
        <v>43216</v>
      </c>
      <c r="K687" s="22">
        <v>2018</v>
      </c>
      <c r="L687" s="48" t="s">
        <v>1154</v>
      </c>
      <c r="M687" s="48">
        <v>43216</v>
      </c>
      <c r="N687" s="50">
        <v>5.5</v>
      </c>
      <c r="O687" t="str">
        <f t="shared" si="79"/>
        <v>Somero</v>
      </c>
      <c r="P687" s="41" t="s">
        <v>957</v>
      </c>
      <c r="Q687" t="str">
        <f>VLOOKUP(P687,spp!A:B,2,FALSE)</f>
        <v>Halichoeres dispilus</v>
      </c>
      <c r="R687" s="53">
        <f t="shared" si="81"/>
        <v>60</v>
      </c>
      <c r="S687" s="87"/>
      <c r="T687" s="87">
        <v>60</v>
      </c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  <c r="AF687" s="87"/>
      <c r="AG687" s="87"/>
      <c r="AH687" s="87"/>
      <c r="AI687" s="87"/>
      <c r="AJ687" s="87"/>
      <c r="AK687" s="88"/>
      <c r="AL687" s="79"/>
      <c r="AM687">
        <f>VLOOKUP(P687,spp!A:C,3,FALSE)</f>
        <v>1.26E-2</v>
      </c>
      <c r="AN687">
        <f>VLOOKUP(P687,spp!A:D,4,FALSE)</f>
        <v>3.0672999999999999</v>
      </c>
      <c r="AO687">
        <f t="shared" si="82"/>
        <v>365.25587380629321</v>
      </c>
      <c r="AP687">
        <f t="shared" si="83"/>
        <v>9.1313968451573295</v>
      </c>
      <c r="AQ687">
        <f t="shared" si="84"/>
        <v>91.313968451573288</v>
      </c>
      <c r="AR687">
        <f t="shared" si="85"/>
        <v>9.1313968451573288E-2</v>
      </c>
      <c r="AS687">
        <f t="shared" si="80"/>
        <v>1.5</v>
      </c>
      <c r="AT687">
        <f>VLOOKUP(P687,spp!A:H,8,FALSE)</f>
        <v>3.9</v>
      </c>
      <c r="AU687" s="79" t="str">
        <f>VLOOKUP(Q687,gfQuimbayo!B:C,2,FALSE)</f>
        <v>IN</v>
      </c>
      <c r="AV687" s="79" t="str">
        <f>VLOOKUP(AU687,gfQuimbayo!E:F,2,FALSE)</f>
        <v>Invertebrivores</v>
      </c>
      <c r="AW687" s="79" t="str">
        <f>VLOOKUP(Q687,taxo!A:D,4,FALSE)</f>
        <v>Perciformes</v>
      </c>
      <c r="AX687" s="79" t="str">
        <f>VLOOKUP(Q687,taxo!A:C,3,FALSE)</f>
        <v>Labridae</v>
      </c>
      <c r="AY687" t="str">
        <f>VLOOKUP(P687,spp!A:L,12,FALSE)</f>
        <v>LC</v>
      </c>
    </row>
    <row r="688" spans="1:51" x14ac:dyDescent="0.25">
      <c r="A688" t="s">
        <v>1094</v>
      </c>
      <c r="B688" s="22" t="s">
        <v>1124</v>
      </c>
      <c r="C688" s="41" t="s">
        <v>1132</v>
      </c>
      <c r="D688" s="45" t="s">
        <v>1147</v>
      </c>
      <c r="E688" s="45" t="s">
        <v>1144</v>
      </c>
      <c r="F688" s="3" t="s">
        <v>1148</v>
      </c>
      <c r="G688" s="46" t="s">
        <v>1150</v>
      </c>
      <c r="H688" s="47">
        <v>2</v>
      </c>
      <c r="I688">
        <v>40</v>
      </c>
      <c r="J688" s="48">
        <v>43216</v>
      </c>
      <c r="K688" s="22">
        <v>2018</v>
      </c>
      <c r="L688" s="48" t="s">
        <v>1154</v>
      </c>
      <c r="M688" s="48">
        <v>43216</v>
      </c>
      <c r="N688" s="50">
        <v>5.5</v>
      </c>
      <c r="O688" t="str">
        <f t="shared" si="79"/>
        <v>Somero</v>
      </c>
      <c r="P688" s="41" t="s">
        <v>963</v>
      </c>
      <c r="Q688" t="str">
        <f>VLOOKUP(P688,spp!A:B,2,FALSE)</f>
        <v>Sargocentron suborbitalis</v>
      </c>
      <c r="R688" s="53">
        <f t="shared" si="81"/>
        <v>1</v>
      </c>
      <c r="S688" s="87"/>
      <c r="T688" s="87">
        <v>1</v>
      </c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  <c r="AF688" s="87"/>
      <c r="AG688" s="87"/>
      <c r="AH688" s="87"/>
      <c r="AI688" s="87"/>
      <c r="AJ688" s="87"/>
      <c r="AK688" s="88"/>
      <c r="AL688" s="79"/>
      <c r="AM688">
        <f>VLOOKUP(P688,spp!A:C,3,FALSE)</f>
        <v>2.3199999999999998E-2</v>
      </c>
      <c r="AN688">
        <f>VLOOKUP(P688,spp!A:D,4,FALSE)</f>
        <v>2.9554</v>
      </c>
      <c r="AO688">
        <f t="shared" si="82"/>
        <v>8.9463120561473275</v>
      </c>
      <c r="AP688">
        <f t="shared" si="83"/>
        <v>0.22365780140368319</v>
      </c>
      <c r="AQ688">
        <f t="shared" si="84"/>
        <v>2.2365780140368319</v>
      </c>
      <c r="AR688">
        <f t="shared" si="85"/>
        <v>2.2365780140368319E-3</v>
      </c>
      <c r="AS688">
        <f t="shared" si="80"/>
        <v>2.5000000000000001E-2</v>
      </c>
      <c r="AT688">
        <f>VLOOKUP(P688,spp!A:H,8,FALSE)</f>
        <v>3.5</v>
      </c>
      <c r="AU688" s="79" t="str">
        <f>VLOOKUP(Q688,gfQuimbayo!B:C,2,FALSE)</f>
        <v>IN</v>
      </c>
      <c r="AV688" s="79" t="str">
        <f>VLOOKUP(AU688,gfQuimbayo!E:F,2,FALSE)</f>
        <v>Invertebrivores</v>
      </c>
      <c r="AW688" s="79" t="str">
        <f>VLOOKUP(Q688,taxo!A:D,4,FALSE)</f>
        <v>Beryciformes</v>
      </c>
      <c r="AX688" s="79" t="str">
        <f>VLOOKUP(Q688,taxo!A:C,3,FALSE)</f>
        <v>Holocentridae</v>
      </c>
      <c r="AY688" t="str">
        <f>VLOOKUP(P688,spp!A:L,12,FALSE)</f>
        <v>LC</v>
      </c>
    </row>
    <row r="689" spans="1:51" x14ac:dyDescent="0.25">
      <c r="A689" t="s">
        <v>1094</v>
      </c>
      <c r="B689" s="22" t="s">
        <v>1124</v>
      </c>
      <c r="C689" s="41" t="s">
        <v>1132</v>
      </c>
      <c r="D689" s="45" t="s">
        <v>1147</v>
      </c>
      <c r="E689" s="45" t="s">
        <v>1144</v>
      </c>
      <c r="F689" s="3" t="s">
        <v>1148</v>
      </c>
      <c r="G689" s="46" t="s">
        <v>1150</v>
      </c>
      <c r="H689" s="47">
        <v>2</v>
      </c>
      <c r="I689">
        <v>40</v>
      </c>
      <c r="J689" s="48">
        <v>43216</v>
      </c>
      <c r="K689" s="22">
        <v>2018</v>
      </c>
      <c r="L689" s="48" t="s">
        <v>1154</v>
      </c>
      <c r="M689" s="48">
        <v>43216</v>
      </c>
      <c r="N689" s="50">
        <v>5.5</v>
      </c>
      <c r="O689" t="str">
        <f t="shared" si="79"/>
        <v>Somero</v>
      </c>
      <c r="P689" s="41" t="s">
        <v>962</v>
      </c>
      <c r="Q689" t="str">
        <f>VLOOKUP(P689,spp!A:B,2,FALSE)</f>
        <v>Epinephelus labriformis</v>
      </c>
      <c r="R689" s="53">
        <f t="shared" si="81"/>
        <v>1</v>
      </c>
      <c r="S689" s="87"/>
      <c r="T689" s="87"/>
      <c r="U689" s="87">
        <v>1</v>
      </c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  <c r="AF689" s="87"/>
      <c r="AG689" s="87"/>
      <c r="AH689" s="87"/>
      <c r="AI689" s="87"/>
      <c r="AJ689" s="87"/>
      <c r="AK689" s="88"/>
      <c r="AL689" s="79"/>
      <c r="AM689">
        <f>VLOOKUP(P689,spp!A:C,3,FALSE)</f>
        <v>3.4299999999999997E-2</v>
      </c>
      <c r="AN689">
        <f>VLOOKUP(P689,spp!A:D,4,FALSE)</f>
        <v>2.9</v>
      </c>
      <c r="AO689">
        <f t="shared" si="82"/>
        <v>52.03950510400329</v>
      </c>
      <c r="AP689">
        <f t="shared" si="83"/>
        <v>1.3009876276000822</v>
      </c>
      <c r="AQ689">
        <f t="shared" si="84"/>
        <v>13.009876276000822</v>
      </c>
      <c r="AR689">
        <f t="shared" si="85"/>
        <v>1.3009876276000823E-2</v>
      </c>
      <c r="AS689">
        <f t="shared" si="80"/>
        <v>2.5000000000000001E-2</v>
      </c>
      <c r="AT689">
        <f>VLOOKUP(P689,spp!A:H,8,FALSE)</f>
        <v>4</v>
      </c>
      <c r="AU689" s="79" t="str">
        <f>VLOOKUP(Q689,gfQuimbayo!B:C,2,FALSE)</f>
        <v>PS</v>
      </c>
      <c r="AV689" s="79" t="str">
        <f>VLOOKUP(AU689,gfQuimbayo!E:F,2,FALSE)</f>
        <v>Piscivores</v>
      </c>
      <c r="AW689" s="79" t="str">
        <f>VLOOKUP(Q689,taxo!A:D,4,FALSE)</f>
        <v>Perciformes</v>
      </c>
      <c r="AX689" s="79" t="str">
        <f>VLOOKUP(Q689,taxo!A:C,3,FALSE)</f>
        <v>Serranidae</v>
      </c>
      <c r="AY689" t="str">
        <f>VLOOKUP(P689,spp!A:L,12,FALSE)</f>
        <v>LC</v>
      </c>
    </row>
    <row r="690" spans="1:51" x14ac:dyDescent="0.25">
      <c r="A690" t="s">
        <v>1094</v>
      </c>
      <c r="B690" s="22" t="s">
        <v>1124</v>
      </c>
      <c r="C690" s="41" t="s">
        <v>1132</v>
      </c>
      <c r="D690" s="45" t="s">
        <v>1147</v>
      </c>
      <c r="E690" s="45" t="s">
        <v>1144</v>
      </c>
      <c r="F690" s="3" t="s">
        <v>1148</v>
      </c>
      <c r="G690" s="46" t="s">
        <v>1150</v>
      </c>
      <c r="H690" s="47">
        <v>3</v>
      </c>
      <c r="I690">
        <v>40</v>
      </c>
      <c r="J690" s="48">
        <v>43216</v>
      </c>
      <c r="K690" s="22">
        <v>2018</v>
      </c>
      <c r="L690" s="48" t="s">
        <v>1154</v>
      </c>
      <c r="M690" s="48">
        <v>43216</v>
      </c>
      <c r="N690" s="50">
        <v>5.5</v>
      </c>
      <c r="O690" t="str">
        <f t="shared" si="79"/>
        <v>Somero</v>
      </c>
      <c r="P690" s="41" t="s">
        <v>958</v>
      </c>
      <c r="Q690" t="str">
        <f>VLOOKUP(P690,spp!A:B,2,FALSE)</f>
        <v>Pseudobalistes naufragium</v>
      </c>
      <c r="R690" s="53">
        <f t="shared" si="81"/>
        <v>1</v>
      </c>
      <c r="S690" s="87"/>
      <c r="T690" s="87"/>
      <c r="U690" s="87"/>
      <c r="V690" s="87"/>
      <c r="W690" s="87"/>
      <c r="X690" s="87">
        <v>1</v>
      </c>
      <c r="Y690" s="87"/>
      <c r="Z690" s="87"/>
      <c r="AA690" s="87"/>
      <c r="AB690" s="87"/>
      <c r="AC690" s="87"/>
      <c r="AD690" s="87"/>
      <c r="AE690" s="87"/>
      <c r="AF690" s="87"/>
      <c r="AG690" s="87"/>
      <c r="AH690" s="87"/>
      <c r="AI690" s="87"/>
      <c r="AJ690" s="87"/>
      <c r="AK690" s="88"/>
      <c r="AL690" s="79"/>
      <c r="AM690">
        <f>VLOOKUP(P690,spp!A:C,3,FALSE)</f>
        <v>0.12970000000000001</v>
      </c>
      <c r="AN690">
        <f>VLOOKUP(P690,spp!A:D,4,FALSE)</f>
        <v>2.6061000000000001</v>
      </c>
      <c r="AO690">
        <f t="shared" si="82"/>
        <v>1370.6788340202925</v>
      </c>
      <c r="AP690">
        <f t="shared" si="83"/>
        <v>34.266970850507313</v>
      </c>
      <c r="AQ690">
        <f t="shared" si="84"/>
        <v>342.66970850507312</v>
      </c>
      <c r="AR690">
        <f t="shared" si="85"/>
        <v>0.34266970850507311</v>
      </c>
      <c r="AS690">
        <f t="shared" si="80"/>
        <v>2.5000000000000001E-2</v>
      </c>
      <c r="AT690">
        <f>VLOOKUP(P690,spp!A:H,8,FALSE)</f>
        <v>3.8</v>
      </c>
      <c r="AU690" s="79" t="str">
        <f>VLOOKUP(Q690,gfQuimbayo!B:C,2,FALSE)</f>
        <v>IN</v>
      </c>
      <c r="AV690" s="79" t="str">
        <f>VLOOKUP(AU690,gfQuimbayo!E:F,2,FALSE)</f>
        <v>Invertebrivores</v>
      </c>
      <c r="AW690" s="79" t="str">
        <f>VLOOKUP(Q690,taxo!A:D,4,FALSE)</f>
        <v>Tetraodontiformes</v>
      </c>
      <c r="AX690" s="79" t="str">
        <f>VLOOKUP(Q690,taxo!A:C,3,FALSE)</f>
        <v>Balistidae</v>
      </c>
      <c r="AY690" t="str">
        <f>VLOOKUP(P690,spp!A:L,12,FALSE)</f>
        <v>LC</v>
      </c>
    </row>
    <row r="691" spans="1:51" x14ac:dyDescent="0.25">
      <c r="A691" t="s">
        <v>1094</v>
      </c>
      <c r="B691" s="22" t="s">
        <v>1124</v>
      </c>
      <c r="C691" s="41" t="s">
        <v>1132</v>
      </c>
      <c r="D691" s="45" t="s">
        <v>1147</v>
      </c>
      <c r="E691" s="45" t="s">
        <v>1144</v>
      </c>
      <c r="F691" s="3" t="s">
        <v>1148</v>
      </c>
      <c r="G691" s="46" t="s">
        <v>1150</v>
      </c>
      <c r="H691" s="47">
        <v>3</v>
      </c>
      <c r="I691">
        <v>40</v>
      </c>
      <c r="J691" s="48">
        <v>43216</v>
      </c>
      <c r="K691" s="22">
        <v>2018</v>
      </c>
      <c r="L691" s="48" t="s">
        <v>1154</v>
      </c>
      <c r="M691" s="48">
        <v>43216</v>
      </c>
      <c r="N691" s="50">
        <v>5.5</v>
      </c>
      <c r="O691" t="str">
        <f t="shared" si="79"/>
        <v>Somero</v>
      </c>
      <c r="P691" s="41" t="s">
        <v>973</v>
      </c>
      <c r="Q691" t="str">
        <f>VLOOKUP(P691,spp!A:B,2,FALSE)</f>
        <v>Chaetodon humeralis</v>
      </c>
      <c r="R691" s="53">
        <f t="shared" si="81"/>
        <v>1</v>
      </c>
      <c r="S691" s="87"/>
      <c r="T691" s="87"/>
      <c r="U691" s="87">
        <v>1</v>
      </c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  <c r="AF691" s="87"/>
      <c r="AG691" s="87"/>
      <c r="AH691" s="87"/>
      <c r="AI691" s="87"/>
      <c r="AJ691" s="87"/>
      <c r="AK691" s="88"/>
      <c r="AL691" s="79"/>
      <c r="AM691">
        <f>VLOOKUP(P691,spp!A:C,3,FALSE)</f>
        <v>2.9600000000000001E-2</v>
      </c>
      <c r="AN691">
        <f>VLOOKUP(P691,spp!A:D,4,FALSE)</f>
        <v>2.9895</v>
      </c>
      <c r="AO691">
        <f t="shared" si="82"/>
        <v>56.299455545699892</v>
      </c>
      <c r="AP691">
        <f t="shared" si="83"/>
        <v>1.4074863886424973</v>
      </c>
      <c r="AQ691">
        <f t="shared" si="84"/>
        <v>14.074863886424973</v>
      </c>
      <c r="AR691">
        <f t="shared" si="85"/>
        <v>1.4074863886424973E-2</v>
      </c>
      <c r="AS691">
        <f t="shared" si="80"/>
        <v>2.5000000000000001E-2</v>
      </c>
      <c r="AT691">
        <f>VLOOKUP(P691,spp!A:H,8,FALSE)</f>
        <v>2.7</v>
      </c>
      <c r="AU691" s="79" t="str">
        <f>VLOOKUP(Q691,gfQuimbayo!B:C,2,FALSE)</f>
        <v>OM</v>
      </c>
      <c r="AV691" s="79" t="str">
        <f>VLOOKUP(AU691,gfQuimbayo!E:F,2,FALSE)</f>
        <v>Omnivores</v>
      </c>
      <c r="AW691" s="79" t="str">
        <f>VLOOKUP(Q691,taxo!A:D,4,FALSE)</f>
        <v>Perciformes</v>
      </c>
      <c r="AX691" s="79" t="str">
        <f>VLOOKUP(Q691,taxo!A:C,3,FALSE)</f>
        <v>Chaetodontidae</v>
      </c>
      <c r="AY691" t="str">
        <f>VLOOKUP(P691,spp!A:L,12,FALSE)</f>
        <v>LC</v>
      </c>
    </row>
    <row r="692" spans="1:51" x14ac:dyDescent="0.25">
      <c r="A692" t="s">
        <v>1094</v>
      </c>
      <c r="B692" s="22" t="s">
        <v>1124</v>
      </c>
      <c r="C692" s="41" t="s">
        <v>1132</v>
      </c>
      <c r="D692" s="45" t="s">
        <v>1147</v>
      </c>
      <c r="E692" s="45" t="s">
        <v>1144</v>
      </c>
      <c r="F692" s="3" t="s">
        <v>1148</v>
      </c>
      <c r="G692" s="46" t="s">
        <v>1150</v>
      </c>
      <c r="H692" s="47">
        <v>3</v>
      </c>
      <c r="I692">
        <v>40</v>
      </c>
      <c r="J692" s="48">
        <v>43216</v>
      </c>
      <c r="K692" s="22">
        <v>2018</v>
      </c>
      <c r="L692" s="48" t="s">
        <v>1154</v>
      </c>
      <c r="M692" s="48">
        <v>43216</v>
      </c>
      <c r="N692" s="50">
        <v>5.5</v>
      </c>
      <c r="O692" t="str">
        <f t="shared" si="79"/>
        <v>Somero</v>
      </c>
      <c r="P692" s="41" t="s">
        <v>1159</v>
      </c>
      <c r="Q692" t="str">
        <f>VLOOKUP(P692,spp!A:B,2,FALSE)</f>
        <v>Kyphosus elegans</v>
      </c>
      <c r="R692" s="53">
        <f t="shared" si="81"/>
        <v>1</v>
      </c>
      <c r="S692" s="87"/>
      <c r="T692" s="87"/>
      <c r="U692" s="87"/>
      <c r="V692" s="87">
        <v>1</v>
      </c>
      <c r="W692" s="87"/>
      <c r="X692" s="87"/>
      <c r="Y692" s="87"/>
      <c r="Z692" s="87"/>
      <c r="AA692" s="87"/>
      <c r="AB692" s="87"/>
      <c r="AC692" s="87"/>
      <c r="AD692" s="87"/>
      <c r="AE692" s="87"/>
      <c r="AF692" s="87"/>
      <c r="AG692" s="87"/>
      <c r="AH692" s="87"/>
      <c r="AI692" s="87"/>
      <c r="AJ692" s="87"/>
      <c r="AK692" s="88"/>
      <c r="AL692" s="79"/>
      <c r="AM692">
        <f>VLOOKUP(P692,spp!A:C,3,FALSE)</f>
        <v>2.18E-2</v>
      </c>
      <c r="AN692">
        <f>VLOOKUP(P692,spp!A:D,4,FALSE)</f>
        <v>3.0053000000000001</v>
      </c>
      <c r="AO692">
        <f t="shared" si="82"/>
        <v>118.62022441260498</v>
      </c>
      <c r="AP692">
        <f t="shared" si="83"/>
        <v>2.9655056103151245</v>
      </c>
      <c r="AQ692">
        <f t="shared" si="84"/>
        <v>29.655056103151246</v>
      </c>
      <c r="AR692">
        <f t="shared" si="85"/>
        <v>2.9655056103151247E-2</v>
      </c>
      <c r="AS692">
        <f t="shared" si="80"/>
        <v>2.5000000000000001E-2</v>
      </c>
      <c r="AT692">
        <f>VLOOKUP(P692,spp!A:H,8,FALSE)</f>
        <v>2.9</v>
      </c>
      <c r="AU692" s="79" t="str">
        <f>VLOOKUP(Q692,gfQuimbayo!B:C,2,FALSE)</f>
        <v>HM</v>
      </c>
      <c r="AV692" s="79" t="str">
        <f>VLOOKUP(AU692,gfQuimbayo!E:F,2,FALSE)</f>
        <v>Macroalgae feeders</v>
      </c>
      <c r="AW692" s="79" t="str">
        <f>VLOOKUP(Q692,taxo!A:D,4,FALSE)</f>
        <v>Perciformes</v>
      </c>
      <c r="AX692" s="79" t="str">
        <f>VLOOKUP(Q692,taxo!A:C,3,FALSE)</f>
        <v>Kyphosidae</v>
      </c>
      <c r="AY692" t="str">
        <f>VLOOKUP(P692,spp!A:L,12,FALSE)</f>
        <v>LC</v>
      </c>
    </row>
    <row r="693" spans="1:51" x14ac:dyDescent="0.25">
      <c r="A693" t="s">
        <v>1094</v>
      </c>
      <c r="B693" s="22" t="s">
        <v>1124</v>
      </c>
      <c r="C693" s="41" t="s">
        <v>1132</v>
      </c>
      <c r="D693" s="45" t="s">
        <v>1147</v>
      </c>
      <c r="E693" s="45" t="s">
        <v>1144</v>
      </c>
      <c r="F693" s="3" t="s">
        <v>1148</v>
      </c>
      <c r="G693" s="46" t="s">
        <v>1150</v>
      </c>
      <c r="H693" s="47">
        <v>3</v>
      </c>
      <c r="I693">
        <v>40</v>
      </c>
      <c r="J693" s="48">
        <v>43216</v>
      </c>
      <c r="K693" s="22">
        <v>2018</v>
      </c>
      <c r="L693" s="48" t="s">
        <v>1154</v>
      </c>
      <c r="M693" s="48">
        <v>43216</v>
      </c>
      <c r="N693" s="50">
        <v>5.5</v>
      </c>
      <c r="O693" t="str">
        <f t="shared" si="79"/>
        <v>Somero</v>
      </c>
      <c r="P693" s="41" t="s">
        <v>1033</v>
      </c>
      <c r="Q693" t="str">
        <f>VLOOKUP(P693,spp!A:B,2,FALSE)</f>
        <v>Haemulon flaviguttatum</v>
      </c>
      <c r="R693" s="53">
        <f t="shared" si="81"/>
        <v>162</v>
      </c>
      <c r="S693" s="87"/>
      <c r="T693" s="87"/>
      <c r="U693" s="87"/>
      <c r="V693" s="87">
        <v>150</v>
      </c>
      <c r="W693" s="87">
        <v>12</v>
      </c>
      <c r="X693" s="87"/>
      <c r="Y693" s="87"/>
      <c r="Z693" s="87"/>
      <c r="AA693" s="87"/>
      <c r="AB693" s="87"/>
      <c r="AC693" s="87"/>
      <c r="AD693" s="87"/>
      <c r="AE693" s="87"/>
      <c r="AF693" s="87"/>
      <c r="AG693" s="87"/>
      <c r="AH693" s="87"/>
      <c r="AI693" s="87"/>
      <c r="AJ693" s="87"/>
      <c r="AK693" s="88"/>
      <c r="AL693" s="79"/>
      <c r="AM693">
        <f>VLOOKUP(P693,spp!A:C,3,FALSE)</f>
        <v>0.10299999999999999</v>
      </c>
      <c r="AN693">
        <f>VLOOKUP(P693,spp!A:D,4,FALSE)</f>
        <v>2.6</v>
      </c>
      <c r="AO693">
        <f t="shared" si="82"/>
        <v>31682.044913822298</v>
      </c>
      <c r="AP693">
        <f t="shared" si="83"/>
        <v>792.05112284555742</v>
      </c>
      <c r="AQ693">
        <f t="shared" si="84"/>
        <v>7920.5112284555744</v>
      </c>
      <c r="AR693">
        <f t="shared" si="85"/>
        <v>7.9205112284555748</v>
      </c>
      <c r="AS693">
        <f t="shared" si="80"/>
        <v>4.05</v>
      </c>
      <c r="AT693">
        <f>VLOOKUP(P693,spp!A:H,8,FALSE)</f>
        <v>4.2</v>
      </c>
      <c r="AU693" s="79" t="str">
        <f>VLOOKUP(Q693,gfQuimbayo!B:C,2,FALSE)</f>
        <v>PS</v>
      </c>
      <c r="AV693" s="79" t="str">
        <f>VLOOKUP(AU693,gfQuimbayo!E:F,2,FALSE)</f>
        <v>Piscivores</v>
      </c>
      <c r="AW693" s="79" t="str">
        <f>VLOOKUP(Q693,taxo!A:D,4,FALSE)</f>
        <v>Perciformes</v>
      </c>
      <c r="AX693" s="79" t="str">
        <f>VLOOKUP(Q693,taxo!A:C,3,FALSE)</f>
        <v>Haemulidae</v>
      </c>
      <c r="AY693" t="str">
        <f>VLOOKUP(P693,spp!A:L,12,FALSE)</f>
        <v>LC</v>
      </c>
    </row>
    <row r="694" spans="1:51" x14ac:dyDescent="0.25">
      <c r="A694" t="s">
        <v>1094</v>
      </c>
      <c r="B694" s="22" t="s">
        <v>1124</v>
      </c>
      <c r="C694" s="41" t="s">
        <v>1132</v>
      </c>
      <c r="D694" s="45" t="s">
        <v>1147</v>
      </c>
      <c r="E694" s="45" t="s">
        <v>1144</v>
      </c>
      <c r="F694" s="3" t="s">
        <v>1148</v>
      </c>
      <c r="G694" s="46" t="s">
        <v>1150</v>
      </c>
      <c r="H694" s="47">
        <v>3</v>
      </c>
      <c r="I694">
        <v>40</v>
      </c>
      <c r="J694" s="48">
        <v>43216</v>
      </c>
      <c r="K694" s="22">
        <v>2018</v>
      </c>
      <c r="L694" s="48" t="s">
        <v>1154</v>
      </c>
      <c r="M694" s="48">
        <v>43216</v>
      </c>
      <c r="N694" s="50">
        <v>5.5</v>
      </c>
      <c r="O694" t="str">
        <f t="shared" si="79"/>
        <v>Somero</v>
      </c>
      <c r="P694" s="41" t="s">
        <v>978</v>
      </c>
      <c r="Q694" t="str">
        <f>VLOOKUP(P694,spp!A:B,2,FALSE)</f>
        <v>Bodianus diplotaenia</v>
      </c>
      <c r="R694" s="53">
        <f t="shared" si="81"/>
        <v>1</v>
      </c>
      <c r="S694" s="87"/>
      <c r="T694" s="87"/>
      <c r="U694" s="87">
        <v>1</v>
      </c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  <c r="AF694" s="87"/>
      <c r="AG694" s="87"/>
      <c r="AH694" s="87"/>
      <c r="AI694" s="87"/>
      <c r="AJ694" s="87"/>
      <c r="AK694" s="88"/>
      <c r="AL694" s="79"/>
      <c r="AM694">
        <f>VLOOKUP(P694,spp!A:C,3,FALSE)</f>
        <v>2.01E-2</v>
      </c>
      <c r="AN694">
        <f>VLOOKUP(P694,spp!A:D,4,FALSE)</f>
        <v>2.9992000000000001</v>
      </c>
      <c r="AO694">
        <f t="shared" si="82"/>
        <v>39.178568920836838</v>
      </c>
      <c r="AP694">
        <f t="shared" si="83"/>
        <v>0.97946422302092095</v>
      </c>
      <c r="AQ694">
        <f t="shared" si="84"/>
        <v>9.7946422302092095</v>
      </c>
      <c r="AR694">
        <f t="shared" si="85"/>
        <v>9.7946422302092103E-3</v>
      </c>
      <c r="AS694">
        <f t="shared" si="80"/>
        <v>2.5000000000000001E-2</v>
      </c>
      <c r="AT694">
        <f>VLOOKUP(P694,spp!A:H,8,FALSE)</f>
        <v>3.4</v>
      </c>
      <c r="AU694" s="79" t="str">
        <f>VLOOKUP(Q694,gfQuimbayo!B:C,2,FALSE)</f>
        <v>IN</v>
      </c>
      <c r="AV694" s="79" t="str">
        <f>VLOOKUP(AU694,gfQuimbayo!E:F,2,FALSE)</f>
        <v>Invertebrivores</v>
      </c>
      <c r="AW694" s="79" t="str">
        <f>VLOOKUP(Q694,taxo!A:D,4,FALSE)</f>
        <v>Perciformes</v>
      </c>
      <c r="AX694" s="79" t="str">
        <f>VLOOKUP(Q694,taxo!A:C,3,FALSE)</f>
        <v>Labridae</v>
      </c>
      <c r="AY694" t="str">
        <f>VLOOKUP(P694,spp!A:L,12,FALSE)</f>
        <v>LC</v>
      </c>
    </row>
    <row r="695" spans="1:51" x14ac:dyDescent="0.25">
      <c r="A695" t="s">
        <v>1094</v>
      </c>
      <c r="B695" s="22" t="s">
        <v>1124</v>
      </c>
      <c r="C695" s="41" t="s">
        <v>1132</v>
      </c>
      <c r="D695" s="45" t="s">
        <v>1147</v>
      </c>
      <c r="E695" s="45" t="s">
        <v>1144</v>
      </c>
      <c r="F695" s="3" t="s">
        <v>1148</v>
      </c>
      <c r="G695" s="46" t="s">
        <v>1150</v>
      </c>
      <c r="H695" s="47">
        <v>3</v>
      </c>
      <c r="I695">
        <v>40</v>
      </c>
      <c r="J695" s="48">
        <v>43216</v>
      </c>
      <c r="K695" s="22">
        <v>2018</v>
      </c>
      <c r="L695" s="48" t="s">
        <v>1154</v>
      </c>
      <c r="M695" s="48">
        <v>43216</v>
      </c>
      <c r="N695" s="50">
        <v>5.5</v>
      </c>
      <c r="O695" t="str">
        <f t="shared" si="79"/>
        <v>Somero</v>
      </c>
      <c r="P695" s="41" t="s">
        <v>959</v>
      </c>
      <c r="Q695" t="str">
        <f>VLOOKUP(P695,spp!A:B,2,FALSE)</f>
        <v>Stegastes acapulcoensis</v>
      </c>
      <c r="R695" s="53">
        <f t="shared" si="81"/>
        <v>10</v>
      </c>
      <c r="S695" s="87"/>
      <c r="T695" s="87">
        <v>10</v>
      </c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  <c r="AF695" s="87"/>
      <c r="AG695" s="87"/>
      <c r="AH695" s="87"/>
      <c r="AI695" s="87"/>
      <c r="AJ695" s="87"/>
      <c r="AK695" s="88"/>
      <c r="AL695" s="79"/>
      <c r="AM695">
        <f>VLOOKUP(P695,spp!A:C,3,FALSE)</f>
        <v>3.49E-2</v>
      </c>
      <c r="AN695">
        <f>VLOOKUP(P695,spp!A:D,4,FALSE)</f>
        <v>2.9108999999999998</v>
      </c>
      <c r="AO695">
        <f t="shared" si="82"/>
        <v>123.0385653569728</v>
      </c>
      <c r="AP695">
        <f t="shared" si="83"/>
        <v>3.07596413392432</v>
      </c>
      <c r="AQ695">
        <f t="shared" si="84"/>
        <v>30.759641339243199</v>
      </c>
      <c r="AR695">
        <f t="shared" si="85"/>
        <v>3.07596413392432E-2</v>
      </c>
      <c r="AS695">
        <f t="shared" si="80"/>
        <v>0.25</v>
      </c>
      <c r="AT695">
        <f>VLOOKUP(P695,spp!A:H,8,FALSE)</f>
        <v>2</v>
      </c>
      <c r="AU695" s="79" t="str">
        <f>VLOOKUP(Q695,gfQuimbayo!B:C,2,FALSE)</f>
        <v>HD</v>
      </c>
      <c r="AV695" s="79" t="str">
        <f>VLOOKUP(AU695,gfQuimbayo!E:F,2,FALSE)</f>
        <v>Detritivores</v>
      </c>
      <c r="AW695" s="79" t="str">
        <f>VLOOKUP(Q695,taxo!A:D,4,FALSE)</f>
        <v>Perciformes</v>
      </c>
      <c r="AX695" s="79" t="str">
        <f>VLOOKUP(Q695,taxo!A:C,3,FALSE)</f>
        <v>Pomacentridae</v>
      </c>
      <c r="AY695" t="str">
        <f>VLOOKUP(P695,spp!A:L,12,FALSE)</f>
        <v>LC</v>
      </c>
    </row>
    <row r="696" spans="1:51" x14ac:dyDescent="0.25">
      <c r="A696" t="s">
        <v>1094</v>
      </c>
      <c r="B696" s="22" t="s">
        <v>1124</v>
      </c>
      <c r="C696" s="41" t="s">
        <v>1132</v>
      </c>
      <c r="D696" s="45" t="s">
        <v>1147</v>
      </c>
      <c r="E696" s="45" t="s">
        <v>1144</v>
      </c>
      <c r="F696" s="3" t="s">
        <v>1148</v>
      </c>
      <c r="G696" s="46" t="s">
        <v>1150</v>
      </c>
      <c r="H696" s="47">
        <v>3</v>
      </c>
      <c r="I696">
        <v>40</v>
      </c>
      <c r="J696" s="48">
        <v>43216</v>
      </c>
      <c r="K696" s="22">
        <v>2018</v>
      </c>
      <c r="L696" s="48" t="s">
        <v>1154</v>
      </c>
      <c r="M696" s="48">
        <v>43216</v>
      </c>
      <c r="N696" s="50">
        <v>5.5</v>
      </c>
      <c r="O696" t="str">
        <f t="shared" si="79"/>
        <v>Somero</v>
      </c>
      <c r="P696" s="41" t="s">
        <v>989</v>
      </c>
      <c r="Q696" t="str">
        <f>VLOOKUP(P696,spp!A:B,2,FALSE)</f>
        <v>Halichoeres nicholsi</v>
      </c>
      <c r="R696" s="53">
        <f t="shared" si="81"/>
        <v>1</v>
      </c>
      <c r="S696" s="87"/>
      <c r="T696" s="87">
        <v>1</v>
      </c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  <c r="AF696" s="87"/>
      <c r="AG696" s="87"/>
      <c r="AH696" s="87"/>
      <c r="AI696" s="87"/>
      <c r="AJ696" s="87"/>
      <c r="AK696" s="88"/>
      <c r="AL696" s="79"/>
      <c r="AM696">
        <f>VLOOKUP(P696,spp!A:C,3,FALSE)</f>
        <v>1.26E-2</v>
      </c>
      <c r="AN696">
        <f>VLOOKUP(P696,spp!A:D,4,FALSE)</f>
        <v>3.0672999999999999</v>
      </c>
      <c r="AO696">
        <f t="shared" si="82"/>
        <v>6.0875978967715536</v>
      </c>
      <c r="AP696">
        <f t="shared" si="83"/>
        <v>0.15218994741928885</v>
      </c>
      <c r="AQ696">
        <f t="shared" si="84"/>
        <v>1.5218994741928884</v>
      </c>
      <c r="AR696">
        <f t="shared" si="85"/>
        <v>1.5218994741928885E-3</v>
      </c>
      <c r="AS696">
        <f t="shared" si="80"/>
        <v>2.5000000000000001E-2</v>
      </c>
      <c r="AT696">
        <f>VLOOKUP(P696,spp!A:H,8,FALSE)</f>
        <v>4</v>
      </c>
      <c r="AU696" s="79" t="str">
        <f>VLOOKUP(Q696,gfQuimbayo!B:C,2,FALSE)</f>
        <v>IN</v>
      </c>
      <c r="AV696" s="79" t="str">
        <f>VLOOKUP(AU696,gfQuimbayo!E:F,2,FALSE)</f>
        <v>Invertebrivores</v>
      </c>
      <c r="AW696" s="79" t="str">
        <f>VLOOKUP(Q696,taxo!A:D,4,FALSE)</f>
        <v>Perciformes</v>
      </c>
      <c r="AX696" s="79" t="str">
        <f>VLOOKUP(Q696,taxo!A:C,3,FALSE)</f>
        <v>Labridae</v>
      </c>
      <c r="AY696" t="str">
        <f>VLOOKUP(P696,spp!A:L,12,FALSE)</f>
        <v>LC</v>
      </c>
    </row>
    <row r="697" spans="1:51" x14ac:dyDescent="0.25">
      <c r="A697" t="s">
        <v>1094</v>
      </c>
      <c r="B697" s="22" t="s">
        <v>1124</v>
      </c>
      <c r="C697" s="41" t="s">
        <v>1132</v>
      </c>
      <c r="D697" s="45" t="s">
        <v>1147</v>
      </c>
      <c r="E697" s="45" t="s">
        <v>1144</v>
      </c>
      <c r="F697" s="3" t="s">
        <v>1148</v>
      </c>
      <c r="G697" s="46" t="s">
        <v>1150</v>
      </c>
      <c r="H697" s="47">
        <v>3</v>
      </c>
      <c r="I697">
        <v>40</v>
      </c>
      <c r="J697" s="48">
        <v>43216</v>
      </c>
      <c r="K697" s="22">
        <v>2018</v>
      </c>
      <c r="L697" s="48" t="s">
        <v>1154</v>
      </c>
      <c r="M697" s="48">
        <v>43216</v>
      </c>
      <c r="N697" s="50">
        <v>5.5</v>
      </c>
      <c r="O697" t="str">
        <f t="shared" si="79"/>
        <v>Somero</v>
      </c>
      <c r="P697" s="41" t="s">
        <v>984</v>
      </c>
      <c r="Q697" t="str">
        <f>VLOOKUP(P697,spp!A:B,2,FALSE)</f>
        <v>Scarus ghobban</v>
      </c>
      <c r="R697" s="53">
        <f t="shared" si="81"/>
        <v>2</v>
      </c>
      <c r="S697" s="87"/>
      <c r="T697" s="87"/>
      <c r="U697" s="87">
        <v>1</v>
      </c>
      <c r="V697" s="87"/>
      <c r="W697" s="87">
        <v>1</v>
      </c>
      <c r="X697" s="87"/>
      <c r="Y697" s="87"/>
      <c r="Z697" s="87"/>
      <c r="AA697" s="87"/>
      <c r="AB697" s="87"/>
      <c r="AC697" s="87"/>
      <c r="AD697" s="87"/>
      <c r="AE697" s="87"/>
      <c r="AF697" s="87"/>
      <c r="AG697" s="87"/>
      <c r="AH697" s="87"/>
      <c r="AI697" s="87"/>
      <c r="AJ697" s="87"/>
      <c r="AK697" s="88"/>
      <c r="AL697" s="79"/>
      <c r="AM697">
        <f>VLOOKUP(P697,spp!A:C,3,FALSE)</f>
        <v>2.3300000000000001E-2</v>
      </c>
      <c r="AN697">
        <f>VLOOKUP(P697,spp!A:D,4,FALSE)</f>
        <v>2.919</v>
      </c>
      <c r="AO697">
        <f t="shared" si="82"/>
        <v>317.59466263535825</v>
      </c>
      <c r="AP697">
        <f t="shared" si="83"/>
        <v>7.939866565883956</v>
      </c>
      <c r="AQ697">
        <f t="shared" si="84"/>
        <v>79.398665658839562</v>
      </c>
      <c r="AR697">
        <f t="shared" si="85"/>
        <v>7.939866565883956E-2</v>
      </c>
      <c r="AS697">
        <f t="shared" si="80"/>
        <v>0.05</v>
      </c>
      <c r="AT697">
        <f>VLOOKUP(P697,spp!A:H,8,FALSE)</f>
        <v>2</v>
      </c>
      <c r="AU697" s="79" t="str">
        <f>VLOOKUP(Q697,gfQuimbayo!B:C,2,FALSE)</f>
        <v>HM</v>
      </c>
      <c r="AV697" s="79" t="str">
        <f>VLOOKUP(AU697,gfQuimbayo!E:F,2,FALSE)</f>
        <v>Macroalgae feeders</v>
      </c>
      <c r="AW697" s="79" t="str">
        <f>VLOOKUP(Q697,taxo!A:D,4,FALSE)</f>
        <v>Perciformes</v>
      </c>
      <c r="AX697" s="79" t="str">
        <f>VLOOKUP(Q697,taxo!A:C,3,FALSE)</f>
        <v>Scaridae</v>
      </c>
      <c r="AY697" t="str">
        <f>VLOOKUP(P697,spp!A:L,12,FALSE)</f>
        <v>LC</v>
      </c>
    </row>
    <row r="698" spans="1:51" x14ac:dyDescent="0.25">
      <c r="A698" t="s">
        <v>1094</v>
      </c>
      <c r="B698" s="22" t="s">
        <v>1124</v>
      </c>
      <c r="C698" s="41" t="s">
        <v>1132</v>
      </c>
      <c r="D698" s="45" t="s">
        <v>1147</v>
      </c>
      <c r="E698" s="45" t="s">
        <v>1144</v>
      </c>
      <c r="F698" s="3" t="s">
        <v>1148</v>
      </c>
      <c r="G698" s="46" t="s">
        <v>1150</v>
      </c>
      <c r="H698" s="47">
        <v>3</v>
      </c>
      <c r="I698">
        <v>40</v>
      </c>
      <c r="J698" s="48">
        <v>43216</v>
      </c>
      <c r="K698" s="22">
        <v>2018</v>
      </c>
      <c r="L698" s="48" t="s">
        <v>1154</v>
      </c>
      <c r="M698" s="48">
        <v>43216</v>
      </c>
      <c r="N698" s="50">
        <v>5.5</v>
      </c>
      <c r="O698" t="str">
        <f t="shared" si="79"/>
        <v>Somero</v>
      </c>
      <c r="P698" s="41" t="s">
        <v>964</v>
      </c>
      <c r="Q698" t="str">
        <f>VLOOKUP(P698,spp!A:B,2,FALSE)</f>
        <v>Abudefduf troschelii</v>
      </c>
      <c r="R698" s="53">
        <f t="shared" si="81"/>
        <v>2</v>
      </c>
      <c r="S698" s="87"/>
      <c r="T698" s="87"/>
      <c r="U698" s="87">
        <v>2</v>
      </c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  <c r="AF698" s="87"/>
      <c r="AG698" s="87"/>
      <c r="AH698" s="87"/>
      <c r="AI698" s="87"/>
      <c r="AJ698" s="87"/>
      <c r="AK698" s="88"/>
      <c r="AL698" s="79"/>
      <c r="AM698">
        <f>VLOOKUP(P698,spp!A:C,3,FALSE)</f>
        <v>1.6E-2</v>
      </c>
      <c r="AN698">
        <f>VLOOKUP(P698,spp!A:D,4,FALSE)</f>
        <v>3.0516000000000001</v>
      </c>
      <c r="AO698">
        <f t="shared" si="82"/>
        <v>71.200095149659731</v>
      </c>
      <c r="AP698">
        <f t="shared" si="83"/>
        <v>1.7800023787414934</v>
      </c>
      <c r="AQ698">
        <f t="shared" si="84"/>
        <v>17.800023787414933</v>
      </c>
      <c r="AR698">
        <f t="shared" si="85"/>
        <v>1.7800023787414933E-2</v>
      </c>
      <c r="AS698">
        <f t="shared" si="80"/>
        <v>0.05</v>
      </c>
      <c r="AT698">
        <f>VLOOKUP(P698,spp!A:H,8,FALSE)</f>
        <v>3</v>
      </c>
      <c r="AU698" s="79" t="str">
        <f>VLOOKUP(Q698,gfQuimbayo!B:C,2,FALSE)</f>
        <v>PK</v>
      </c>
      <c r="AV698" s="79" t="str">
        <f>VLOOKUP(AU698,gfQuimbayo!E:F,2,FALSE)</f>
        <v>Planktivores</v>
      </c>
      <c r="AW698" s="79" t="str">
        <f>VLOOKUP(Q698,taxo!A:D,4,FALSE)</f>
        <v>Perciformes</v>
      </c>
      <c r="AX698" s="79" t="str">
        <f>VLOOKUP(Q698,taxo!A:C,3,FALSE)</f>
        <v>Pomacentridae</v>
      </c>
      <c r="AY698" t="str">
        <f>VLOOKUP(P698,spp!A:L,12,FALSE)</f>
        <v>LC</v>
      </c>
    </row>
    <row r="699" spans="1:51" x14ac:dyDescent="0.25">
      <c r="A699" t="s">
        <v>1094</v>
      </c>
      <c r="B699" s="22" t="s">
        <v>1124</v>
      </c>
      <c r="C699" s="41" t="s">
        <v>1132</v>
      </c>
      <c r="D699" s="45" t="s">
        <v>1147</v>
      </c>
      <c r="E699" s="45" t="s">
        <v>1144</v>
      </c>
      <c r="F699" s="3" t="s">
        <v>1148</v>
      </c>
      <c r="G699" s="46" t="s">
        <v>1150</v>
      </c>
      <c r="H699" s="47">
        <v>3</v>
      </c>
      <c r="I699">
        <v>40</v>
      </c>
      <c r="J699" s="48">
        <v>43216</v>
      </c>
      <c r="K699" s="22">
        <v>2018</v>
      </c>
      <c r="L699" s="48" t="s">
        <v>1154</v>
      </c>
      <c r="M699" s="48">
        <v>43216</v>
      </c>
      <c r="N699" s="50">
        <v>5.5</v>
      </c>
      <c r="O699" t="str">
        <f t="shared" si="79"/>
        <v>Somero</v>
      </c>
      <c r="P699" s="41" t="s">
        <v>976</v>
      </c>
      <c r="Q699" t="str">
        <f>VLOOKUP(P699,spp!A:B,2,FALSE)</f>
        <v>Sufflamen verres</v>
      </c>
      <c r="R699" s="53">
        <f t="shared" si="81"/>
        <v>1</v>
      </c>
      <c r="S699" s="87"/>
      <c r="T699" s="87"/>
      <c r="U699" s="87">
        <v>1</v>
      </c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  <c r="AF699" s="87"/>
      <c r="AG699" s="87"/>
      <c r="AH699" s="87"/>
      <c r="AI699" s="87"/>
      <c r="AJ699" s="87"/>
      <c r="AK699" s="88"/>
      <c r="AL699" s="79"/>
      <c r="AM699">
        <f>VLOOKUP(P699,spp!A:C,3,FALSE)</f>
        <v>2.4899999999999999E-2</v>
      </c>
      <c r="AN699">
        <f>VLOOKUP(P699,spp!A:D,4,FALSE)</f>
        <v>3.0129999999999999</v>
      </c>
      <c r="AO699">
        <f t="shared" si="82"/>
        <v>50.256150114544802</v>
      </c>
      <c r="AP699">
        <f t="shared" si="83"/>
        <v>1.25640375286362</v>
      </c>
      <c r="AQ699">
        <f t="shared" si="84"/>
        <v>12.5640375286362</v>
      </c>
      <c r="AR699">
        <f t="shared" si="85"/>
        <v>1.2564037528636201E-2</v>
      </c>
      <c r="AS699">
        <f t="shared" si="80"/>
        <v>2.5000000000000001E-2</v>
      </c>
      <c r="AT699">
        <f>VLOOKUP(P699,spp!A:H,8,FALSE)</f>
        <v>3.3</v>
      </c>
      <c r="AU699" s="79" t="str">
        <f>VLOOKUP(Q699,gfQuimbayo!B:C,2,FALSE)</f>
        <v>IN</v>
      </c>
      <c r="AV699" s="79" t="str">
        <f>VLOOKUP(AU699,gfQuimbayo!E:F,2,FALSE)</f>
        <v>Invertebrivores</v>
      </c>
      <c r="AW699" s="79" t="str">
        <f>VLOOKUP(Q699,taxo!A:D,4,FALSE)</f>
        <v>Tetraodontiformes</v>
      </c>
      <c r="AX699" s="79" t="str">
        <f>VLOOKUP(Q699,taxo!A:C,3,FALSE)</f>
        <v>Balistidae</v>
      </c>
      <c r="AY699" t="str">
        <f>VLOOKUP(P699,spp!A:L,12,FALSE)</f>
        <v>LC</v>
      </c>
    </row>
    <row r="700" spans="1:51" x14ac:dyDescent="0.25">
      <c r="A700" t="s">
        <v>1094</v>
      </c>
      <c r="B700" s="22" t="s">
        <v>1124</v>
      </c>
      <c r="C700" s="41" t="s">
        <v>1132</v>
      </c>
      <c r="D700" s="45" t="s">
        <v>1147</v>
      </c>
      <c r="E700" s="45" t="s">
        <v>1144</v>
      </c>
      <c r="F700" s="3" t="s">
        <v>1148</v>
      </c>
      <c r="G700" s="46" t="s">
        <v>1150</v>
      </c>
      <c r="H700" s="47">
        <v>3</v>
      </c>
      <c r="I700">
        <v>40</v>
      </c>
      <c r="J700" s="48">
        <v>43216</v>
      </c>
      <c r="K700" s="22">
        <v>2018</v>
      </c>
      <c r="L700" s="48" t="s">
        <v>1154</v>
      </c>
      <c r="M700" s="48">
        <v>43216</v>
      </c>
      <c r="N700" s="50">
        <v>5.5</v>
      </c>
      <c r="O700" t="str">
        <f t="shared" si="79"/>
        <v>Somero</v>
      </c>
      <c r="P700" s="41" t="s">
        <v>988</v>
      </c>
      <c r="Q700" t="str">
        <f>VLOOKUP(P700,spp!A:B,2,FALSE)</f>
        <v>Halichoeres chierchiae</v>
      </c>
      <c r="R700" s="53">
        <f t="shared" si="81"/>
        <v>1</v>
      </c>
      <c r="S700" s="87"/>
      <c r="T700" s="87"/>
      <c r="U700" s="87"/>
      <c r="V700" s="87">
        <v>1</v>
      </c>
      <c r="W700" s="87"/>
      <c r="X700" s="87"/>
      <c r="Y700" s="87"/>
      <c r="Z700" s="87"/>
      <c r="AA700" s="87"/>
      <c r="AB700" s="87"/>
      <c r="AC700" s="87"/>
      <c r="AD700" s="87"/>
      <c r="AE700" s="87"/>
      <c r="AF700" s="87"/>
      <c r="AG700" s="87"/>
      <c r="AH700" s="87"/>
      <c r="AI700" s="87"/>
      <c r="AJ700" s="87"/>
      <c r="AK700" s="88"/>
      <c r="AL700" s="79"/>
      <c r="AM700">
        <f>VLOOKUP(P700,spp!A:C,3,FALSE)</f>
        <v>1.26E-2</v>
      </c>
      <c r="AN700">
        <f>VLOOKUP(P700,spp!A:D,4,FALSE)</f>
        <v>3.0672999999999999</v>
      </c>
      <c r="AO700">
        <f t="shared" si="82"/>
        <v>81.873084400799542</v>
      </c>
      <c r="AP700">
        <f t="shared" si="83"/>
        <v>2.0468271100199886</v>
      </c>
      <c r="AQ700">
        <f t="shared" si="84"/>
        <v>20.468271100199885</v>
      </c>
      <c r="AR700">
        <f t="shared" si="85"/>
        <v>2.0468271100199886E-2</v>
      </c>
      <c r="AS700">
        <f t="shared" si="80"/>
        <v>2.5000000000000001E-2</v>
      </c>
      <c r="AT700">
        <f>VLOOKUP(P700,spp!A:H,8,FALSE)</f>
        <v>3.5</v>
      </c>
      <c r="AU700" s="79" t="str">
        <f>VLOOKUP(Q700,gfQuimbayo!B:C,2,FALSE)</f>
        <v>IN</v>
      </c>
      <c r="AV700" s="79" t="str">
        <f>VLOOKUP(AU700,gfQuimbayo!E:F,2,FALSE)</f>
        <v>Invertebrivores</v>
      </c>
      <c r="AW700" s="79" t="str">
        <f>VLOOKUP(Q700,taxo!A:D,4,FALSE)</f>
        <v>Perciformes</v>
      </c>
      <c r="AX700" s="79" t="str">
        <f>VLOOKUP(Q700,taxo!A:C,3,FALSE)</f>
        <v>Labridae</v>
      </c>
      <c r="AY700" t="str">
        <f>VLOOKUP(P700,spp!A:L,12,FALSE)</f>
        <v>LC</v>
      </c>
    </row>
    <row r="701" spans="1:51" x14ac:dyDescent="0.25">
      <c r="A701" t="s">
        <v>1094</v>
      </c>
      <c r="B701" s="22" t="s">
        <v>1124</v>
      </c>
      <c r="C701" s="41" t="s">
        <v>1132</v>
      </c>
      <c r="D701" s="45" t="s">
        <v>1147</v>
      </c>
      <c r="E701" s="45" t="s">
        <v>1144</v>
      </c>
      <c r="F701" s="3" t="s">
        <v>1148</v>
      </c>
      <c r="G701" s="46" t="s">
        <v>1150</v>
      </c>
      <c r="H701" s="47">
        <v>3</v>
      </c>
      <c r="I701">
        <v>40</v>
      </c>
      <c r="J701" s="48">
        <v>43216</v>
      </c>
      <c r="K701" s="22">
        <v>2018</v>
      </c>
      <c r="L701" s="48" t="s">
        <v>1154</v>
      </c>
      <c r="M701" s="48">
        <v>43216</v>
      </c>
      <c r="N701" s="50">
        <v>5.5</v>
      </c>
      <c r="O701" t="str">
        <f t="shared" si="79"/>
        <v>Somero</v>
      </c>
      <c r="P701" s="41" t="s">
        <v>1156</v>
      </c>
      <c r="Q701" t="str">
        <f>VLOOKUP(P701,spp!A:B,2,FALSE)</f>
        <v>Haemulon sexfasciatum</v>
      </c>
      <c r="R701" s="53">
        <f t="shared" si="81"/>
        <v>1</v>
      </c>
      <c r="S701" s="87"/>
      <c r="T701" s="87"/>
      <c r="U701" s="87">
        <v>1</v>
      </c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  <c r="AF701" s="87"/>
      <c r="AG701" s="87"/>
      <c r="AH701" s="87"/>
      <c r="AI701" s="87"/>
      <c r="AJ701" s="87"/>
      <c r="AK701" s="88"/>
      <c r="AL701" s="79"/>
      <c r="AM701">
        <f>VLOOKUP(P701,spp!A:C,3,FALSE)</f>
        <v>8.1000000000000003E-2</v>
      </c>
      <c r="AN701">
        <f>VLOOKUP(P701,spp!A:D,4,FALSE)</f>
        <v>2.71</v>
      </c>
      <c r="AO701">
        <f t="shared" si="82"/>
        <v>76.052090115462548</v>
      </c>
      <c r="AP701">
        <f t="shared" si="83"/>
        <v>1.9013022528865637</v>
      </c>
      <c r="AQ701">
        <f t="shared" si="84"/>
        <v>19.013022528865637</v>
      </c>
      <c r="AR701">
        <f t="shared" si="85"/>
        <v>1.9013022528865636E-2</v>
      </c>
      <c r="AS701">
        <f t="shared" si="80"/>
        <v>2.5000000000000001E-2</v>
      </c>
      <c r="AT701">
        <f>VLOOKUP(P701,spp!A:H,8,FALSE)</f>
        <v>4.2</v>
      </c>
      <c r="AU701" s="79" t="str">
        <f>VLOOKUP(Q701,gfQuimbayo!B:C,2,FALSE)</f>
        <v>PS</v>
      </c>
      <c r="AV701" s="79" t="str">
        <f>VLOOKUP(AU701,gfQuimbayo!E:F,2,FALSE)</f>
        <v>Piscivores</v>
      </c>
      <c r="AW701" s="79" t="str">
        <f>VLOOKUP(Q701,taxo!A:D,4,FALSE)</f>
        <v>Perciformes</v>
      </c>
      <c r="AX701" s="79" t="str">
        <f>VLOOKUP(Q701,taxo!A:C,3,FALSE)</f>
        <v>Haemulidae</v>
      </c>
      <c r="AY701" t="str">
        <f>VLOOKUP(P701,spp!A:L,12,FALSE)</f>
        <v>LC</v>
      </c>
    </row>
    <row r="702" spans="1:51" x14ac:dyDescent="0.25">
      <c r="A702" t="s">
        <v>1094</v>
      </c>
      <c r="B702" s="22" t="s">
        <v>1124</v>
      </c>
      <c r="C702" s="41" t="s">
        <v>1132</v>
      </c>
      <c r="D702" s="45" t="s">
        <v>1147</v>
      </c>
      <c r="E702" s="45" t="s">
        <v>1144</v>
      </c>
      <c r="F702" s="3" t="s">
        <v>1148</v>
      </c>
      <c r="G702" s="46" t="s">
        <v>1150</v>
      </c>
      <c r="H702" s="47">
        <v>3</v>
      </c>
      <c r="I702">
        <v>40</v>
      </c>
      <c r="J702" s="48">
        <v>43216</v>
      </c>
      <c r="K702" s="22">
        <v>2018</v>
      </c>
      <c r="L702" s="48" t="s">
        <v>1154</v>
      </c>
      <c r="M702" s="48">
        <v>43216</v>
      </c>
      <c r="N702" s="50">
        <v>5.5</v>
      </c>
      <c r="O702" t="str">
        <f t="shared" ref="O702:O765" si="86">IF(N702&gt;6,"Profundo","Somero")</f>
        <v>Somero</v>
      </c>
      <c r="P702" s="41" t="s">
        <v>971</v>
      </c>
      <c r="Q702" t="str">
        <f>VLOOKUP(P702,spp!A:B,2,FALSE)</f>
        <v>Lutjanus argentiventris</v>
      </c>
      <c r="R702" s="53">
        <f t="shared" si="81"/>
        <v>1</v>
      </c>
      <c r="S702" s="87"/>
      <c r="T702" s="87"/>
      <c r="U702" s="87"/>
      <c r="V702" s="87"/>
      <c r="W702" s="87">
        <v>1</v>
      </c>
      <c r="X702" s="87"/>
      <c r="Y702" s="87"/>
      <c r="Z702" s="87"/>
      <c r="AA702" s="87"/>
      <c r="AB702" s="87"/>
      <c r="AC702" s="87"/>
      <c r="AD702" s="87"/>
      <c r="AE702" s="87"/>
      <c r="AF702" s="87"/>
      <c r="AG702" s="87"/>
      <c r="AH702" s="87"/>
      <c r="AI702" s="87"/>
      <c r="AJ702" s="87"/>
      <c r="AK702" s="88"/>
      <c r="AL702" s="79"/>
      <c r="AM702">
        <f>VLOOKUP(P702,spp!A:C,3,FALSE)</f>
        <v>1.7299999999999999E-2</v>
      </c>
      <c r="AN702">
        <f>VLOOKUP(P702,spp!A:D,4,FALSE)</f>
        <v>3</v>
      </c>
      <c r="AO702">
        <f t="shared" si="82"/>
        <v>270.3125</v>
      </c>
      <c r="AP702">
        <f t="shared" si="83"/>
        <v>6.7578125</v>
      </c>
      <c r="AQ702">
        <f t="shared" si="84"/>
        <v>67.578125</v>
      </c>
      <c r="AR702">
        <f t="shared" si="85"/>
        <v>6.7578125000000003E-2</v>
      </c>
      <c r="AS702">
        <f t="shared" si="80"/>
        <v>2.5000000000000001E-2</v>
      </c>
      <c r="AT702">
        <f>VLOOKUP(P702,spp!A:H,8,FALSE)</f>
        <v>4</v>
      </c>
      <c r="AU702" s="79" t="str">
        <f>VLOOKUP(Q702,gfQuimbayo!B:C,2,FALSE)</f>
        <v>PS</v>
      </c>
      <c r="AV702" s="79" t="str">
        <f>VLOOKUP(AU702,gfQuimbayo!E:F,2,FALSE)</f>
        <v>Piscivores</v>
      </c>
      <c r="AW702" s="79" t="str">
        <f>VLOOKUP(Q702,taxo!A:D,4,FALSE)</f>
        <v>Perciformes</v>
      </c>
      <c r="AX702" s="79" t="str">
        <f>VLOOKUP(Q702,taxo!A:C,3,FALSE)</f>
        <v>Lutjanidae</v>
      </c>
      <c r="AY702" t="str">
        <f>VLOOKUP(P702,spp!A:L,12,FALSE)</f>
        <v>LC</v>
      </c>
    </row>
    <row r="703" spans="1:51" x14ac:dyDescent="0.25">
      <c r="A703" t="s">
        <v>1094</v>
      </c>
      <c r="B703" s="22" t="s">
        <v>1124</v>
      </c>
      <c r="C703" s="41" t="s">
        <v>1133</v>
      </c>
      <c r="D703" s="45" t="s">
        <v>1143</v>
      </c>
      <c r="E703" s="45" t="s">
        <v>1144</v>
      </c>
      <c r="F703" s="3" t="s">
        <v>1148</v>
      </c>
      <c r="G703" s="46"/>
      <c r="H703" s="47">
        <v>1</v>
      </c>
      <c r="I703">
        <v>40</v>
      </c>
      <c r="J703" s="48">
        <v>43216</v>
      </c>
      <c r="K703" s="22">
        <v>2018</v>
      </c>
      <c r="L703" s="48" t="s">
        <v>1154</v>
      </c>
      <c r="M703" s="48">
        <v>43216</v>
      </c>
      <c r="N703" s="50">
        <v>7.7</v>
      </c>
      <c r="O703" t="str">
        <f t="shared" si="86"/>
        <v>Profundo</v>
      </c>
      <c r="P703" s="41" t="s">
        <v>984</v>
      </c>
      <c r="Q703" t="str">
        <f>VLOOKUP(P703,spp!A:B,2,FALSE)</f>
        <v>Scarus ghobban</v>
      </c>
      <c r="R703" s="53">
        <f t="shared" si="81"/>
        <v>2</v>
      </c>
      <c r="S703" s="87"/>
      <c r="T703" s="87"/>
      <c r="U703" s="87">
        <v>1</v>
      </c>
      <c r="V703" s="87">
        <v>1</v>
      </c>
      <c r="W703" s="87"/>
      <c r="X703" s="87"/>
      <c r="Y703" s="87"/>
      <c r="Z703" s="87"/>
      <c r="AA703" s="87"/>
      <c r="AB703" s="87"/>
      <c r="AC703" s="87"/>
      <c r="AD703" s="87"/>
      <c r="AE703" s="87"/>
      <c r="AF703" s="87"/>
      <c r="AG703" s="87"/>
      <c r="AH703" s="87"/>
      <c r="AI703" s="87"/>
      <c r="AJ703" s="87"/>
      <c r="AK703" s="88"/>
      <c r="AL703" s="79"/>
      <c r="AM703">
        <f>VLOOKUP(P703,spp!A:C,3,FALSE)</f>
        <v>2.3300000000000001E-2</v>
      </c>
      <c r="AN703">
        <f>VLOOKUP(P703,spp!A:D,4,FALSE)</f>
        <v>2.919</v>
      </c>
      <c r="AO703">
        <f t="shared" si="82"/>
        <v>136.12216557712463</v>
      </c>
      <c r="AP703">
        <f t="shared" si="83"/>
        <v>3.4030541394281157</v>
      </c>
      <c r="AQ703">
        <f t="shared" si="84"/>
        <v>34.030541394281158</v>
      </c>
      <c r="AR703">
        <f t="shared" si="85"/>
        <v>3.4030541394281161E-2</v>
      </c>
      <c r="AS703">
        <f t="shared" si="80"/>
        <v>0.05</v>
      </c>
      <c r="AT703">
        <f>VLOOKUP(P703,spp!A:H,8,FALSE)</f>
        <v>2</v>
      </c>
      <c r="AU703" s="79" t="str">
        <f>VLOOKUP(Q703,gfQuimbayo!B:C,2,FALSE)</f>
        <v>HM</v>
      </c>
      <c r="AV703" s="79" t="str">
        <f>VLOOKUP(AU703,gfQuimbayo!E:F,2,FALSE)</f>
        <v>Macroalgae feeders</v>
      </c>
      <c r="AW703" s="79" t="str">
        <f>VLOOKUP(Q703,taxo!A:D,4,FALSE)</f>
        <v>Perciformes</v>
      </c>
      <c r="AX703" s="79" t="str">
        <f>VLOOKUP(Q703,taxo!A:C,3,FALSE)</f>
        <v>Scaridae</v>
      </c>
      <c r="AY703" t="str">
        <f>VLOOKUP(P703,spp!A:L,12,FALSE)</f>
        <v>LC</v>
      </c>
    </row>
    <row r="704" spans="1:51" x14ac:dyDescent="0.25">
      <c r="A704" t="s">
        <v>1094</v>
      </c>
      <c r="B704" s="22" t="s">
        <v>1124</v>
      </c>
      <c r="C704" s="41" t="s">
        <v>1133</v>
      </c>
      <c r="D704" s="45" t="s">
        <v>1143</v>
      </c>
      <c r="E704" s="45" t="s">
        <v>1144</v>
      </c>
      <c r="F704" s="3" t="s">
        <v>1148</v>
      </c>
      <c r="G704" s="46"/>
      <c r="H704" s="47">
        <v>1</v>
      </c>
      <c r="I704">
        <v>40</v>
      </c>
      <c r="J704" s="48">
        <v>43216</v>
      </c>
      <c r="K704" s="22">
        <v>2018</v>
      </c>
      <c r="L704" s="48" t="s">
        <v>1154</v>
      </c>
      <c r="M704" s="48">
        <v>43216</v>
      </c>
      <c r="N704" s="50">
        <v>7.7</v>
      </c>
      <c r="O704" t="str">
        <f t="shared" si="86"/>
        <v>Profundo</v>
      </c>
      <c r="P704" s="41" t="s">
        <v>964</v>
      </c>
      <c r="Q704" t="str">
        <f>VLOOKUP(P704,spp!A:B,2,FALSE)</f>
        <v>Abudefduf troschelii</v>
      </c>
      <c r="R704" s="53">
        <f t="shared" si="81"/>
        <v>10</v>
      </c>
      <c r="S704" s="87"/>
      <c r="T704" s="87"/>
      <c r="U704" s="87"/>
      <c r="V704" s="87">
        <v>10</v>
      </c>
      <c r="W704" s="87"/>
      <c r="X704" s="87"/>
      <c r="Y704" s="87"/>
      <c r="Z704" s="87"/>
      <c r="AA704" s="87"/>
      <c r="AB704" s="87"/>
      <c r="AC704" s="87"/>
      <c r="AD704" s="87"/>
      <c r="AE704" s="87"/>
      <c r="AF704" s="87"/>
      <c r="AG704" s="87"/>
      <c r="AH704" s="87"/>
      <c r="AI704" s="87"/>
      <c r="AJ704" s="87"/>
      <c r="AK704" s="88"/>
      <c r="AL704" s="79"/>
      <c r="AM704">
        <f>VLOOKUP(P704,spp!A:C,3,FALSE)</f>
        <v>1.6E-2</v>
      </c>
      <c r="AN704">
        <f>VLOOKUP(P704,spp!A:D,4,FALSE)</f>
        <v>3.0516000000000001</v>
      </c>
      <c r="AO704">
        <f t="shared" si="82"/>
        <v>993.97369696046383</v>
      </c>
      <c r="AP704">
        <f t="shared" si="83"/>
        <v>24.849342424011596</v>
      </c>
      <c r="AQ704">
        <f t="shared" si="84"/>
        <v>248.49342424011596</v>
      </c>
      <c r="AR704">
        <f t="shared" si="85"/>
        <v>0.24849342424011595</v>
      </c>
      <c r="AS704">
        <f t="shared" si="80"/>
        <v>0.25</v>
      </c>
      <c r="AT704">
        <f>VLOOKUP(P704,spp!A:H,8,FALSE)</f>
        <v>3</v>
      </c>
      <c r="AU704" s="79" t="str">
        <f>VLOOKUP(Q704,gfQuimbayo!B:C,2,FALSE)</f>
        <v>PK</v>
      </c>
      <c r="AV704" s="79" t="str">
        <f>VLOOKUP(AU704,gfQuimbayo!E:F,2,FALSE)</f>
        <v>Planktivores</v>
      </c>
      <c r="AW704" s="79" t="str">
        <f>VLOOKUP(Q704,taxo!A:D,4,FALSE)</f>
        <v>Perciformes</v>
      </c>
      <c r="AX704" s="79" t="str">
        <f>VLOOKUP(Q704,taxo!A:C,3,FALSE)</f>
        <v>Pomacentridae</v>
      </c>
      <c r="AY704" t="str">
        <f>VLOOKUP(P704,spp!A:L,12,FALSE)</f>
        <v>LC</v>
      </c>
    </row>
    <row r="705" spans="1:51" x14ac:dyDescent="0.25">
      <c r="A705" t="s">
        <v>1094</v>
      </c>
      <c r="B705" s="22" t="s">
        <v>1124</v>
      </c>
      <c r="C705" s="41" t="s">
        <v>1133</v>
      </c>
      <c r="D705" s="45" t="s">
        <v>1143</v>
      </c>
      <c r="E705" s="45" t="s">
        <v>1144</v>
      </c>
      <c r="F705" s="3" t="s">
        <v>1148</v>
      </c>
      <c r="G705" s="46"/>
      <c r="H705" s="47">
        <v>1</v>
      </c>
      <c r="I705">
        <v>40</v>
      </c>
      <c r="J705" s="48">
        <v>43216</v>
      </c>
      <c r="K705" s="22">
        <v>2018</v>
      </c>
      <c r="L705" s="48" t="s">
        <v>1154</v>
      </c>
      <c r="M705" s="48">
        <v>43216</v>
      </c>
      <c r="N705" s="50">
        <v>7.7</v>
      </c>
      <c r="O705" t="str">
        <f t="shared" si="86"/>
        <v>Profundo</v>
      </c>
      <c r="P705" s="41" t="s">
        <v>993</v>
      </c>
      <c r="Q705" t="str">
        <f>VLOOKUP(P705,spp!A:B,2,FALSE)</f>
        <v>Gymnothorax castaneus</v>
      </c>
      <c r="R705" s="53">
        <f t="shared" si="81"/>
        <v>1</v>
      </c>
      <c r="S705" s="87"/>
      <c r="T705" s="87"/>
      <c r="U705" s="87"/>
      <c r="V705" s="87"/>
      <c r="W705" s="87"/>
      <c r="X705" s="87"/>
      <c r="Y705" s="87"/>
      <c r="Z705" s="87"/>
      <c r="AA705" s="87"/>
      <c r="AB705" s="87">
        <v>1</v>
      </c>
      <c r="AC705" s="87"/>
      <c r="AD705" s="87"/>
      <c r="AE705" s="87"/>
      <c r="AF705" s="87"/>
      <c r="AG705" s="87"/>
      <c r="AH705" s="87"/>
      <c r="AI705" s="87"/>
      <c r="AJ705" s="87"/>
      <c r="AK705" s="88"/>
      <c r="AL705" s="79"/>
      <c r="AM705">
        <f>VLOOKUP(P705,spp!A:C,3,FALSE)</f>
        <v>1.4E-3</v>
      </c>
      <c r="AN705">
        <f>VLOOKUP(P705,spp!A:D,4,FALSE)</f>
        <v>3.0122</v>
      </c>
      <c r="AO705">
        <f t="shared" si="82"/>
        <v>622.56911683346641</v>
      </c>
      <c r="AP705">
        <f t="shared" si="83"/>
        <v>15.564227920836661</v>
      </c>
      <c r="AQ705">
        <f t="shared" si="84"/>
        <v>155.6422792083666</v>
      </c>
      <c r="AR705">
        <f t="shared" si="85"/>
        <v>0.1556422792083666</v>
      </c>
      <c r="AS705">
        <f t="shared" si="80"/>
        <v>2.5000000000000001E-2</v>
      </c>
      <c r="AT705">
        <f>VLOOKUP(P705,spp!A:H,8,FALSE)</f>
        <v>4</v>
      </c>
      <c r="AU705" s="79" t="str">
        <f>VLOOKUP(Q705,gfQuimbayo!B:C,2,FALSE)</f>
        <v>PS</v>
      </c>
      <c r="AV705" s="79" t="str">
        <f>VLOOKUP(AU705,gfQuimbayo!E:F,2,FALSE)</f>
        <v>Piscivores</v>
      </c>
      <c r="AW705" s="79" t="str">
        <f>VLOOKUP(Q705,taxo!A:D,4,FALSE)</f>
        <v>Anguilliformes</v>
      </c>
      <c r="AX705" s="79" t="str">
        <f>VLOOKUP(Q705,taxo!A:C,3,FALSE)</f>
        <v>Muraenidae</v>
      </c>
      <c r="AY705" t="str">
        <f>VLOOKUP(P705,spp!A:L,12,FALSE)</f>
        <v>LC</v>
      </c>
    </row>
    <row r="706" spans="1:51" x14ac:dyDescent="0.25">
      <c r="A706" t="s">
        <v>1094</v>
      </c>
      <c r="B706" s="22" t="s">
        <v>1124</v>
      </c>
      <c r="C706" s="41" t="s">
        <v>1133</v>
      </c>
      <c r="D706" s="45" t="s">
        <v>1143</v>
      </c>
      <c r="E706" s="45" t="s">
        <v>1144</v>
      </c>
      <c r="F706" s="3" t="s">
        <v>1148</v>
      </c>
      <c r="G706" s="46"/>
      <c r="H706" s="47">
        <v>1</v>
      </c>
      <c r="I706">
        <v>40</v>
      </c>
      <c r="J706" s="48">
        <v>43216</v>
      </c>
      <c r="K706" s="22">
        <v>2018</v>
      </c>
      <c r="L706" s="48" t="s">
        <v>1154</v>
      </c>
      <c r="M706" s="48">
        <v>43216</v>
      </c>
      <c r="N706" s="50">
        <v>7.7</v>
      </c>
      <c r="O706" t="str">
        <f t="shared" si="86"/>
        <v>Profundo</v>
      </c>
      <c r="P706" s="41" t="s">
        <v>973</v>
      </c>
      <c r="Q706" t="str">
        <f>VLOOKUP(P706,spp!A:B,2,FALSE)</f>
        <v>Chaetodon humeralis</v>
      </c>
      <c r="R706" s="53">
        <f t="shared" si="81"/>
        <v>21</v>
      </c>
      <c r="S706" s="87"/>
      <c r="T706" s="87"/>
      <c r="U706" s="87">
        <v>21</v>
      </c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  <c r="AF706" s="87"/>
      <c r="AG706" s="87"/>
      <c r="AH706" s="87"/>
      <c r="AI706" s="87"/>
      <c r="AJ706" s="87"/>
      <c r="AK706" s="88"/>
      <c r="AL706" s="79"/>
      <c r="AM706">
        <f>VLOOKUP(P706,spp!A:C,3,FALSE)</f>
        <v>2.9600000000000001E-2</v>
      </c>
      <c r="AN706">
        <f>VLOOKUP(P706,spp!A:D,4,FALSE)</f>
        <v>2.9895</v>
      </c>
      <c r="AO706">
        <f t="shared" si="82"/>
        <v>1182.2885664596977</v>
      </c>
      <c r="AP706">
        <f t="shared" si="83"/>
        <v>29.557214161492443</v>
      </c>
      <c r="AQ706">
        <f t="shared" si="84"/>
        <v>295.57214161492442</v>
      </c>
      <c r="AR706">
        <f t="shared" si="85"/>
        <v>0.2955721416149244</v>
      </c>
      <c r="AS706">
        <f t="shared" ref="AS706:AS769" si="87">R706/I706</f>
        <v>0.52500000000000002</v>
      </c>
      <c r="AT706">
        <f>VLOOKUP(P706,spp!A:H,8,FALSE)</f>
        <v>2.7</v>
      </c>
      <c r="AU706" s="79" t="str">
        <f>VLOOKUP(Q706,gfQuimbayo!B:C,2,FALSE)</f>
        <v>OM</v>
      </c>
      <c r="AV706" s="79" t="str">
        <f>VLOOKUP(AU706,gfQuimbayo!E:F,2,FALSE)</f>
        <v>Omnivores</v>
      </c>
      <c r="AW706" s="79" t="str">
        <f>VLOOKUP(Q706,taxo!A:D,4,FALSE)</f>
        <v>Perciformes</v>
      </c>
      <c r="AX706" s="79" t="str">
        <f>VLOOKUP(Q706,taxo!A:C,3,FALSE)</f>
        <v>Chaetodontidae</v>
      </c>
      <c r="AY706" t="str">
        <f>VLOOKUP(P706,spp!A:L,12,FALSE)</f>
        <v>LC</v>
      </c>
    </row>
    <row r="707" spans="1:51" x14ac:dyDescent="0.25">
      <c r="A707" t="s">
        <v>1094</v>
      </c>
      <c r="B707" s="22" t="s">
        <v>1124</v>
      </c>
      <c r="C707" s="41" t="s">
        <v>1133</v>
      </c>
      <c r="D707" s="45" t="s">
        <v>1143</v>
      </c>
      <c r="E707" s="45" t="s">
        <v>1144</v>
      </c>
      <c r="F707" s="3" t="s">
        <v>1148</v>
      </c>
      <c r="G707" s="46"/>
      <c r="H707" s="47">
        <v>1</v>
      </c>
      <c r="I707">
        <v>40</v>
      </c>
      <c r="J707" s="48">
        <v>43216</v>
      </c>
      <c r="K707" s="22">
        <v>2018</v>
      </c>
      <c r="L707" s="48" t="s">
        <v>1154</v>
      </c>
      <c r="M707" s="48">
        <v>43216</v>
      </c>
      <c r="N707" s="50">
        <v>7.7</v>
      </c>
      <c r="O707" t="str">
        <f t="shared" si="86"/>
        <v>Profundo</v>
      </c>
      <c r="P707" s="41" t="s">
        <v>989</v>
      </c>
      <c r="Q707" t="str">
        <f>VLOOKUP(P707,spp!A:B,2,FALSE)</f>
        <v>Halichoeres nicholsi</v>
      </c>
      <c r="R707" s="53">
        <f t="shared" si="81"/>
        <v>1</v>
      </c>
      <c r="S707" s="87"/>
      <c r="T707" s="87"/>
      <c r="U707" s="87">
        <v>1</v>
      </c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  <c r="AF707" s="87"/>
      <c r="AG707" s="87"/>
      <c r="AH707" s="87"/>
      <c r="AI707" s="87"/>
      <c r="AJ707" s="87"/>
      <c r="AK707" s="88"/>
      <c r="AL707" s="79"/>
      <c r="AM707">
        <f>VLOOKUP(P707,spp!A:C,3,FALSE)</f>
        <v>1.26E-2</v>
      </c>
      <c r="AN707">
        <f>VLOOKUP(P707,spp!A:D,4,FALSE)</f>
        <v>3.0672999999999999</v>
      </c>
      <c r="AO707">
        <f t="shared" si="82"/>
        <v>29.169073044120523</v>
      </c>
      <c r="AP707">
        <f t="shared" si="83"/>
        <v>0.72922682610301304</v>
      </c>
      <c r="AQ707">
        <f t="shared" si="84"/>
        <v>7.2922682610301308</v>
      </c>
      <c r="AR707">
        <f t="shared" si="85"/>
        <v>7.2922682610301309E-3</v>
      </c>
      <c r="AS707">
        <f t="shared" si="87"/>
        <v>2.5000000000000001E-2</v>
      </c>
      <c r="AT707">
        <f>VLOOKUP(P707,spp!A:H,8,FALSE)</f>
        <v>4</v>
      </c>
      <c r="AU707" s="79" t="str">
        <f>VLOOKUP(Q707,gfQuimbayo!B:C,2,FALSE)</f>
        <v>IN</v>
      </c>
      <c r="AV707" s="79" t="str">
        <f>VLOOKUP(AU707,gfQuimbayo!E:F,2,FALSE)</f>
        <v>Invertebrivores</v>
      </c>
      <c r="AW707" s="79" t="str">
        <f>VLOOKUP(Q707,taxo!A:D,4,FALSE)</f>
        <v>Perciformes</v>
      </c>
      <c r="AX707" s="79" t="str">
        <f>VLOOKUP(Q707,taxo!A:C,3,FALSE)</f>
        <v>Labridae</v>
      </c>
      <c r="AY707" t="str">
        <f>VLOOKUP(P707,spp!A:L,12,FALSE)</f>
        <v>LC</v>
      </c>
    </row>
    <row r="708" spans="1:51" x14ac:dyDescent="0.25">
      <c r="A708" t="s">
        <v>1094</v>
      </c>
      <c r="B708" s="22" t="s">
        <v>1124</v>
      </c>
      <c r="C708" s="41" t="s">
        <v>1133</v>
      </c>
      <c r="D708" s="45" t="s">
        <v>1143</v>
      </c>
      <c r="E708" s="45" t="s">
        <v>1144</v>
      </c>
      <c r="F708" s="3" t="s">
        <v>1148</v>
      </c>
      <c r="G708" s="46"/>
      <c r="H708" s="47">
        <v>2</v>
      </c>
      <c r="I708">
        <v>40</v>
      </c>
      <c r="J708" s="48">
        <v>43216</v>
      </c>
      <c r="K708" s="22">
        <v>2018</v>
      </c>
      <c r="L708" s="48" t="s">
        <v>1154</v>
      </c>
      <c r="M708" s="48">
        <v>43216</v>
      </c>
      <c r="N708" s="50">
        <v>7.7</v>
      </c>
      <c r="O708" t="str">
        <f t="shared" si="86"/>
        <v>Profundo</v>
      </c>
      <c r="P708" s="41" t="s">
        <v>964</v>
      </c>
      <c r="Q708" t="str">
        <f>VLOOKUP(P708,spp!A:B,2,FALSE)</f>
        <v>Abudefduf troschelii</v>
      </c>
      <c r="R708" s="53">
        <f t="shared" si="81"/>
        <v>13</v>
      </c>
      <c r="S708" s="87"/>
      <c r="T708" s="87"/>
      <c r="U708" s="87">
        <v>13</v>
      </c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  <c r="AF708" s="87"/>
      <c r="AG708" s="87"/>
      <c r="AH708" s="87"/>
      <c r="AI708" s="87"/>
      <c r="AJ708" s="87"/>
      <c r="AK708" s="88"/>
      <c r="AL708" s="79"/>
      <c r="AM708">
        <f>VLOOKUP(P708,spp!A:C,3,FALSE)</f>
        <v>1.6E-2</v>
      </c>
      <c r="AN708">
        <f>VLOOKUP(P708,spp!A:D,4,FALSE)</f>
        <v>3.0516000000000001</v>
      </c>
      <c r="AO708">
        <f t="shared" si="82"/>
        <v>462.80061847278824</v>
      </c>
      <c r="AP708">
        <f t="shared" si="83"/>
        <v>11.570015461819706</v>
      </c>
      <c r="AQ708">
        <f t="shared" si="84"/>
        <v>115.70015461819706</v>
      </c>
      <c r="AR708">
        <f t="shared" si="85"/>
        <v>0.11570015461819706</v>
      </c>
      <c r="AS708">
        <f t="shared" si="87"/>
        <v>0.32500000000000001</v>
      </c>
      <c r="AT708">
        <f>VLOOKUP(P708,spp!A:H,8,FALSE)</f>
        <v>3</v>
      </c>
      <c r="AU708" s="79" t="str">
        <f>VLOOKUP(Q708,gfQuimbayo!B:C,2,FALSE)</f>
        <v>PK</v>
      </c>
      <c r="AV708" s="79" t="str">
        <f>VLOOKUP(AU708,gfQuimbayo!E:F,2,FALSE)</f>
        <v>Planktivores</v>
      </c>
      <c r="AW708" s="79" t="str">
        <f>VLOOKUP(Q708,taxo!A:D,4,FALSE)</f>
        <v>Perciformes</v>
      </c>
      <c r="AX708" s="79" t="str">
        <f>VLOOKUP(Q708,taxo!A:C,3,FALSE)</f>
        <v>Pomacentridae</v>
      </c>
      <c r="AY708" t="str">
        <f>VLOOKUP(P708,spp!A:L,12,FALSE)</f>
        <v>LC</v>
      </c>
    </row>
    <row r="709" spans="1:51" x14ac:dyDescent="0.25">
      <c r="A709" t="s">
        <v>1094</v>
      </c>
      <c r="B709" s="22" t="s">
        <v>1124</v>
      </c>
      <c r="C709" s="41" t="s">
        <v>1133</v>
      </c>
      <c r="D709" s="45" t="s">
        <v>1143</v>
      </c>
      <c r="E709" s="45" t="s">
        <v>1144</v>
      </c>
      <c r="F709" s="3" t="s">
        <v>1148</v>
      </c>
      <c r="G709" s="46"/>
      <c r="H709" s="47">
        <v>2</v>
      </c>
      <c r="I709">
        <v>40</v>
      </c>
      <c r="J709" s="48">
        <v>43216</v>
      </c>
      <c r="K709" s="22">
        <v>2018</v>
      </c>
      <c r="L709" s="48" t="s">
        <v>1154</v>
      </c>
      <c r="M709" s="48">
        <v>43216</v>
      </c>
      <c r="N709" s="50">
        <v>7.7</v>
      </c>
      <c r="O709" t="str">
        <f t="shared" si="86"/>
        <v>Profundo</v>
      </c>
      <c r="P709" s="41" t="s">
        <v>982</v>
      </c>
      <c r="Q709" t="str">
        <f>VLOOKUP(P709,spp!A:B,2,FALSE)</f>
        <v>Arothron meleagris</v>
      </c>
      <c r="R709" s="53">
        <f t="shared" si="81"/>
        <v>1</v>
      </c>
      <c r="S709" s="87"/>
      <c r="T709" s="87"/>
      <c r="U709" s="87"/>
      <c r="V709" s="87">
        <v>1</v>
      </c>
      <c r="W709" s="87"/>
      <c r="X709" s="87"/>
      <c r="Y709" s="87"/>
      <c r="Z709" s="87"/>
      <c r="AA709" s="87"/>
      <c r="AB709" s="87"/>
      <c r="AC709" s="87"/>
      <c r="AD709" s="87"/>
      <c r="AE709" s="87"/>
      <c r="AF709" s="87"/>
      <c r="AG709" s="87"/>
      <c r="AH709" s="87"/>
      <c r="AI709" s="87"/>
      <c r="AJ709" s="87"/>
      <c r="AK709" s="88"/>
      <c r="AL709" s="79"/>
      <c r="AM709">
        <f>VLOOKUP(P709,spp!A:C,3,FALSE)</f>
        <v>3.0700000000000002E-2</v>
      </c>
      <c r="AN709">
        <f>VLOOKUP(P709,spp!A:D,4,FALSE)</f>
        <v>2.8498999999999999</v>
      </c>
      <c r="AO709">
        <f t="shared" si="82"/>
        <v>107.07116064527574</v>
      </c>
      <c r="AP709">
        <f t="shared" si="83"/>
        <v>2.6767790161318934</v>
      </c>
      <c r="AQ709">
        <f t="shared" si="84"/>
        <v>26.767790161318935</v>
      </c>
      <c r="AR709">
        <f t="shared" si="85"/>
        <v>2.6767790161318934E-2</v>
      </c>
      <c r="AS709">
        <f t="shared" si="87"/>
        <v>2.5000000000000001E-2</v>
      </c>
      <c r="AT709">
        <f>VLOOKUP(P709,spp!A:H,8,FALSE)</f>
        <v>3.4</v>
      </c>
      <c r="AU709" s="79" t="str">
        <f>VLOOKUP(Q709,gfQuimbayo!B:C,2,FALSE)</f>
        <v>IN</v>
      </c>
      <c r="AV709" s="79" t="str">
        <f>VLOOKUP(AU709,gfQuimbayo!E:F,2,FALSE)</f>
        <v>Invertebrivores</v>
      </c>
      <c r="AW709" s="79" t="str">
        <f>VLOOKUP(Q709,taxo!A:D,4,FALSE)</f>
        <v>Tetraodontiformes</v>
      </c>
      <c r="AX709" s="79" t="str">
        <f>VLOOKUP(Q709,taxo!A:C,3,FALSE)</f>
        <v>Tetraodontidae</v>
      </c>
      <c r="AY709" t="str">
        <f>VLOOKUP(P709,spp!A:L,12,FALSE)</f>
        <v>NE</v>
      </c>
    </row>
    <row r="710" spans="1:51" x14ac:dyDescent="0.25">
      <c r="A710" t="s">
        <v>1094</v>
      </c>
      <c r="B710" s="22" t="s">
        <v>1124</v>
      </c>
      <c r="C710" s="41" t="s">
        <v>1133</v>
      </c>
      <c r="D710" s="45" t="s">
        <v>1143</v>
      </c>
      <c r="E710" s="45" t="s">
        <v>1144</v>
      </c>
      <c r="F710" s="3" t="s">
        <v>1148</v>
      </c>
      <c r="G710" s="46"/>
      <c r="H710" s="47">
        <v>2</v>
      </c>
      <c r="I710">
        <v>40</v>
      </c>
      <c r="J710" s="48">
        <v>43216</v>
      </c>
      <c r="K710" s="22">
        <v>2018</v>
      </c>
      <c r="L710" s="48" t="s">
        <v>1154</v>
      </c>
      <c r="M710" s="48">
        <v>43216</v>
      </c>
      <c r="N710" s="50">
        <v>7.7</v>
      </c>
      <c r="O710" t="str">
        <f t="shared" si="86"/>
        <v>Profundo</v>
      </c>
      <c r="P710" s="41" t="s">
        <v>1033</v>
      </c>
      <c r="Q710" t="str">
        <f>VLOOKUP(P710,spp!A:B,2,FALSE)</f>
        <v>Haemulon flaviguttatum</v>
      </c>
      <c r="R710" s="53">
        <f t="shared" si="81"/>
        <v>1</v>
      </c>
      <c r="S710" s="87"/>
      <c r="T710" s="87"/>
      <c r="U710" s="87"/>
      <c r="V710" s="87">
        <v>1</v>
      </c>
      <c r="W710" s="87"/>
      <c r="X710" s="87"/>
      <c r="Y710" s="87"/>
      <c r="Z710" s="87"/>
      <c r="AA710" s="87"/>
      <c r="AB710" s="87"/>
      <c r="AC710" s="87"/>
      <c r="AD710" s="87"/>
      <c r="AE710" s="87"/>
      <c r="AF710" s="87"/>
      <c r="AG710" s="87"/>
      <c r="AH710" s="87"/>
      <c r="AI710" s="87"/>
      <c r="AJ710" s="87"/>
      <c r="AK710" s="88"/>
      <c r="AL710" s="79"/>
      <c r="AM710">
        <f>VLOOKUP(P710,spp!A:C,3,FALSE)</f>
        <v>0.10299999999999999</v>
      </c>
      <c r="AN710">
        <f>VLOOKUP(P710,spp!A:D,4,FALSE)</f>
        <v>2.6</v>
      </c>
      <c r="AO710">
        <f t="shared" si="82"/>
        <v>175.68559397618904</v>
      </c>
      <c r="AP710">
        <f t="shared" si="83"/>
        <v>4.3921398494047263</v>
      </c>
      <c r="AQ710">
        <f t="shared" si="84"/>
        <v>43.921398494047267</v>
      </c>
      <c r="AR710">
        <f t="shared" si="85"/>
        <v>4.3921398494047269E-2</v>
      </c>
      <c r="AS710">
        <f t="shared" si="87"/>
        <v>2.5000000000000001E-2</v>
      </c>
      <c r="AT710">
        <f>VLOOKUP(P710,spp!A:H,8,FALSE)</f>
        <v>4.2</v>
      </c>
      <c r="AU710" s="79" t="str">
        <f>VLOOKUP(Q710,gfQuimbayo!B:C,2,FALSE)</f>
        <v>PS</v>
      </c>
      <c r="AV710" s="79" t="str">
        <f>VLOOKUP(AU710,gfQuimbayo!E:F,2,FALSE)</f>
        <v>Piscivores</v>
      </c>
      <c r="AW710" s="79" t="str">
        <f>VLOOKUP(Q710,taxo!A:D,4,FALSE)</f>
        <v>Perciformes</v>
      </c>
      <c r="AX710" s="79" t="str">
        <f>VLOOKUP(Q710,taxo!A:C,3,FALSE)</f>
        <v>Haemulidae</v>
      </c>
      <c r="AY710" t="str">
        <f>VLOOKUP(P710,spp!A:L,12,FALSE)</f>
        <v>LC</v>
      </c>
    </row>
    <row r="711" spans="1:51" x14ac:dyDescent="0.25">
      <c r="A711" t="s">
        <v>1094</v>
      </c>
      <c r="B711" s="22" t="s">
        <v>1124</v>
      </c>
      <c r="C711" s="41" t="s">
        <v>1133</v>
      </c>
      <c r="D711" s="45" t="s">
        <v>1143</v>
      </c>
      <c r="E711" s="45" t="s">
        <v>1144</v>
      </c>
      <c r="F711" s="3" t="s">
        <v>1148</v>
      </c>
      <c r="G711" s="46"/>
      <c r="H711" s="47">
        <v>2</v>
      </c>
      <c r="I711">
        <v>40</v>
      </c>
      <c r="J711" s="48">
        <v>43216</v>
      </c>
      <c r="K711" s="22">
        <v>2018</v>
      </c>
      <c r="L711" s="48" t="s">
        <v>1154</v>
      </c>
      <c r="M711" s="48">
        <v>43216</v>
      </c>
      <c r="N711" s="50">
        <v>7.7</v>
      </c>
      <c r="O711" t="str">
        <f t="shared" si="86"/>
        <v>Profundo</v>
      </c>
      <c r="P711" s="41" t="s">
        <v>1156</v>
      </c>
      <c r="Q711" t="str">
        <f>VLOOKUP(P711,spp!A:B,2,FALSE)</f>
        <v>Haemulon sexfasciatum</v>
      </c>
      <c r="R711" s="53">
        <f t="shared" si="81"/>
        <v>16</v>
      </c>
      <c r="S711" s="87"/>
      <c r="T711" s="87"/>
      <c r="U711" s="87">
        <v>16</v>
      </c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  <c r="AF711" s="87"/>
      <c r="AG711" s="87"/>
      <c r="AH711" s="87"/>
      <c r="AI711" s="87"/>
      <c r="AJ711" s="87"/>
      <c r="AK711" s="88"/>
      <c r="AL711" s="79"/>
      <c r="AM711">
        <f>VLOOKUP(P711,spp!A:C,3,FALSE)</f>
        <v>8.1000000000000003E-2</v>
      </c>
      <c r="AN711">
        <f>VLOOKUP(P711,spp!A:D,4,FALSE)</f>
        <v>2.71</v>
      </c>
      <c r="AO711">
        <f t="shared" si="82"/>
        <v>1216.8334418474008</v>
      </c>
      <c r="AP711">
        <f t="shared" si="83"/>
        <v>30.42083604618502</v>
      </c>
      <c r="AQ711">
        <f t="shared" si="84"/>
        <v>304.20836046185019</v>
      </c>
      <c r="AR711">
        <f t="shared" si="85"/>
        <v>0.30420836046185018</v>
      </c>
      <c r="AS711">
        <f t="shared" si="87"/>
        <v>0.4</v>
      </c>
      <c r="AT711">
        <f>VLOOKUP(P711,spp!A:H,8,FALSE)</f>
        <v>4.2</v>
      </c>
      <c r="AU711" s="79" t="str">
        <f>VLOOKUP(Q711,gfQuimbayo!B:C,2,FALSE)</f>
        <v>PS</v>
      </c>
      <c r="AV711" s="79" t="str">
        <f>VLOOKUP(AU711,gfQuimbayo!E:F,2,FALSE)</f>
        <v>Piscivores</v>
      </c>
      <c r="AW711" s="79" t="str">
        <f>VLOOKUP(Q711,taxo!A:D,4,FALSE)</f>
        <v>Perciformes</v>
      </c>
      <c r="AX711" s="79" t="str">
        <f>VLOOKUP(Q711,taxo!A:C,3,FALSE)</f>
        <v>Haemulidae</v>
      </c>
      <c r="AY711" t="str">
        <f>VLOOKUP(P711,spp!A:L,12,FALSE)</f>
        <v>LC</v>
      </c>
    </row>
    <row r="712" spans="1:51" x14ac:dyDescent="0.25">
      <c r="A712" t="s">
        <v>1094</v>
      </c>
      <c r="B712" s="22" t="s">
        <v>1124</v>
      </c>
      <c r="C712" s="41" t="s">
        <v>1133</v>
      </c>
      <c r="D712" s="45" t="s">
        <v>1143</v>
      </c>
      <c r="E712" s="45" t="s">
        <v>1144</v>
      </c>
      <c r="F712" s="3" t="s">
        <v>1148</v>
      </c>
      <c r="G712" s="46"/>
      <c r="H712" s="47">
        <v>2</v>
      </c>
      <c r="I712">
        <v>40</v>
      </c>
      <c r="J712" s="48">
        <v>43216</v>
      </c>
      <c r="K712" s="22">
        <v>2018</v>
      </c>
      <c r="L712" s="48" t="s">
        <v>1154</v>
      </c>
      <c r="M712" s="48">
        <v>43216</v>
      </c>
      <c r="N712" s="50">
        <v>7.7</v>
      </c>
      <c r="O712" t="str">
        <f t="shared" si="86"/>
        <v>Profundo</v>
      </c>
      <c r="P712" s="41" t="s">
        <v>511</v>
      </c>
      <c r="Q712" t="str">
        <f>VLOOKUP(P712,spp!A:B,2,FALSE)</f>
        <v>Stegastes acapulcoensis</v>
      </c>
      <c r="R712" s="53">
        <f t="shared" si="81"/>
        <v>1</v>
      </c>
      <c r="S712" s="87"/>
      <c r="T712" s="87">
        <v>1</v>
      </c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  <c r="AF712" s="87"/>
      <c r="AG712" s="87"/>
      <c r="AH712" s="87"/>
      <c r="AI712" s="87"/>
      <c r="AJ712" s="87"/>
      <c r="AK712" s="88"/>
      <c r="AL712" s="79"/>
      <c r="AM712">
        <f>VLOOKUP(P712,spp!A:C,3,FALSE)</f>
        <v>3.49E-2</v>
      </c>
      <c r="AN712">
        <f>VLOOKUP(P712,spp!A:D,4,FALSE)</f>
        <v>2.9108999999999998</v>
      </c>
      <c r="AO712">
        <f t="shared" si="82"/>
        <v>12.30385653569728</v>
      </c>
      <c r="AP712">
        <f t="shared" si="83"/>
        <v>0.30759641339243199</v>
      </c>
      <c r="AQ712">
        <f t="shared" si="84"/>
        <v>3.07596413392432</v>
      </c>
      <c r="AR712">
        <f t="shared" si="85"/>
        <v>3.07596413392432E-3</v>
      </c>
      <c r="AS712">
        <f t="shared" si="87"/>
        <v>2.5000000000000001E-2</v>
      </c>
      <c r="AT712">
        <f>VLOOKUP(P712,spp!A:H,8,FALSE)</f>
        <v>2</v>
      </c>
      <c r="AU712" s="79" t="str">
        <f>VLOOKUP(Q712,gfQuimbayo!B:C,2,FALSE)</f>
        <v>HD</v>
      </c>
      <c r="AV712" s="79" t="str">
        <f>VLOOKUP(AU712,gfQuimbayo!E:F,2,FALSE)</f>
        <v>Detritivores</v>
      </c>
      <c r="AW712" s="79" t="str">
        <f>VLOOKUP(Q712,taxo!A:D,4,FALSE)</f>
        <v>Perciformes</v>
      </c>
      <c r="AX712" s="79" t="str">
        <f>VLOOKUP(Q712,taxo!A:C,3,FALSE)</f>
        <v>Pomacentridae</v>
      </c>
      <c r="AY712" t="str">
        <f>VLOOKUP(P712,spp!A:L,12,FALSE)</f>
        <v>LC</v>
      </c>
    </row>
    <row r="713" spans="1:51" x14ac:dyDescent="0.25">
      <c r="A713" t="s">
        <v>1094</v>
      </c>
      <c r="B713" s="22" t="s">
        <v>1124</v>
      </c>
      <c r="C713" s="41" t="s">
        <v>1133</v>
      </c>
      <c r="D713" s="45" t="s">
        <v>1143</v>
      </c>
      <c r="E713" s="45" t="s">
        <v>1144</v>
      </c>
      <c r="F713" s="3" t="s">
        <v>1148</v>
      </c>
      <c r="G713" s="46"/>
      <c r="H713" s="47">
        <v>2</v>
      </c>
      <c r="I713">
        <v>40</v>
      </c>
      <c r="J713" s="48">
        <v>43216</v>
      </c>
      <c r="K713" s="22">
        <v>2018</v>
      </c>
      <c r="L713" s="48" t="s">
        <v>1154</v>
      </c>
      <c r="M713" s="48">
        <v>43216</v>
      </c>
      <c r="N713" s="50">
        <v>7.7</v>
      </c>
      <c r="O713" t="str">
        <f t="shared" si="86"/>
        <v>Profundo</v>
      </c>
      <c r="P713" s="41" t="s">
        <v>963</v>
      </c>
      <c r="Q713" t="str">
        <f>VLOOKUP(P713,spp!A:B,2,FALSE)</f>
        <v>Sargocentron suborbitalis</v>
      </c>
      <c r="R713" s="53">
        <f t="shared" si="81"/>
        <v>1</v>
      </c>
      <c r="S713" s="87"/>
      <c r="T713" s="87">
        <v>1</v>
      </c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  <c r="AF713" s="87"/>
      <c r="AG713" s="87"/>
      <c r="AH713" s="87"/>
      <c r="AI713" s="87"/>
      <c r="AJ713" s="87"/>
      <c r="AK713" s="88"/>
      <c r="AL713" s="79"/>
      <c r="AM713">
        <f>VLOOKUP(P713,spp!A:C,3,FALSE)</f>
        <v>2.3199999999999998E-2</v>
      </c>
      <c r="AN713">
        <f>VLOOKUP(P713,spp!A:D,4,FALSE)</f>
        <v>2.9554</v>
      </c>
      <c r="AO713">
        <f t="shared" si="82"/>
        <v>8.9463120561473275</v>
      </c>
      <c r="AP713">
        <f t="shared" si="83"/>
        <v>0.22365780140368319</v>
      </c>
      <c r="AQ713">
        <f t="shared" si="84"/>
        <v>2.2365780140368319</v>
      </c>
      <c r="AR713">
        <f t="shared" si="85"/>
        <v>2.2365780140368319E-3</v>
      </c>
      <c r="AS713">
        <f t="shared" si="87"/>
        <v>2.5000000000000001E-2</v>
      </c>
      <c r="AT713">
        <f>VLOOKUP(P713,spp!A:H,8,FALSE)</f>
        <v>3.5</v>
      </c>
      <c r="AU713" s="79" t="str">
        <f>VLOOKUP(Q713,gfQuimbayo!B:C,2,FALSE)</f>
        <v>IN</v>
      </c>
      <c r="AV713" s="79" t="str">
        <f>VLOOKUP(AU713,gfQuimbayo!E:F,2,FALSE)</f>
        <v>Invertebrivores</v>
      </c>
      <c r="AW713" s="79" t="str">
        <f>VLOOKUP(Q713,taxo!A:D,4,FALSE)</f>
        <v>Beryciformes</v>
      </c>
      <c r="AX713" s="79" t="str">
        <f>VLOOKUP(Q713,taxo!A:C,3,FALSE)</f>
        <v>Holocentridae</v>
      </c>
      <c r="AY713" t="str">
        <f>VLOOKUP(P713,spp!A:L,12,FALSE)</f>
        <v>LC</v>
      </c>
    </row>
    <row r="714" spans="1:51" x14ac:dyDescent="0.25">
      <c r="A714" t="s">
        <v>1094</v>
      </c>
      <c r="B714" s="22" t="s">
        <v>1124</v>
      </c>
      <c r="C714" s="41" t="s">
        <v>1133</v>
      </c>
      <c r="D714" s="45" t="s">
        <v>1143</v>
      </c>
      <c r="E714" s="45" t="s">
        <v>1144</v>
      </c>
      <c r="F714" s="3" t="s">
        <v>1148</v>
      </c>
      <c r="G714" s="46"/>
      <c r="H714" s="47">
        <v>2</v>
      </c>
      <c r="I714">
        <v>40</v>
      </c>
      <c r="J714" s="48">
        <v>43216</v>
      </c>
      <c r="K714" s="22">
        <v>2018</v>
      </c>
      <c r="L714" s="48" t="s">
        <v>1154</v>
      </c>
      <c r="M714" s="48">
        <v>43216</v>
      </c>
      <c r="N714" s="50">
        <v>7.7</v>
      </c>
      <c r="O714" t="str">
        <f t="shared" si="86"/>
        <v>Profundo</v>
      </c>
      <c r="P714" s="41" t="s">
        <v>978</v>
      </c>
      <c r="Q714" t="str">
        <f>VLOOKUP(P714,spp!A:B,2,FALSE)</f>
        <v>Bodianus diplotaenia</v>
      </c>
      <c r="R714" s="53">
        <f t="shared" si="81"/>
        <v>1</v>
      </c>
      <c r="S714" s="87"/>
      <c r="T714" s="87"/>
      <c r="U714" s="87"/>
      <c r="V714" s="87">
        <v>1</v>
      </c>
      <c r="W714" s="87"/>
      <c r="X714" s="87"/>
      <c r="Y714" s="87"/>
      <c r="Z714" s="87"/>
      <c r="AA714" s="87"/>
      <c r="AB714" s="87"/>
      <c r="AC714" s="87"/>
      <c r="AD714" s="87"/>
      <c r="AE714" s="87"/>
      <c r="AF714" s="87"/>
      <c r="AG714" s="87"/>
      <c r="AH714" s="87"/>
      <c r="AI714" s="87"/>
      <c r="AJ714" s="87"/>
      <c r="AK714" s="88"/>
      <c r="AL714" s="79"/>
      <c r="AM714">
        <f>VLOOKUP(P714,spp!A:C,3,FALSE)</f>
        <v>2.01E-2</v>
      </c>
      <c r="AN714">
        <f>VLOOKUP(P714,spp!A:D,4,FALSE)</f>
        <v>2.9992000000000001</v>
      </c>
      <c r="AO714">
        <f t="shared" si="82"/>
        <v>107.47705878762672</v>
      </c>
      <c r="AP714">
        <f t="shared" si="83"/>
        <v>2.6869264696906678</v>
      </c>
      <c r="AQ714">
        <f t="shared" si="84"/>
        <v>26.869264696906679</v>
      </c>
      <c r="AR714">
        <f t="shared" si="85"/>
        <v>2.6869264696906679E-2</v>
      </c>
      <c r="AS714">
        <f t="shared" si="87"/>
        <v>2.5000000000000001E-2</v>
      </c>
      <c r="AT714">
        <f>VLOOKUP(P714,spp!A:H,8,FALSE)</f>
        <v>3.4</v>
      </c>
      <c r="AU714" s="79" t="str">
        <f>VLOOKUP(Q714,gfQuimbayo!B:C,2,FALSE)</f>
        <v>IN</v>
      </c>
      <c r="AV714" s="79" t="str">
        <f>VLOOKUP(AU714,gfQuimbayo!E:F,2,FALSE)</f>
        <v>Invertebrivores</v>
      </c>
      <c r="AW714" s="79" t="str">
        <f>VLOOKUP(Q714,taxo!A:D,4,FALSE)</f>
        <v>Perciformes</v>
      </c>
      <c r="AX714" s="79" t="str">
        <f>VLOOKUP(Q714,taxo!A:C,3,FALSE)</f>
        <v>Labridae</v>
      </c>
      <c r="AY714" t="str">
        <f>VLOOKUP(P714,spp!A:L,12,FALSE)</f>
        <v>LC</v>
      </c>
    </row>
    <row r="715" spans="1:51" x14ac:dyDescent="0.25">
      <c r="A715" t="s">
        <v>1094</v>
      </c>
      <c r="B715" s="22" t="s">
        <v>1124</v>
      </c>
      <c r="C715" s="41" t="s">
        <v>1133</v>
      </c>
      <c r="D715" s="45" t="s">
        <v>1143</v>
      </c>
      <c r="E715" s="45" t="s">
        <v>1144</v>
      </c>
      <c r="F715" s="3" t="s">
        <v>1148</v>
      </c>
      <c r="G715" s="46"/>
      <c r="H715" s="47">
        <v>3</v>
      </c>
      <c r="I715">
        <v>40</v>
      </c>
      <c r="J715" s="48">
        <v>43216</v>
      </c>
      <c r="K715" s="22">
        <v>2018</v>
      </c>
      <c r="L715" s="48" t="s">
        <v>1154</v>
      </c>
      <c r="M715" s="48">
        <v>43216</v>
      </c>
      <c r="N715" s="50">
        <v>7.7</v>
      </c>
      <c r="O715" t="str">
        <f t="shared" si="86"/>
        <v>Profundo</v>
      </c>
      <c r="P715" s="41" t="s">
        <v>964</v>
      </c>
      <c r="Q715" t="str">
        <f>VLOOKUP(P715,spp!A:B,2,FALSE)</f>
        <v>Abudefduf troschelii</v>
      </c>
      <c r="R715" s="53">
        <f t="shared" si="81"/>
        <v>3</v>
      </c>
      <c r="S715" s="87"/>
      <c r="T715" s="87"/>
      <c r="U715" s="87">
        <v>3</v>
      </c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  <c r="AF715" s="87"/>
      <c r="AG715" s="87"/>
      <c r="AH715" s="87"/>
      <c r="AI715" s="87"/>
      <c r="AJ715" s="87"/>
      <c r="AK715" s="88"/>
      <c r="AL715" s="79"/>
      <c r="AM715">
        <f>VLOOKUP(P715,spp!A:C,3,FALSE)</f>
        <v>1.6E-2</v>
      </c>
      <c r="AN715">
        <f>VLOOKUP(P715,spp!A:D,4,FALSE)</f>
        <v>3.0516000000000001</v>
      </c>
      <c r="AO715">
        <f t="shared" si="82"/>
        <v>106.8001427244896</v>
      </c>
      <c r="AP715">
        <f t="shared" si="83"/>
        <v>2.6700035681122403</v>
      </c>
      <c r="AQ715">
        <f t="shared" si="84"/>
        <v>26.700035681122401</v>
      </c>
      <c r="AR715">
        <f t="shared" si="85"/>
        <v>2.6700035681122402E-2</v>
      </c>
      <c r="AS715">
        <f t="shared" si="87"/>
        <v>7.4999999999999997E-2</v>
      </c>
      <c r="AT715">
        <f>VLOOKUP(P715,spp!A:H,8,FALSE)</f>
        <v>3</v>
      </c>
      <c r="AU715" s="79" t="str">
        <f>VLOOKUP(Q715,gfQuimbayo!B:C,2,FALSE)</f>
        <v>PK</v>
      </c>
      <c r="AV715" s="79" t="str">
        <f>VLOOKUP(AU715,gfQuimbayo!E:F,2,FALSE)</f>
        <v>Planktivores</v>
      </c>
      <c r="AW715" s="79" t="str">
        <f>VLOOKUP(Q715,taxo!A:D,4,FALSE)</f>
        <v>Perciformes</v>
      </c>
      <c r="AX715" s="79" t="str">
        <f>VLOOKUP(Q715,taxo!A:C,3,FALSE)</f>
        <v>Pomacentridae</v>
      </c>
      <c r="AY715" t="str">
        <f>VLOOKUP(P715,spp!A:L,12,FALSE)</f>
        <v>LC</v>
      </c>
    </row>
    <row r="716" spans="1:51" x14ac:dyDescent="0.25">
      <c r="A716" t="s">
        <v>1094</v>
      </c>
      <c r="B716" s="22" t="s">
        <v>1124</v>
      </c>
      <c r="C716" s="41" t="s">
        <v>1133</v>
      </c>
      <c r="D716" s="45" t="s">
        <v>1143</v>
      </c>
      <c r="E716" s="45" t="s">
        <v>1144</v>
      </c>
      <c r="F716" s="3" t="s">
        <v>1148</v>
      </c>
      <c r="G716" s="46"/>
      <c r="H716" s="47">
        <v>3</v>
      </c>
      <c r="I716">
        <v>40</v>
      </c>
      <c r="J716" s="48">
        <v>43216</v>
      </c>
      <c r="K716" s="22">
        <v>2018</v>
      </c>
      <c r="L716" s="48" t="s">
        <v>1154</v>
      </c>
      <c r="M716" s="48">
        <v>43216</v>
      </c>
      <c r="N716" s="50">
        <v>7.7</v>
      </c>
      <c r="O716" t="str">
        <f t="shared" si="86"/>
        <v>Profundo</v>
      </c>
      <c r="P716" s="41" t="s">
        <v>959</v>
      </c>
      <c r="Q716" t="str">
        <f>VLOOKUP(P716,spp!A:B,2,FALSE)</f>
        <v>Stegastes acapulcoensis</v>
      </c>
      <c r="R716" s="53">
        <f t="shared" si="81"/>
        <v>6</v>
      </c>
      <c r="S716" s="87"/>
      <c r="T716" s="87"/>
      <c r="U716" s="87">
        <v>6</v>
      </c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  <c r="AF716" s="87"/>
      <c r="AG716" s="87"/>
      <c r="AH716" s="87"/>
      <c r="AI716" s="87"/>
      <c r="AJ716" s="87"/>
      <c r="AK716" s="88"/>
      <c r="AL716" s="79"/>
      <c r="AM716">
        <f>VLOOKUP(P716,spp!A:C,3,FALSE)</f>
        <v>3.49E-2</v>
      </c>
      <c r="AN716">
        <f>VLOOKUP(P716,spp!A:D,4,FALSE)</f>
        <v>2.9108999999999998</v>
      </c>
      <c r="AO716">
        <f t="shared" si="82"/>
        <v>326.56680267802574</v>
      </c>
      <c r="AP716">
        <f t="shared" si="83"/>
        <v>8.1641700669506427</v>
      </c>
      <c r="AQ716">
        <f t="shared" si="84"/>
        <v>81.641700669506434</v>
      </c>
      <c r="AR716">
        <f t="shared" si="85"/>
        <v>8.1641700669506434E-2</v>
      </c>
      <c r="AS716">
        <f t="shared" si="87"/>
        <v>0.15</v>
      </c>
      <c r="AT716">
        <f>VLOOKUP(P716,spp!A:H,8,FALSE)</f>
        <v>2</v>
      </c>
      <c r="AU716" s="79" t="str">
        <f>VLOOKUP(Q716,gfQuimbayo!B:C,2,FALSE)</f>
        <v>HD</v>
      </c>
      <c r="AV716" s="79" t="str">
        <f>VLOOKUP(AU716,gfQuimbayo!E:F,2,FALSE)</f>
        <v>Detritivores</v>
      </c>
      <c r="AW716" s="79" t="str">
        <f>VLOOKUP(Q716,taxo!A:D,4,FALSE)</f>
        <v>Perciformes</v>
      </c>
      <c r="AX716" s="79" t="str">
        <f>VLOOKUP(Q716,taxo!A:C,3,FALSE)</f>
        <v>Pomacentridae</v>
      </c>
      <c r="AY716" t="str">
        <f>VLOOKUP(P716,spp!A:L,12,FALSE)</f>
        <v>LC</v>
      </c>
    </row>
    <row r="717" spans="1:51" x14ac:dyDescent="0.25">
      <c r="A717" t="s">
        <v>1094</v>
      </c>
      <c r="B717" s="22" t="s">
        <v>1124</v>
      </c>
      <c r="C717" s="41" t="s">
        <v>1133</v>
      </c>
      <c r="D717" s="45" t="s">
        <v>1143</v>
      </c>
      <c r="E717" s="45" t="s">
        <v>1144</v>
      </c>
      <c r="F717" s="3" t="s">
        <v>1148</v>
      </c>
      <c r="G717" s="46"/>
      <c r="H717" s="47">
        <v>3</v>
      </c>
      <c r="I717">
        <v>40</v>
      </c>
      <c r="J717" s="48">
        <v>43216</v>
      </c>
      <c r="K717" s="22">
        <v>2018</v>
      </c>
      <c r="L717" s="48" t="s">
        <v>1154</v>
      </c>
      <c r="M717" s="48">
        <v>43216</v>
      </c>
      <c r="N717" s="50">
        <v>7.7</v>
      </c>
      <c r="O717" t="str">
        <f t="shared" si="86"/>
        <v>Profundo</v>
      </c>
      <c r="P717" s="41" t="s">
        <v>1030</v>
      </c>
      <c r="Q717" t="str">
        <f>VLOOKUP(P717,spp!A:B,2,FALSE)</f>
        <v>Diodon holocanthus</v>
      </c>
      <c r="R717" s="53">
        <f t="shared" si="81"/>
        <v>1</v>
      </c>
      <c r="S717" s="87"/>
      <c r="T717" s="87">
        <v>1</v>
      </c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  <c r="AF717" s="87"/>
      <c r="AG717" s="87"/>
      <c r="AH717" s="87"/>
      <c r="AI717" s="87"/>
      <c r="AJ717" s="87"/>
      <c r="AK717" s="88"/>
      <c r="AL717" s="79"/>
      <c r="AM717">
        <f>VLOOKUP(P717,spp!A:C,3,FALSE)</f>
        <v>2.1899999999999999E-2</v>
      </c>
      <c r="AN717">
        <f>VLOOKUP(P717,spp!A:D,4,FALSE)</f>
        <v>3</v>
      </c>
      <c r="AO717">
        <f t="shared" si="82"/>
        <v>9.2390624999999993</v>
      </c>
      <c r="AP717">
        <f t="shared" si="83"/>
        <v>0.23097656249999998</v>
      </c>
      <c r="AQ717">
        <f t="shared" si="84"/>
        <v>2.3097656249999998</v>
      </c>
      <c r="AR717">
        <f t="shared" si="85"/>
        <v>2.3097656249999998E-3</v>
      </c>
      <c r="AS717">
        <f t="shared" si="87"/>
        <v>2.5000000000000001E-2</v>
      </c>
      <c r="AT717">
        <f>VLOOKUP(P717,spp!A:H,8,FALSE)</f>
        <v>3.3</v>
      </c>
      <c r="AU717" s="79" t="str">
        <f>VLOOKUP(Q717,gfQuimbayo!B:C,2,FALSE)</f>
        <v>IN</v>
      </c>
      <c r="AV717" s="79" t="str">
        <f>VLOOKUP(AU717,gfQuimbayo!E:F,2,FALSE)</f>
        <v>Invertebrivores</v>
      </c>
      <c r="AW717" s="79" t="str">
        <f>VLOOKUP(Q717,taxo!A:D,4,FALSE)</f>
        <v>Tetraodontiformes</v>
      </c>
      <c r="AX717" s="79" t="str">
        <f>VLOOKUP(Q717,taxo!A:C,3,FALSE)</f>
        <v>Diodontidae</v>
      </c>
      <c r="AY717" t="str">
        <f>VLOOKUP(P717,spp!A:L,12,FALSE)</f>
        <v>NE</v>
      </c>
    </row>
    <row r="718" spans="1:51" x14ac:dyDescent="0.25">
      <c r="A718" t="s">
        <v>1094</v>
      </c>
      <c r="B718" s="22" t="s">
        <v>1124</v>
      </c>
      <c r="C718" s="41" t="s">
        <v>1133</v>
      </c>
      <c r="D718" s="45" t="s">
        <v>1143</v>
      </c>
      <c r="E718" s="45" t="s">
        <v>1144</v>
      </c>
      <c r="F718" s="3" t="s">
        <v>1148</v>
      </c>
      <c r="G718" s="46"/>
      <c r="H718" s="47">
        <v>3</v>
      </c>
      <c r="I718">
        <v>40</v>
      </c>
      <c r="J718" s="48">
        <v>43216</v>
      </c>
      <c r="K718" s="22">
        <v>2018</v>
      </c>
      <c r="L718" s="48" t="s">
        <v>1154</v>
      </c>
      <c r="M718" s="48">
        <v>43216</v>
      </c>
      <c r="N718" s="50">
        <v>7.7</v>
      </c>
      <c r="O718" t="str">
        <f t="shared" si="86"/>
        <v>Profundo</v>
      </c>
      <c r="P718" s="41" t="s">
        <v>1033</v>
      </c>
      <c r="Q718" t="str">
        <f>VLOOKUP(P718,spp!A:B,2,FALSE)</f>
        <v>Haemulon flaviguttatum</v>
      </c>
      <c r="R718" s="53">
        <f t="shared" si="81"/>
        <v>2</v>
      </c>
      <c r="S718" s="87"/>
      <c r="T718" s="87"/>
      <c r="U718" s="87">
        <v>2</v>
      </c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  <c r="AF718" s="87"/>
      <c r="AG718" s="87"/>
      <c r="AH718" s="87"/>
      <c r="AI718" s="87"/>
      <c r="AJ718" s="87"/>
      <c r="AK718" s="88"/>
      <c r="AL718" s="79"/>
      <c r="AM718">
        <f>VLOOKUP(P718,spp!A:C,3,FALSE)</f>
        <v>0.10299999999999999</v>
      </c>
      <c r="AN718">
        <f>VLOOKUP(P718,spp!A:D,4,FALSE)</f>
        <v>2.6</v>
      </c>
      <c r="AO718">
        <f t="shared" si="82"/>
        <v>146.49852571225492</v>
      </c>
      <c r="AP718">
        <f t="shared" si="83"/>
        <v>3.6624631428063728</v>
      </c>
      <c r="AQ718">
        <f t="shared" si="84"/>
        <v>36.624631428063729</v>
      </c>
      <c r="AR718">
        <f t="shared" si="85"/>
        <v>3.6624631428063728E-2</v>
      </c>
      <c r="AS718">
        <f t="shared" si="87"/>
        <v>0.05</v>
      </c>
      <c r="AT718">
        <f>VLOOKUP(P718,spp!A:H,8,FALSE)</f>
        <v>4.2</v>
      </c>
      <c r="AU718" s="79" t="str">
        <f>VLOOKUP(Q718,gfQuimbayo!B:C,2,FALSE)</f>
        <v>PS</v>
      </c>
      <c r="AV718" s="79" t="str">
        <f>VLOOKUP(AU718,gfQuimbayo!E:F,2,FALSE)</f>
        <v>Piscivores</v>
      </c>
      <c r="AW718" s="79" t="str">
        <f>VLOOKUP(Q718,taxo!A:D,4,FALSE)</f>
        <v>Perciformes</v>
      </c>
      <c r="AX718" s="79" t="str">
        <f>VLOOKUP(Q718,taxo!A:C,3,FALSE)</f>
        <v>Haemulidae</v>
      </c>
      <c r="AY718" t="str">
        <f>VLOOKUP(P718,spp!A:L,12,FALSE)</f>
        <v>LC</v>
      </c>
    </row>
    <row r="719" spans="1:51" x14ac:dyDescent="0.25">
      <c r="A719" t="s">
        <v>1094</v>
      </c>
      <c r="B719" s="22" t="s">
        <v>1124</v>
      </c>
      <c r="C719" s="41" t="s">
        <v>1133</v>
      </c>
      <c r="D719" s="45" t="s">
        <v>1143</v>
      </c>
      <c r="E719" s="45" t="s">
        <v>1144</v>
      </c>
      <c r="F719" s="3" t="s">
        <v>1148</v>
      </c>
      <c r="G719" s="46"/>
      <c r="H719" s="47">
        <v>3</v>
      </c>
      <c r="I719">
        <v>40</v>
      </c>
      <c r="J719" s="48">
        <v>43216</v>
      </c>
      <c r="K719" s="22">
        <v>2018</v>
      </c>
      <c r="L719" s="48" t="s">
        <v>1154</v>
      </c>
      <c r="M719" s="48">
        <v>43216</v>
      </c>
      <c r="N719" s="50">
        <v>7.7</v>
      </c>
      <c r="O719" t="str">
        <f t="shared" si="86"/>
        <v>Profundo</v>
      </c>
      <c r="P719" s="41" t="s">
        <v>989</v>
      </c>
      <c r="Q719" t="str">
        <f>VLOOKUP(P719,spp!A:B,2,FALSE)</f>
        <v>Halichoeres nicholsi</v>
      </c>
      <c r="R719" s="53">
        <f t="shared" si="81"/>
        <v>2</v>
      </c>
      <c r="S719" s="87"/>
      <c r="T719" s="87">
        <v>2</v>
      </c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  <c r="AF719" s="87"/>
      <c r="AG719" s="87"/>
      <c r="AH719" s="87"/>
      <c r="AI719" s="87"/>
      <c r="AJ719" s="87"/>
      <c r="AK719" s="88"/>
      <c r="AL719" s="79"/>
      <c r="AM719">
        <f>VLOOKUP(P719,spp!A:C,3,FALSE)</f>
        <v>1.26E-2</v>
      </c>
      <c r="AN719">
        <f>VLOOKUP(P719,spp!A:D,4,FALSE)</f>
        <v>3.0672999999999999</v>
      </c>
      <c r="AO719">
        <f t="shared" si="82"/>
        <v>12.175195793543107</v>
      </c>
      <c r="AP719">
        <f t="shared" si="83"/>
        <v>0.30437989483857769</v>
      </c>
      <c r="AQ719">
        <f t="shared" si="84"/>
        <v>3.0437989483857768</v>
      </c>
      <c r="AR719">
        <f t="shared" si="85"/>
        <v>3.0437989483857769E-3</v>
      </c>
      <c r="AS719">
        <f t="shared" si="87"/>
        <v>0.05</v>
      </c>
      <c r="AT719">
        <f>VLOOKUP(P719,spp!A:H,8,FALSE)</f>
        <v>4</v>
      </c>
      <c r="AU719" s="79" t="str">
        <f>VLOOKUP(Q719,gfQuimbayo!B:C,2,FALSE)</f>
        <v>IN</v>
      </c>
      <c r="AV719" s="79" t="str">
        <f>VLOOKUP(AU719,gfQuimbayo!E:F,2,FALSE)</f>
        <v>Invertebrivores</v>
      </c>
      <c r="AW719" s="79" t="str">
        <f>VLOOKUP(Q719,taxo!A:D,4,FALSE)</f>
        <v>Perciformes</v>
      </c>
      <c r="AX719" s="79" t="str">
        <f>VLOOKUP(Q719,taxo!A:C,3,FALSE)</f>
        <v>Labridae</v>
      </c>
      <c r="AY719" t="str">
        <f>VLOOKUP(P719,spp!A:L,12,FALSE)</f>
        <v>LC</v>
      </c>
    </row>
    <row r="720" spans="1:51" hidden="1" x14ac:dyDescent="0.25">
      <c r="A720" t="s">
        <v>1094</v>
      </c>
      <c r="B720" s="2" t="s">
        <v>1095</v>
      </c>
      <c r="C720" t="s">
        <v>1134</v>
      </c>
      <c r="D720" s="22" t="s">
        <v>1145</v>
      </c>
      <c r="E720" s="45" t="s">
        <v>1144</v>
      </c>
      <c r="F720" s="3" t="s">
        <v>1148</v>
      </c>
      <c r="G720" s="46"/>
      <c r="H720" s="47">
        <v>1</v>
      </c>
      <c r="I720">
        <v>40</v>
      </c>
      <c r="J720" s="48">
        <v>43217</v>
      </c>
      <c r="K720" s="22">
        <v>2018</v>
      </c>
      <c r="L720" s="48" t="s">
        <v>1154</v>
      </c>
      <c r="M720" s="48">
        <v>43217</v>
      </c>
      <c r="N720" s="50">
        <v>7.2</v>
      </c>
      <c r="O720" t="str">
        <f t="shared" si="86"/>
        <v>Profundo</v>
      </c>
      <c r="P720" s="41" t="s">
        <v>382</v>
      </c>
      <c r="Q720" t="str">
        <f>VLOOKUP(P720,spp!A:B,2,FALSE)</f>
        <v>Johnrandallia nigrirostris</v>
      </c>
      <c r="R720" s="53">
        <f t="shared" si="81"/>
        <v>2</v>
      </c>
      <c r="S720" s="87"/>
      <c r="T720" s="87"/>
      <c r="U720" s="87">
        <v>2</v>
      </c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  <c r="AF720" s="87"/>
      <c r="AG720" s="87"/>
      <c r="AH720" s="87"/>
      <c r="AI720" s="87"/>
      <c r="AJ720" s="87"/>
      <c r="AK720" s="88"/>
      <c r="AL720" s="79"/>
      <c r="AM720">
        <f>VLOOKUP(P720,spp!A:C,3,FALSE)</f>
        <v>2.5600000000000001E-2</v>
      </c>
      <c r="AN720">
        <f>VLOOKUP(P720,spp!A:D,4,FALSE)</f>
        <v>3.0005999999999999</v>
      </c>
      <c r="AO720">
        <f t="shared" si="82"/>
        <v>100.15165860417849</v>
      </c>
      <c r="AP720">
        <f t="shared" si="83"/>
        <v>2.5037914651044622</v>
      </c>
      <c r="AQ720">
        <f t="shared" si="84"/>
        <v>25.037914651044623</v>
      </c>
      <c r="AR720">
        <f t="shared" si="85"/>
        <v>2.5037914651044622E-2</v>
      </c>
      <c r="AS720">
        <f t="shared" si="87"/>
        <v>0.05</v>
      </c>
      <c r="AT720">
        <f>VLOOKUP(P720,spp!A:H,8,FALSE)</f>
        <v>3</v>
      </c>
      <c r="AU720" s="79" t="str">
        <f>VLOOKUP(Q720,gfQuimbayo!B:C,2,FALSE)</f>
        <v>IN</v>
      </c>
      <c r="AV720" s="79" t="str">
        <f>VLOOKUP(AU720,gfQuimbayo!E:F,2,FALSE)</f>
        <v>Invertebrivores</v>
      </c>
      <c r="AW720" s="79" t="str">
        <f>VLOOKUP(Q720,taxo!A:D,4,FALSE)</f>
        <v>Perciformes</v>
      </c>
      <c r="AX720" s="79" t="str">
        <f>VLOOKUP(Q720,taxo!A:C,3,FALSE)</f>
        <v>Chaetodontidae</v>
      </c>
      <c r="AY720" t="str">
        <f>VLOOKUP(P720,spp!A:L,12,FALSE)</f>
        <v>LC</v>
      </c>
    </row>
    <row r="721" spans="1:51" hidden="1" x14ac:dyDescent="0.25">
      <c r="A721" t="s">
        <v>1094</v>
      </c>
      <c r="B721" s="2" t="s">
        <v>1095</v>
      </c>
      <c r="C721" t="s">
        <v>1134</v>
      </c>
      <c r="D721" s="22" t="s">
        <v>1145</v>
      </c>
      <c r="E721" s="45" t="s">
        <v>1144</v>
      </c>
      <c r="F721" s="3" t="s">
        <v>1148</v>
      </c>
      <c r="G721" s="46"/>
      <c r="H721" s="47">
        <v>1</v>
      </c>
      <c r="I721">
        <v>40</v>
      </c>
      <c r="J721" s="48">
        <v>43217</v>
      </c>
      <c r="K721" s="22">
        <v>2018</v>
      </c>
      <c r="L721" s="48" t="s">
        <v>1154</v>
      </c>
      <c r="M721" s="48">
        <v>43217</v>
      </c>
      <c r="N721" s="50">
        <v>7.2</v>
      </c>
      <c r="O721" t="str">
        <f t="shared" si="86"/>
        <v>Profundo</v>
      </c>
      <c r="P721" s="41" t="s">
        <v>964</v>
      </c>
      <c r="Q721" t="str">
        <f>VLOOKUP(P721,spp!A:B,2,FALSE)</f>
        <v>Abudefduf troschelii</v>
      </c>
      <c r="R721" s="53">
        <f t="shared" si="81"/>
        <v>20</v>
      </c>
      <c r="S721" s="87"/>
      <c r="T721" s="87"/>
      <c r="U721" s="87">
        <v>20</v>
      </c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  <c r="AF721" s="87"/>
      <c r="AG721" s="87"/>
      <c r="AH721" s="87"/>
      <c r="AI721" s="87"/>
      <c r="AJ721" s="87"/>
      <c r="AK721" s="88"/>
      <c r="AL721" s="79"/>
      <c r="AM721">
        <f>VLOOKUP(P721,spp!A:C,3,FALSE)</f>
        <v>1.6E-2</v>
      </c>
      <c r="AN721">
        <f>VLOOKUP(P721,spp!A:D,4,FALSE)</f>
        <v>3.0516000000000001</v>
      </c>
      <c r="AO721">
        <f t="shared" si="82"/>
        <v>712.00095149659728</v>
      </c>
      <c r="AP721">
        <f t="shared" si="83"/>
        <v>17.800023787414933</v>
      </c>
      <c r="AQ721">
        <f t="shared" si="84"/>
        <v>178.00023787414932</v>
      </c>
      <c r="AR721">
        <f t="shared" si="85"/>
        <v>0.17800023787414931</v>
      </c>
      <c r="AS721">
        <f t="shared" si="87"/>
        <v>0.5</v>
      </c>
      <c r="AT721">
        <f>VLOOKUP(P721,spp!A:H,8,FALSE)</f>
        <v>3</v>
      </c>
      <c r="AU721" s="79" t="str">
        <f>VLOOKUP(Q721,gfQuimbayo!B:C,2,FALSE)</f>
        <v>PK</v>
      </c>
      <c r="AV721" s="79" t="str">
        <f>VLOOKUP(AU721,gfQuimbayo!E:F,2,FALSE)</f>
        <v>Planktivores</v>
      </c>
      <c r="AW721" s="79" t="str">
        <f>VLOOKUP(Q721,taxo!A:D,4,FALSE)</f>
        <v>Perciformes</v>
      </c>
      <c r="AX721" s="79" t="str">
        <f>VLOOKUP(Q721,taxo!A:C,3,FALSE)</f>
        <v>Pomacentridae</v>
      </c>
      <c r="AY721" t="str">
        <f>VLOOKUP(P721,spp!A:L,12,FALSE)</f>
        <v>LC</v>
      </c>
    </row>
    <row r="722" spans="1:51" hidden="1" x14ac:dyDescent="0.25">
      <c r="A722" t="s">
        <v>1094</v>
      </c>
      <c r="B722" s="2" t="s">
        <v>1095</v>
      </c>
      <c r="C722" t="s">
        <v>1134</v>
      </c>
      <c r="D722" s="22" t="s">
        <v>1145</v>
      </c>
      <c r="E722" s="45" t="s">
        <v>1144</v>
      </c>
      <c r="F722" s="3" t="s">
        <v>1148</v>
      </c>
      <c r="G722" s="46"/>
      <c r="H722" s="47">
        <v>1</v>
      </c>
      <c r="I722">
        <v>40</v>
      </c>
      <c r="J722" s="48">
        <v>43217</v>
      </c>
      <c r="K722" s="22">
        <v>2018</v>
      </c>
      <c r="L722" s="48" t="s">
        <v>1154</v>
      </c>
      <c r="M722" s="48">
        <v>43217</v>
      </c>
      <c r="N722" s="50">
        <v>7.2</v>
      </c>
      <c r="O722" t="str">
        <f t="shared" si="86"/>
        <v>Profundo</v>
      </c>
      <c r="P722" s="41" t="s">
        <v>989</v>
      </c>
      <c r="Q722" t="str">
        <f>VLOOKUP(P722,spp!A:B,2,FALSE)</f>
        <v>Halichoeres nicholsi</v>
      </c>
      <c r="R722" s="53">
        <f t="shared" si="81"/>
        <v>1</v>
      </c>
      <c r="S722" s="87"/>
      <c r="T722" s="87">
        <v>1</v>
      </c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  <c r="AF722" s="87"/>
      <c r="AG722" s="87"/>
      <c r="AH722" s="87"/>
      <c r="AI722" s="87"/>
      <c r="AJ722" s="87"/>
      <c r="AK722" s="88"/>
      <c r="AL722" s="79"/>
      <c r="AM722">
        <f>VLOOKUP(P722,spp!A:C,3,FALSE)</f>
        <v>1.26E-2</v>
      </c>
      <c r="AN722">
        <f>VLOOKUP(P722,spp!A:D,4,FALSE)</f>
        <v>3.0672999999999999</v>
      </c>
      <c r="AO722">
        <f t="shared" si="82"/>
        <v>6.0875978967715536</v>
      </c>
      <c r="AP722">
        <f t="shared" si="83"/>
        <v>0.15218994741928885</v>
      </c>
      <c r="AQ722">
        <f t="shared" si="84"/>
        <v>1.5218994741928884</v>
      </c>
      <c r="AR722">
        <f t="shared" si="85"/>
        <v>1.5218994741928885E-3</v>
      </c>
      <c r="AS722">
        <f t="shared" si="87"/>
        <v>2.5000000000000001E-2</v>
      </c>
      <c r="AT722">
        <f>VLOOKUP(P722,spp!A:H,8,FALSE)</f>
        <v>4</v>
      </c>
      <c r="AU722" s="79" t="str">
        <f>VLOOKUP(Q722,gfQuimbayo!B:C,2,FALSE)</f>
        <v>IN</v>
      </c>
      <c r="AV722" s="79" t="str">
        <f>VLOOKUP(AU722,gfQuimbayo!E:F,2,FALSE)</f>
        <v>Invertebrivores</v>
      </c>
      <c r="AW722" s="79" t="str">
        <f>VLOOKUP(Q722,taxo!A:D,4,FALSE)</f>
        <v>Perciformes</v>
      </c>
      <c r="AX722" s="79" t="str">
        <f>VLOOKUP(Q722,taxo!A:C,3,FALSE)</f>
        <v>Labridae</v>
      </c>
      <c r="AY722" t="str">
        <f>VLOOKUP(P722,spp!A:L,12,FALSE)</f>
        <v>LC</v>
      </c>
    </row>
    <row r="723" spans="1:51" hidden="1" x14ac:dyDescent="0.25">
      <c r="A723" t="s">
        <v>1094</v>
      </c>
      <c r="B723" s="2" t="s">
        <v>1095</v>
      </c>
      <c r="C723" t="s">
        <v>1134</v>
      </c>
      <c r="D723" s="22" t="s">
        <v>1145</v>
      </c>
      <c r="E723" s="45" t="s">
        <v>1144</v>
      </c>
      <c r="F723" s="3" t="s">
        <v>1148</v>
      </c>
      <c r="G723" s="46"/>
      <c r="H723" s="47">
        <v>1</v>
      </c>
      <c r="I723">
        <v>40</v>
      </c>
      <c r="J723" s="48">
        <v>43217</v>
      </c>
      <c r="K723" s="22">
        <v>2018</v>
      </c>
      <c r="L723" s="48" t="s">
        <v>1154</v>
      </c>
      <c r="M723" s="48">
        <v>43217</v>
      </c>
      <c r="N723" s="50">
        <v>7.2</v>
      </c>
      <c r="O723" t="str">
        <f t="shared" si="86"/>
        <v>Profundo</v>
      </c>
      <c r="P723" s="41" t="s">
        <v>957</v>
      </c>
      <c r="Q723" t="str">
        <f>VLOOKUP(P723,spp!A:B,2,FALSE)</f>
        <v>Halichoeres dispilus</v>
      </c>
      <c r="R723" s="53">
        <f t="shared" si="81"/>
        <v>7</v>
      </c>
      <c r="S723" s="87"/>
      <c r="T723" s="87"/>
      <c r="U723" s="87">
        <v>7</v>
      </c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  <c r="AF723" s="87"/>
      <c r="AG723" s="87"/>
      <c r="AH723" s="87"/>
      <c r="AI723" s="87"/>
      <c r="AJ723" s="87"/>
      <c r="AK723" s="88"/>
      <c r="AL723" s="79"/>
      <c r="AM723">
        <f>VLOOKUP(P723,spp!A:C,3,FALSE)</f>
        <v>1.26E-2</v>
      </c>
      <c r="AN723">
        <f>VLOOKUP(P723,spp!A:D,4,FALSE)</f>
        <v>3.0672999999999999</v>
      </c>
      <c r="AO723">
        <f t="shared" si="82"/>
        <v>204.18351130884366</v>
      </c>
      <c r="AP723">
        <f t="shared" si="83"/>
        <v>5.1045877827210919</v>
      </c>
      <c r="AQ723">
        <f t="shared" si="84"/>
        <v>51.045877827210916</v>
      </c>
      <c r="AR723">
        <f t="shared" si="85"/>
        <v>5.1045877827210914E-2</v>
      </c>
      <c r="AS723">
        <f t="shared" si="87"/>
        <v>0.17499999999999999</v>
      </c>
      <c r="AT723">
        <f>VLOOKUP(P723,spp!A:H,8,FALSE)</f>
        <v>3.9</v>
      </c>
      <c r="AU723" s="79" t="str">
        <f>VLOOKUP(Q723,gfQuimbayo!B:C,2,FALSE)</f>
        <v>IN</v>
      </c>
      <c r="AV723" s="79" t="str">
        <f>VLOOKUP(AU723,gfQuimbayo!E:F,2,FALSE)</f>
        <v>Invertebrivores</v>
      </c>
      <c r="AW723" s="79" t="str">
        <f>VLOOKUP(Q723,taxo!A:D,4,FALSE)</f>
        <v>Perciformes</v>
      </c>
      <c r="AX723" s="79" t="str">
        <f>VLOOKUP(Q723,taxo!A:C,3,FALSE)</f>
        <v>Labridae</v>
      </c>
      <c r="AY723" t="str">
        <f>VLOOKUP(P723,spp!A:L,12,FALSE)</f>
        <v>LC</v>
      </c>
    </row>
    <row r="724" spans="1:51" hidden="1" x14ac:dyDescent="0.25">
      <c r="A724" t="s">
        <v>1094</v>
      </c>
      <c r="B724" s="2" t="s">
        <v>1095</v>
      </c>
      <c r="C724" t="s">
        <v>1134</v>
      </c>
      <c r="D724" s="22" t="s">
        <v>1145</v>
      </c>
      <c r="E724" s="45" t="s">
        <v>1144</v>
      </c>
      <c r="F724" s="3" t="s">
        <v>1148</v>
      </c>
      <c r="G724" s="46"/>
      <c r="H724" s="47">
        <v>1</v>
      </c>
      <c r="I724">
        <v>40</v>
      </c>
      <c r="J724" s="48">
        <v>43217</v>
      </c>
      <c r="K724" s="22">
        <v>2018</v>
      </c>
      <c r="L724" s="48" t="s">
        <v>1154</v>
      </c>
      <c r="M724" s="48">
        <v>43217</v>
      </c>
      <c r="N724" s="50">
        <v>7.2</v>
      </c>
      <c r="O724" t="str">
        <f t="shared" si="86"/>
        <v>Profundo</v>
      </c>
      <c r="P724" s="41" t="s">
        <v>978</v>
      </c>
      <c r="Q724" t="str">
        <f>VLOOKUP(P724,spp!A:B,2,FALSE)</f>
        <v>Bodianus diplotaenia</v>
      </c>
      <c r="R724" s="53">
        <f t="shared" si="81"/>
        <v>2</v>
      </c>
      <c r="S724" s="87"/>
      <c r="T724" s="87"/>
      <c r="U724" s="87">
        <v>2</v>
      </c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  <c r="AF724" s="87"/>
      <c r="AG724" s="87"/>
      <c r="AH724" s="87"/>
      <c r="AI724" s="87"/>
      <c r="AJ724" s="87"/>
      <c r="AK724" s="88"/>
      <c r="AL724" s="79"/>
      <c r="AM724">
        <f>VLOOKUP(P724,spp!A:C,3,FALSE)</f>
        <v>2.01E-2</v>
      </c>
      <c r="AN724">
        <f>VLOOKUP(P724,spp!A:D,4,FALSE)</f>
        <v>2.9992000000000001</v>
      </c>
      <c r="AO724">
        <f t="shared" si="82"/>
        <v>78.357137841673676</v>
      </c>
      <c r="AP724">
        <f t="shared" si="83"/>
        <v>1.9589284460418419</v>
      </c>
      <c r="AQ724">
        <f t="shared" si="84"/>
        <v>19.589284460418419</v>
      </c>
      <c r="AR724">
        <f t="shared" si="85"/>
        <v>1.9589284460418421E-2</v>
      </c>
      <c r="AS724">
        <f t="shared" si="87"/>
        <v>0.05</v>
      </c>
      <c r="AT724">
        <f>VLOOKUP(P724,spp!A:H,8,FALSE)</f>
        <v>3.4</v>
      </c>
      <c r="AU724" s="79" t="str">
        <f>VLOOKUP(Q724,gfQuimbayo!B:C,2,FALSE)</f>
        <v>IN</v>
      </c>
      <c r="AV724" s="79" t="str">
        <f>VLOOKUP(AU724,gfQuimbayo!E:F,2,FALSE)</f>
        <v>Invertebrivores</v>
      </c>
      <c r="AW724" s="79" t="str">
        <f>VLOOKUP(Q724,taxo!A:D,4,FALSE)</f>
        <v>Perciformes</v>
      </c>
      <c r="AX724" s="79" t="str">
        <f>VLOOKUP(Q724,taxo!A:C,3,FALSE)</f>
        <v>Labridae</v>
      </c>
      <c r="AY724" t="str">
        <f>VLOOKUP(P724,spp!A:L,12,FALSE)</f>
        <v>LC</v>
      </c>
    </row>
    <row r="725" spans="1:51" hidden="1" x14ac:dyDescent="0.25">
      <c r="A725" t="s">
        <v>1094</v>
      </c>
      <c r="B725" s="2" t="s">
        <v>1095</v>
      </c>
      <c r="C725" t="s">
        <v>1134</v>
      </c>
      <c r="D725" s="22" t="s">
        <v>1145</v>
      </c>
      <c r="E725" s="45" t="s">
        <v>1144</v>
      </c>
      <c r="F725" s="3" t="s">
        <v>1148</v>
      </c>
      <c r="G725" s="46"/>
      <c r="H725" s="47">
        <v>1</v>
      </c>
      <c r="I725">
        <v>40</v>
      </c>
      <c r="J725" s="48">
        <v>43217</v>
      </c>
      <c r="K725" s="22">
        <v>2018</v>
      </c>
      <c r="L725" s="48" t="s">
        <v>1154</v>
      </c>
      <c r="M725" s="48">
        <v>43217</v>
      </c>
      <c r="N725" s="50">
        <v>7.2</v>
      </c>
      <c r="O725" t="str">
        <f t="shared" si="86"/>
        <v>Profundo</v>
      </c>
      <c r="P725" s="41" t="s">
        <v>959</v>
      </c>
      <c r="Q725" t="str">
        <f>VLOOKUP(P725,spp!A:B,2,FALSE)</f>
        <v>Stegastes acapulcoensis</v>
      </c>
      <c r="R725" s="53">
        <f t="shared" si="81"/>
        <v>1</v>
      </c>
      <c r="S725" s="87"/>
      <c r="T725" s="87"/>
      <c r="U725" s="87">
        <v>1</v>
      </c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  <c r="AF725" s="87"/>
      <c r="AG725" s="87"/>
      <c r="AH725" s="87"/>
      <c r="AI725" s="87"/>
      <c r="AJ725" s="87"/>
      <c r="AK725" s="88"/>
      <c r="AL725" s="79"/>
      <c r="AM725">
        <f>VLOOKUP(P725,spp!A:C,3,FALSE)</f>
        <v>3.49E-2</v>
      </c>
      <c r="AN725">
        <f>VLOOKUP(P725,spp!A:D,4,FALSE)</f>
        <v>2.9108999999999998</v>
      </c>
      <c r="AO725">
        <f t="shared" si="82"/>
        <v>54.427800446337628</v>
      </c>
      <c r="AP725">
        <f t="shared" si="83"/>
        <v>1.3606950111584406</v>
      </c>
      <c r="AQ725">
        <f t="shared" si="84"/>
        <v>13.606950111584407</v>
      </c>
      <c r="AR725">
        <f t="shared" si="85"/>
        <v>1.3606950111584406E-2</v>
      </c>
      <c r="AS725">
        <f t="shared" si="87"/>
        <v>2.5000000000000001E-2</v>
      </c>
      <c r="AT725">
        <f>VLOOKUP(P725,spp!A:H,8,FALSE)</f>
        <v>2</v>
      </c>
      <c r="AU725" s="79" t="str">
        <f>VLOOKUP(Q725,gfQuimbayo!B:C,2,FALSE)</f>
        <v>HD</v>
      </c>
      <c r="AV725" s="79" t="str">
        <f>VLOOKUP(AU725,gfQuimbayo!E:F,2,FALSE)</f>
        <v>Detritivores</v>
      </c>
      <c r="AW725" s="79" t="str">
        <f>VLOOKUP(Q725,taxo!A:D,4,FALSE)</f>
        <v>Perciformes</v>
      </c>
      <c r="AX725" s="79" t="str">
        <f>VLOOKUP(Q725,taxo!A:C,3,FALSE)</f>
        <v>Pomacentridae</v>
      </c>
      <c r="AY725" t="str">
        <f>VLOOKUP(P725,spp!A:L,12,FALSE)</f>
        <v>LC</v>
      </c>
    </row>
    <row r="726" spans="1:51" hidden="1" x14ac:dyDescent="0.25">
      <c r="A726" t="s">
        <v>1094</v>
      </c>
      <c r="B726" s="2" t="s">
        <v>1095</v>
      </c>
      <c r="C726" t="s">
        <v>1134</v>
      </c>
      <c r="D726" s="22" t="s">
        <v>1145</v>
      </c>
      <c r="E726" s="45" t="s">
        <v>1144</v>
      </c>
      <c r="F726" s="3" t="s">
        <v>1148</v>
      </c>
      <c r="G726" s="46"/>
      <c r="H726" s="47">
        <v>1</v>
      </c>
      <c r="I726">
        <v>40</v>
      </c>
      <c r="J726" s="48">
        <v>43217</v>
      </c>
      <c r="K726" s="22">
        <v>2018</v>
      </c>
      <c r="L726" s="48" t="s">
        <v>1154</v>
      </c>
      <c r="M726" s="48">
        <v>43217</v>
      </c>
      <c r="N726" s="50">
        <v>7.2</v>
      </c>
      <c r="O726" t="str">
        <f t="shared" si="86"/>
        <v>Profundo</v>
      </c>
      <c r="P726" s="41" t="s">
        <v>975</v>
      </c>
      <c r="Q726" t="str">
        <f>VLOOKUP(P726,spp!A:B,2,FALSE)</f>
        <v>Holacanthus passer</v>
      </c>
      <c r="R726" s="53">
        <f t="shared" si="81"/>
        <v>1</v>
      </c>
      <c r="S726" s="87"/>
      <c r="T726" s="87">
        <v>1</v>
      </c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  <c r="AF726" s="87"/>
      <c r="AG726" s="87"/>
      <c r="AH726" s="87"/>
      <c r="AI726" s="87"/>
      <c r="AJ726" s="87"/>
      <c r="AK726" s="88"/>
      <c r="AL726" s="79"/>
      <c r="AM726">
        <f>VLOOKUP(P726,spp!A:C,3,FALSE)</f>
        <v>2.7130000000000001E-2</v>
      </c>
      <c r="AN726">
        <f>VLOOKUP(P726,spp!A:D,4,FALSE)</f>
        <v>3.0842299999999998</v>
      </c>
      <c r="AO726">
        <f t="shared" si="82"/>
        <v>13.562507587340574</v>
      </c>
      <c r="AP726">
        <f t="shared" si="83"/>
        <v>0.33906268968351438</v>
      </c>
      <c r="AQ726">
        <f t="shared" si="84"/>
        <v>3.3906268968351441</v>
      </c>
      <c r="AR726">
        <f t="shared" si="85"/>
        <v>3.3906268968351442E-3</v>
      </c>
      <c r="AS726">
        <f t="shared" si="87"/>
        <v>2.5000000000000001E-2</v>
      </c>
      <c r="AT726">
        <f>VLOOKUP(P726,spp!A:H,8,FALSE)</f>
        <v>2.6</v>
      </c>
      <c r="AU726" s="79" t="str">
        <f>VLOOKUP(Q726,gfQuimbayo!B:C,2,FALSE)</f>
        <v>IN</v>
      </c>
      <c r="AV726" s="79" t="str">
        <f>VLOOKUP(AU726,gfQuimbayo!E:F,2,FALSE)</f>
        <v>Invertebrivores</v>
      </c>
      <c r="AW726" s="79" t="str">
        <f>VLOOKUP(Q726,taxo!A:D,4,FALSE)</f>
        <v>Perciformes</v>
      </c>
      <c r="AX726" s="79" t="str">
        <f>VLOOKUP(Q726,taxo!A:C,3,FALSE)</f>
        <v>Pomacanthidae</v>
      </c>
      <c r="AY726" t="str">
        <f>VLOOKUP(P726,spp!A:L,12,FALSE)</f>
        <v>LC</v>
      </c>
    </row>
    <row r="727" spans="1:51" hidden="1" x14ac:dyDescent="0.25">
      <c r="A727" t="s">
        <v>1094</v>
      </c>
      <c r="B727" s="2" t="s">
        <v>1095</v>
      </c>
      <c r="C727" t="s">
        <v>1134</v>
      </c>
      <c r="D727" s="22" t="s">
        <v>1145</v>
      </c>
      <c r="E727" s="45" t="s">
        <v>1144</v>
      </c>
      <c r="F727" s="3" t="s">
        <v>1148</v>
      </c>
      <c r="G727" s="46"/>
      <c r="H727" s="47">
        <v>1</v>
      </c>
      <c r="I727">
        <v>40</v>
      </c>
      <c r="J727" s="48">
        <v>43217</v>
      </c>
      <c r="K727" s="22">
        <v>2018</v>
      </c>
      <c r="L727" s="48" t="s">
        <v>1154</v>
      </c>
      <c r="M727" s="48">
        <v>43217</v>
      </c>
      <c r="N727" s="50">
        <v>7.2</v>
      </c>
      <c r="O727" t="str">
        <f t="shared" si="86"/>
        <v>Profundo</v>
      </c>
      <c r="P727" s="41" t="s">
        <v>963</v>
      </c>
      <c r="Q727" t="str">
        <f>VLOOKUP(P727,spp!A:B,2,FALSE)</f>
        <v>Sargocentron suborbitalis</v>
      </c>
      <c r="R727" s="53">
        <f t="shared" si="81"/>
        <v>1</v>
      </c>
      <c r="S727" s="87"/>
      <c r="T727" s="87"/>
      <c r="U727" s="87">
        <v>1</v>
      </c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  <c r="AF727" s="87"/>
      <c r="AG727" s="87"/>
      <c r="AH727" s="87"/>
      <c r="AI727" s="87"/>
      <c r="AJ727" s="87"/>
      <c r="AK727" s="88"/>
      <c r="AL727" s="79"/>
      <c r="AM727">
        <f>VLOOKUP(P727,spp!A:C,3,FALSE)</f>
        <v>2.3199999999999998E-2</v>
      </c>
      <c r="AN727">
        <f>VLOOKUP(P727,spp!A:D,4,FALSE)</f>
        <v>2.9554</v>
      </c>
      <c r="AO727">
        <f t="shared" si="82"/>
        <v>40.485157889405826</v>
      </c>
      <c r="AP727">
        <f t="shared" si="83"/>
        <v>1.0121289472351456</v>
      </c>
      <c r="AQ727">
        <f t="shared" si="84"/>
        <v>10.121289472351457</v>
      </c>
      <c r="AR727">
        <f t="shared" si="85"/>
        <v>1.0121289472351457E-2</v>
      </c>
      <c r="AS727">
        <f t="shared" si="87"/>
        <v>2.5000000000000001E-2</v>
      </c>
      <c r="AT727">
        <f>VLOOKUP(P727,spp!A:H,8,FALSE)</f>
        <v>3.5</v>
      </c>
      <c r="AU727" s="79" t="str">
        <f>VLOOKUP(Q727,gfQuimbayo!B:C,2,FALSE)</f>
        <v>IN</v>
      </c>
      <c r="AV727" s="79" t="str">
        <f>VLOOKUP(AU727,gfQuimbayo!E:F,2,FALSE)</f>
        <v>Invertebrivores</v>
      </c>
      <c r="AW727" s="79" t="str">
        <f>VLOOKUP(Q727,taxo!A:D,4,FALSE)</f>
        <v>Beryciformes</v>
      </c>
      <c r="AX727" s="79" t="str">
        <f>VLOOKUP(Q727,taxo!A:C,3,FALSE)</f>
        <v>Holocentridae</v>
      </c>
      <c r="AY727" t="str">
        <f>VLOOKUP(P727,spp!A:L,12,FALSE)</f>
        <v>LC</v>
      </c>
    </row>
    <row r="728" spans="1:51" hidden="1" x14ac:dyDescent="0.25">
      <c r="A728" t="s">
        <v>1094</v>
      </c>
      <c r="B728" s="2" t="s">
        <v>1095</v>
      </c>
      <c r="C728" t="s">
        <v>1134</v>
      </c>
      <c r="D728" s="22" t="s">
        <v>1145</v>
      </c>
      <c r="E728" s="45" t="s">
        <v>1144</v>
      </c>
      <c r="F728" s="3" t="s">
        <v>1148</v>
      </c>
      <c r="G728" s="46"/>
      <c r="H728" s="47">
        <v>1</v>
      </c>
      <c r="I728">
        <v>40</v>
      </c>
      <c r="J728" s="48">
        <v>43217</v>
      </c>
      <c r="K728" s="22">
        <v>2018</v>
      </c>
      <c r="L728" s="48" t="s">
        <v>1154</v>
      </c>
      <c r="M728" s="48">
        <v>43217</v>
      </c>
      <c r="N728" s="50">
        <v>7.2</v>
      </c>
      <c r="O728" t="str">
        <f t="shared" si="86"/>
        <v>Profundo</v>
      </c>
      <c r="P728" s="41" t="s">
        <v>976</v>
      </c>
      <c r="Q728" t="str">
        <f>VLOOKUP(P728,spp!A:B,2,FALSE)</f>
        <v>Sufflamen verres</v>
      </c>
      <c r="R728" s="53">
        <f t="shared" si="81"/>
        <v>1</v>
      </c>
      <c r="S728" s="87"/>
      <c r="T728" s="87">
        <v>1</v>
      </c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  <c r="AF728" s="87"/>
      <c r="AG728" s="87"/>
      <c r="AH728" s="87"/>
      <c r="AI728" s="87"/>
      <c r="AJ728" s="87"/>
      <c r="AK728" s="88"/>
      <c r="AL728" s="79"/>
      <c r="AM728">
        <f>VLOOKUP(P728,spp!A:C,3,FALSE)</f>
        <v>2.4899999999999999E-2</v>
      </c>
      <c r="AN728">
        <f>VLOOKUP(P728,spp!A:D,4,FALSE)</f>
        <v>3.0129999999999999</v>
      </c>
      <c r="AO728">
        <f t="shared" si="82"/>
        <v>10.783479913296377</v>
      </c>
      <c r="AP728">
        <f t="shared" si="83"/>
        <v>0.26958699783240941</v>
      </c>
      <c r="AQ728">
        <f t="shared" si="84"/>
        <v>2.6958699783240943</v>
      </c>
      <c r="AR728">
        <f t="shared" si="85"/>
        <v>2.6958699783240941E-3</v>
      </c>
      <c r="AS728">
        <f t="shared" si="87"/>
        <v>2.5000000000000001E-2</v>
      </c>
      <c r="AT728">
        <f>VLOOKUP(P728,spp!A:H,8,FALSE)</f>
        <v>3.3</v>
      </c>
      <c r="AU728" s="79" t="str">
        <f>VLOOKUP(Q728,gfQuimbayo!B:C,2,FALSE)</f>
        <v>IN</v>
      </c>
      <c r="AV728" s="79" t="str">
        <f>VLOOKUP(AU728,gfQuimbayo!E:F,2,FALSE)</f>
        <v>Invertebrivores</v>
      </c>
      <c r="AW728" s="79" t="str">
        <f>VLOOKUP(Q728,taxo!A:D,4,FALSE)</f>
        <v>Tetraodontiformes</v>
      </c>
      <c r="AX728" s="79" t="str">
        <f>VLOOKUP(Q728,taxo!A:C,3,FALSE)</f>
        <v>Balistidae</v>
      </c>
      <c r="AY728" t="str">
        <f>VLOOKUP(P728,spp!A:L,12,FALSE)</f>
        <v>LC</v>
      </c>
    </row>
    <row r="729" spans="1:51" hidden="1" x14ac:dyDescent="0.25">
      <c r="A729" t="s">
        <v>1094</v>
      </c>
      <c r="B729" s="2" t="s">
        <v>1095</v>
      </c>
      <c r="C729" t="s">
        <v>1134</v>
      </c>
      <c r="D729" s="22" t="s">
        <v>1145</v>
      </c>
      <c r="E729" s="45" t="s">
        <v>1144</v>
      </c>
      <c r="F729" s="3" t="s">
        <v>1148</v>
      </c>
      <c r="G729" s="46"/>
      <c r="H729" s="47">
        <v>2</v>
      </c>
      <c r="I729">
        <v>40</v>
      </c>
      <c r="J729" s="48">
        <v>43217</v>
      </c>
      <c r="K729" s="22">
        <v>2018</v>
      </c>
      <c r="L729" s="48" t="s">
        <v>1154</v>
      </c>
      <c r="M729" s="48">
        <v>43217</v>
      </c>
      <c r="N729" s="50">
        <v>7</v>
      </c>
      <c r="O729" t="str">
        <f t="shared" si="86"/>
        <v>Profundo</v>
      </c>
      <c r="P729" s="41" t="s">
        <v>965</v>
      </c>
      <c r="Q729" t="str">
        <f>VLOOKUP(P729,spp!A:B,2,FALSE)</f>
        <v>Microspathodon dorsalis</v>
      </c>
      <c r="R729" s="53">
        <f t="shared" ref="R729:R792" si="88">SUM(S729:AL729)</f>
        <v>1</v>
      </c>
      <c r="S729" s="87"/>
      <c r="T729" s="87"/>
      <c r="U729" s="87">
        <v>1</v>
      </c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  <c r="AF729" s="87"/>
      <c r="AG729" s="87"/>
      <c r="AH729" s="87"/>
      <c r="AI729" s="87"/>
      <c r="AJ729" s="87"/>
      <c r="AK729" s="88"/>
      <c r="AL729" s="79"/>
      <c r="AM729">
        <f>VLOOKUP(P729,spp!A:C,3,FALSE)</f>
        <v>2.3900000000000001E-2</v>
      </c>
      <c r="AN729">
        <f>VLOOKUP(P729,spp!A:D,4,FALSE)</f>
        <v>3.0819999999999999</v>
      </c>
      <c r="AO729">
        <f t="shared" si="82"/>
        <v>57.421503678402765</v>
      </c>
      <c r="AP729">
        <f t="shared" si="83"/>
        <v>1.435537591960069</v>
      </c>
      <c r="AQ729">
        <f t="shared" si="84"/>
        <v>14.355375919600689</v>
      </c>
      <c r="AR729">
        <f t="shared" si="85"/>
        <v>1.4355375919600689E-2</v>
      </c>
      <c r="AS729">
        <f t="shared" si="87"/>
        <v>2.5000000000000001E-2</v>
      </c>
      <c r="AT729">
        <f>VLOOKUP(P729,spp!A:H,8,FALSE)</f>
        <v>2.1</v>
      </c>
      <c r="AU729" s="79" t="str">
        <f>VLOOKUP(Q729,gfQuimbayo!B:C,2,FALSE)</f>
        <v>HM</v>
      </c>
      <c r="AV729" s="79" t="str">
        <f>VLOOKUP(AU729,gfQuimbayo!E:F,2,FALSE)</f>
        <v>Macroalgae feeders</v>
      </c>
      <c r="AW729" s="79" t="str">
        <f>VLOOKUP(Q729,taxo!A:D,4,FALSE)</f>
        <v>Perciformes</v>
      </c>
      <c r="AX729" s="79" t="str">
        <f>VLOOKUP(Q729,taxo!A:C,3,FALSE)</f>
        <v>Pomacentridae</v>
      </c>
      <c r="AY729" t="str">
        <f>VLOOKUP(P729,spp!A:L,12,FALSE)</f>
        <v>LC</v>
      </c>
    </row>
    <row r="730" spans="1:51" hidden="1" x14ac:dyDescent="0.25">
      <c r="A730" t="s">
        <v>1094</v>
      </c>
      <c r="B730" s="2" t="s">
        <v>1095</v>
      </c>
      <c r="C730" t="s">
        <v>1134</v>
      </c>
      <c r="D730" s="22" t="s">
        <v>1145</v>
      </c>
      <c r="E730" s="45" t="s">
        <v>1144</v>
      </c>
      <c r="F730" s="3" t="s">
        <v>1148</v>
      </c>
      <c r="G730" s="46"/>
      <c r="H730" s="47">
        <v>2</v>
      </c>
      <c r="I730">
        <v>40</v>
      </c>
      <c r="J730" s="48">
        <v>43217</v>
      </c>
      <c r="K730" s="22">
        <v>2018</v>
      </c>
      <c r="L730" s="48" t="s">
        <v>1154</v>
      </c>
      <c r="M730" s="48">
        <v>43217</v>
      </c>
      <c r="N730" s="50">
        <v>7</v>
      </c>
      <c r="O730" t="str">
        <f t="shared" si="86"/>
        <v>Profundo</v>
      </c>
      <c r="P730" s="41" t="s">
        <v>959</v>
      </c>
      <c r="Q730" t="str">
        <f>VLOOKUP(P730,spp!A:B,2,FALSE)</f>
        <v>Stegastes acapulcoensis</v>
      </c>
      <c r="R730" s="53">
        <f t="shared" si="88"/>
        <v>3</v>
      </c>
      <c r="S730" s="87"/>
      <c r="T730" s="87">
        <v>3</v>
      </c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  <c r="AF730" s="87"/>
      <c r="AG730" s="87"/>
      <c r="AH730" s="87"/>
      <c r="AI730" s="87"/>
      <c r="AJ730" s="87"/>
      <c r="AK730" s="88"/>
      <c r="AL730" s="79"/>
      <c r="AM730">
        <f>VLOOKUP(P730,spp!A:C,3,FALSE)</f>
        <v>3.49E-2</v>
      </c>
      <c r="AN730">
        <f>VLOOKUP(P730,spp!A:D,4,FALSE)</f>
        <v>2.9108999999999998</v>
      </c>
      <c r="AO730">
        <f t="shared" si="82"/>
        <v>36.911569607091842</v>
      </c>
      <c r="AP730">
        <f t="shared" si="83"/>
        <v>0.92278924017729602</v>
      </c>
      <c r="AQ730">
        <f t="shared" si="84"/>
        <v>9.2278924017729604</v>
      </c>
      <c r="AR730">
        <f t="shared" si="85"/>
        <v>9.2278924017729601E-3</v>
      </c>
      <c r="AS730">
        <f t="shared" si="87"/>
        <v>7.4999999999999997E-2</v>
      </c>
      <c r="AT730">
        <f>VLOOKUP(P730,spp!A:H,8,FALSE)</f>
        <v>2</v>
      </c>
      <c r="AU730" s="79" t="str">
        <f>VLOOKUP(Q730,gfQuimbayo!B:C,2,FALSE)</f>
        <v>HD</v>
      </c>
      <c r="AV730" s="79" t="str">
        <f>VLOOKUP(AU730,gfQuimbayo!E:F,2,FALSE)</f>
        <v>Detritivores</v>
      </c>
      <c r="AW730" s="79" t="str">
        <f>VLOOKUP(Q730,taxo!A:D,4,FALSE)</f>
        <v>Perciformes</v>
      </c>
      <c r="AX730" s="79" t="str">
        <f>VLOOKUP(Q730,taxo!A:C,3,FALSE)</f>
        <v>Pomacentridae</v>
      </c>
      <c r="AY730" t="str">
        <f>VLOOKUP(P730,spp!A:L,12,FALSE)</f>
        <v>LC</v>
      </c>
    </row>
    <row r="731" spans="1:51" hidden="1" x14ac:dyDescent="0.25">
      <c r="A731" t="s">
        <v>1094</v>
      </c>
      <c r="B731" s="2" t="s">
        <v>1095</v>
      </c>
      <c r="C731" t="s">
        <v>1134</v>
      </c>
      <c r="D731" s="22" t="s">
        <v>1145</v>
      </c>
      <c r="E731" s="45" t="s">
        <v>1144</v>
      </c>
      <c r="F731" s="3" t="s">
        <v>1148</v>
      </c>
      <c r="G731" s="46"/>
      <c r="H731" s="47">
        <v>2</v>
      </c>
      <c r="I731">
        <v>40</v>
      </c>
      <c r="J731" s="48">
        <v>43217</v>
      </c>
      <c r="K731" s="22">
        <v>2018</v>
      </c>
      <c r="L731" s="48" t="s">
        <v>1154</v>
      </c>
      <c r="M731" s="48">
        <v>43217</v>
      </c>
      <c r="N731" s="50">
        <v>7</v>
      </c>
      <c r="O731" t="str">
        <f t="shared" si="86"/>
        <v>Profundo</v>
      </c>
      <c r="P731" s="41" t="s">
        <v>979</v>
      </c>
      <c r="Q731" t="str">
        <f>VLOOKUP(P731,spp!A:B,2,FALSE)</f>
        <v>Haemulon maculicauda</v>
      </c>
      <c r="R731" s="53">
        <f t="shared" si="88"/>
        <v>807</v>
      </c>
      <c r="S731" s="87"/>
      <c r="T731" s="87"/>
      <c r="U731" s="87">
        <v>807</v>
      </c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  <c r="AF731" s="87"/>
      <c r="AG731" s="87"/>
      <c r="AH731" s="87"/>
      <c r="AI731" s="87"/>
      <c r="AJ731" s="87"/>
      <c r="AK731" s="88"/>
      <c r="AL731" s="79"/>
      <c r="AM731">
        <f>VLOOKUP(P731,spp!A:C,3,FALSE)</f>
        <v>8.8999999999999999E-3</v>
      </c>
      <c r="AN731">
        <f>VLOOKUP(P731,spp!A:D,4,FALSE)</f>
        <v>3.16</v>
      </c>
      <c r="AO731">
        <f t="shared" si="82"/>
        <v>21013.538133983559</v>
      </c>
      <c r="AP731">
        <f t="shared" si="83"/>
        <v>525.33845334958892</v>
      </c>
      <c r="AQ731">
        <f t="shared" si="84"/>
        <v>5253.3845334958896</v>
      </c>
      <c r="AR731">
        <f t="shared" si="85"/>
        <v>5.2533845334958897</v>
      </c>
      <c r="AS731">
        <f t="shared" si="87"/>
        <v>20.175000000000001</v>
      </c>
      <c r="AT731">
        <f>VLOOKUP(P731,spp!A:H,8,FALSE)</f>
        <v>4.2</v>
      </c>
      <c r="AU731" s="79" t="str">
        <f>VLOOKUP(Q731,gfQuimbayo!B:C,2,FALSE)</f>
        <v>PS</v>
      </c>
      <c r="AV731" s="79" t="str">
        <f>VLOOKUP(AU731,gfQuimbayo!E:F,2,FALSE)</f>
        <v>Piscivores</v>
      </c>
      <c r="AW731" s="79" t="str">
        <f>VLOOKUP(Q731,taxo!A:D,4,FALSE)</f>
        <v>Perciformes</v>
      </c>
      <c r="AX731" s="79" t="str">
        <f>VLOOKUP(Q731,taxo!A:C,3,FALSE)</f>
        <v>Haemulidae</v>
      </c>
      <c r="AY731" t="str">
        <f>VLOOKUP(P731,spp!A:L,12,FALSE)</f>
        <v>LC</v>
      </c>
    </row>
    <row r="732" spans="1:51" hidden="1" x14ac:dyDescent="0.25">
      <c r="A732" t="s">
        <v>1094</v>
      </c>
      <c r="B732" s="2" t="s">
        <v>1095</v>
      </c>
      <c r="C732" t="s">
        <v>1134</v>
      </c>
      <c r="D732" s="22" t="s">
        <v>1145</v>
      </c>
      <c r="E732" s="45" t="s">
        <v>1144</v>
      </c>
      <c r="F732" s="3" t="s">
        <v>1148</v>
      </c>
      <c r="G732" s="46"/>
      <c r="H732" s="47">
        <v>2</v>
      </c>
      <c r="I732">
        <v>40</v>
      </c>
      <c r="J732" s="48">
        <v>43217</v>
      </c>
      <c r="K732" s="22">
        <v>2018</v>
      </c>
      <c r="L732" s="48" t="s">
        <v>1154</v>
      </c>
      <c r="M732" s="48">
        <v>43217</v>
      </c>
      <c r="N732" s="50">
        <v>7</v>
      </c>
      <c r="O732" t="str">
        <f t="shared" si="86"/>
        <v>Profundo</v>
      </c>
      <c r="P732" s="41" t="s">
        <v>957</v>
      </c>
      <c r="Q732" t="str">
        <f>VLOOKUP(P732,spp!A:B,2,FALSE)</f>
        <v>Halichoeres dispilus</v>
      </c>
      <c r="R732" s="53">
        <f t="shared" si="88"/>
        <v>14</v>
      </c>
      <c r="S732" s="87"/>
      <c r="T732" s="87">
        <v>14</v>
      </c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  <c r="AF732" s="87"/>
      <c r="AG732" s="87"/>
      <c r="AH732" s="87"/>
      <c r="AI732" s="87"/>
      <c r="AJ732" s="87"/>
      <c r="AK732" s="88"/>
      <c r="AL732" s="79"/>
      <c r="AM732">
        <f>VLOOKUP(P732,spp!A:C,3,FALSE)</f>
        <v>1.26E-2</v>
      </c>
      <c r="AN732">
        <f>VLOOKUP(P732,spp!A:D,4,FALSE)</f>
        <v>3.0672999999999999</v>
      </c>
      <c r="AO732">
        <f t="shared" si="82"/>
        <v>85.226370554801747</v>
      </c>
      <c r="AP732">
        <f t="shared" si="83"/>
        <v>2.1306592638700437</v>
      </c>
      <c r="AQ732">
        <f t="shared" si="84"/>
        <v>21.306592638700437</v>
      </c>
      <c r="AR732">
        <f t="shared" si="85"/>
        <v>2.1306592638700435E-2</v>
      </c>
      <c r="AS732">
        <f t="shared" si="87"/>
        <v>0.35</v>
      </c>
      <c r="AT732">
        <f>VLOOKUP(P732,spp!A:H,8,FALSE)</f>
        <v>3.9</v>
      </c>
      <c r="AU732" s="79" t="str">
        <f>VLOOKUP(Q732,gfQuimbayo!B:C,2,FALSE)</f>
        <v>IN</v>
      </c>
      <c r="AV732" s="79" t="str">
        <f>VLOOKUP(AU732,gfQuimbayo!E:F,2,FALSE)</f>
        <v>Invertebrivores</v>
      </c>
      <c r="AW732" s="79" t="str">
        <f>VLOOKUP(Q732,taxo!A:D,4,FALSE)</f>
        <v>Perciformes</v>
      </c>
      <c r="AX732" s="79" t="str">
        <f>VLOOKUP(Q732,taxo!A:C,3,FALSE)</f>
        <v>Labridae</v>
      </c>
      <c r="AY732" t="str">
        <f>VLOOKUP(P732,spp!A:L,12,FALSE)</f>
        <v>LC</v>
      </c>
    </row>
    <row r="733" spans="1:51" hidden="1" x14ac:dyDescent="0.25">
      <c r="A733" t="s">
        <v>1094</v>
      </c>
      <c r="B733" s="2" t="s">
        <v>1095</v>
      </c>
      <c r="C733" t="s">
        <v>1134</v>
      </c>
      <c r="D733" s="22" t="s">
        <v>1145</v>
      </c>
      <c r="E733" s="45" t="s">
        <v>1144</v>
      </c>
      <c r="F733" s="3" t="s">
        <v>1148</v>
      </c>
      <c r="G733" s="46"/>
      <c r="H733" s="47">
        <v>2</v>
      </c>
      <c r="I733">
        <v>40</v>
      </c>
      <c r="J733" s="48">
        <v>43217</v>
      </c>
      <c r="K733" s="22">
        <v>2018</v>
      </c>
      <c r="L733" s="48" t="s">
        <v>1154</v>
      </c>
      <c r="M733" s="48">
        <v>43217</v>
      </c>
      <c r="N733" s="50">
        <v>7</v>
      </c>
      <c r="O733" t="str">
        <f t="shared" si="86"/>
        <v>Profundo</v>
      </c>
      <c r="P733" s="41" t="s">
        <v>975</v>
      </c>
      <c r="Q733" t="str">
        <f>VLOOKUP(P733,spp!A:B,2,FALSE)</f>
        <v>Holacanthus passer</v>
      </c>
      <c r="R733" s="53">
        <f t="shared" si="88"/>
        <v>1</v>
      </c>
      <c r="S733" s="87"/>
      <c r="T733" s="87"/>
      <c r="U733" s="87"/>
      <c r="V733" s="87">
        <v>1</v>
      </c>
      <c r="W733" s="87"/>
      <c r="X733" s="87"/>
      <c r="Y733" s="87"/>
      <c r="Z733" s="87"/>
      <c r="AA733" s="87"/>
      <c r="AB733" s="87"/>
      <c r="AC733" s="87"/>
      <c r="AD733" s="87"/>
      <c r="AE733" s="87"/>
      <c r="AF733" s="87"/>
      <c r="AG733" s="87"/>
      <c r="AH733" s="87"/>
      <c r="AI733" s="87"/>
      <c r="AJ733" s="87"/>
      <c r="AK733" s="88"/>
      <c r="AL733" s="79"/>
      <c r="AM733">
        <f>VLOOKUP(P733,spp!A:C,3,FALSE)</f>
        <v>2.7130000000000001E-2</v>
      </c>
      <c r="AN733">
        <f>VLOOKUP(P733,spp!A:D,4,FALSE)</f>
        <v>3.0842299999999998</v>
      </c>
      <c r="AO733">
        <f t="shared" si="82"/>
        <v>185.03975070588172</v>
      </c>
      <c r="AP733">
        <f t="shared" si="83"/>
        <v>4.6259937676470431</v>
      </c>
      <c r="AQ733">
        <f t="shared" si="84"/>
        <v>46.259937676470429</v>
      </c>
      <c r="AR733">
        <f t="shared" si="85"/>
        <v>4.6259937676470429E-2</v>
      </c>
      <c r="AS733">
        <f t="shared" si="87"/>
        <v>2.5000000000000001E-2</v>
      </c>
      <c r="AT733">
        <f>VLOOKUP(P733,spp!A:H,8,FALSE)</f>
        <v>2.6</v>
      </c>
      <c r="AU733" s="79" t="str">
        <f>VLOOKUP(Q733,gfQuimbayo!B:C,2,FALSE)</f>
        <v>IN</v>
      </c>
      <c r="AV733" s="79" t="str">
        <f>VLOOKUP(AU733,gfQuimbayo!E:F,2,FALSE)</f>
        <v>Invertebrivores</v>
      </c>
      <c r="AW733" s="79" t="str">
        <f>VLOOKUP(Q733,taxo!A:D,4,FALSE)</f>
        <v>Perciformes</v>
      </c>
      <c r="AX733" s="79" t="str">
        <f>VLOOKUP(Q733,taxo!A:C,3,FALSE)</f>
        <v>Pomacanthidae</v>
      </c>
      <c r="AY733" t="str">
        <f>VLOOKUP(P733,spp!A:L,12,FALSE)</f>
        <v>LC</v>
      </c>
    </row>
    <row r="734" spans="1:51" hidden="1" x14ac:dyDescent="0.25">
      <c r="A734" t="s">
        <v>1094</v>
      </c>
      <c r="B734" s="2" t="s">
        <v>1095</v>
      </c>
      <c r="C734" t="s">
        <v>1134</v>
      </c>
      <c r="D734" s="22" t="s">
        <v>1145</v>
      </c>
      <c r="E734" s="45" t="s">
        <v>1144</v>
      </c>
      <c r="F734" s="3" t="s">
        <v>1148</v>
      </c>
      <c r="G734" s="46"/>
      <c r="H734" s="47">
        <v>2</v>
      </c>
      <c r="I734">
        <v>40</v>
      </c>
      <c r="J734" s="48">
        <v>43217</v>
      </c>
      <c r="K734" s="22">
        <v>2018</v>
      </c>
      <c r="L734" s="48" t="s">
        <v>1154</v>
      </c>
      <c r="M734" s="48">
        <v>43217</v>
      </c>
      <c r="N734" s="50">
        <v>7</v>
      </c>
      <c r="O734" t="str">
        <f t="shared" si="86"/>
        <v>Profundo</v>
      </c>
      <c r="P734" s="41" t="s">
        <v>1160</v>
      </c>
      <c r="Q734" t="str">
        <f>VLOOKUP(P734,spp!A:B,2,FALSE)</f>
        <v>Alphestes immaculatus</v>
      </c>
      <c r="R734" s="53">
        <f t="shared" si="88"/>
        <v>1</v>
      </c>
      <c r="S734" s="87"/>
      <c r="T734" s="87"/>
      <c r="U734" s="87"/>
      <c r="V734" s="87">
        <v>1</v>
      </c>
      <c r="W734" s="87"/>
      <c r="X734" s="87"/>
      <c r="Y734" s="87"/>
      <c r="Z734" s="87"/>
      <c r="AA734" s="87"/>
      <c r="AB734" s="87"/>
      <c r="AC734" s="87"/>
      <c r="AD734" s="87"/>
      <c r="AE734" s="87"/>
      <c r="AF734" s="87"/>
      <c r="AG734" s="87"/>
      <c r="AH734" s="87"/>
      <c r="AI734" s="87"/>
      <c r="AJ734" s="87"/>
      <c r="AK734" s="88"/>
      <c r="AL734" s="79"/>
      <c r="AM734">
        <f>VLOOKUP(P734,spp!A:C,3,FALSE)</f>
        <v>1.5299999999999999E-2</v>
      </c>
      <c r="AN734">
        <f>VLOOKUP(P734,spp!A:D,4,FALSE)</f>
        <v>3.0038</v>
      </c>
      <c r="AO734">
        <f t="shared" si="82"/>
        <v>82.895149945648484</v>
      </c>
      <c r="AP734">
        <f t="shared" si="83"/>
        <v>2.0723787486412122</v>
      </c>
      <c r="AQ734">
        <f t="shared" si="84"/>
        <v>20.723787486412121</v>
      </c>
      <c r="AR734">
        <f t="shared" si="85"/>
        <v>2.0723787486412119E-2</v>
      </c>
      <c r="AS734">
        <f t="shared" si="87"/>
        <v>2.5000000000000001E-2</v>
      </c>
      <c r="AT734">
        <f>VLOOKUP(P734,spp!A:H,8,FALSE)</f>
        <v>3.5</v>
      </c>
      <c r="AU734" s="79" t="str">
        <f>VLOOKUP(Q734,gfQuimbayo!B:C,2,FALSE)</f>
        <v>IN</v>
      </c>
      <c r="AV734" s="79" t="str">
        <f>VLOOKUP(AU734,gfQuimbayo!E:F,2,FALSE)</f>
        <v>Invertebrivores</v>
      </c>
      <c r="AW734" s="79" t="str">
        <f>VLOOKUP(Q734,taxo!A:D,4,FALSE)</f>
        <v>Perciformes</v>
      </c>
      <c r="AX734" s="79" t="str">
        <f>VLOOKUP(Q734,taxo!A:C,3,FALSE)</f>
        <v>Serranidae</v>
      </c>
      <c r="AY734" t="str">
        <f>VLOOKUP(P734,spp!A:L,12,FALSE)</f>
        <v>LC</v>
      </c>
    </row>
    <row r="735" spans="1:51" hidden="1" x14ac:dyDescent="0.25">
      <c r="A735" t="s">
        <v>1094</v>
      </c>
      <c r="B735" s="2" t="s">
        <v>1095</v>
      </c>
      <c r="C735" t="s">
        <v>1134</v>
      </c>
      <c r="D735" s="22" t="s">
        <v>1145</v>
      </c>
      <c r="E735" s="45" t="s">
        <v>1144</v>
      </c>
      <c r="F735" s="3" t="s">
        <v>1148</v>
      </c>
      <c r="G735" s="46"/>
      <c r="H735" s="47">
        <v>2</v>
      </c>
      <c r="I735">
        <v>40</v>
      </c>
      <c r="J735" s="48">
        <v>43217</v>
      </c>
      <c r="K735" s="22">
        <v>2018</v>
      </c>
      <c r="L735" s="48" t="s">
        <v>1154</v>
      </c>
      <c r="M735" s="48">
        <v>43217</v>
      </c>
      <c r="N735" s="50">
        <v>7</v>
      </c>
      <c r="O735" t="str">
        <f t="shared" si="86"/>
        <v>Profundo</v>
      </c>
      <c r="P735" s="41" t="s">
        <v>997</v>
      </c>
      <c r="Q735" t="str">
        <f>VLOOKUP(P735,spp!A:B,2,FALSE)</f>
        <v>Acanthurus xanthopterus</v>
      </c>
      <c r="R735" s="53">
        <f t="shared" si="88"/>
        <v>2</v>
      </c>
      <c r="S735" s="87"/>
      <c r="T735" s="87"/>
      <c r="U735" s="87"/>
      <c r="V735" s="87"/>
      <c r="W735" s="87"/>
      <c r="X735" s="87">
        <v>2</v>
      </c>
      <c r="Y735" s="87"/>
      <c r="Z735" s="87"/>
      <c r="AA735" s="87"/>
      <c r="AB735" s="87"/>
      <c r="AC735" s="87"/>
      <c r="AD735" s="87"/>
      <c r="AE735" s="87"/>
      <c r="AF735" s="87"/>
      <c r="AG735" s="87"/>
      <c r="AH735" s="87"/>
      <c r="AI735" s="87"/>
      <c r="AJ735" s="87"/>
      <c r="AK735" s="88"/>
      <c r="AL735" s="79"/>
      <c r="AM735">
        <f>VLOOKUP(P735,spp!A:C,3,FALSE)</f>
        <v>2.673E-2</v>
      </c>
      <c r="AN735">
        <f>VLOOKUP(P735,spp!A:D,4,FALSE)</f>
        <v>2.9844900000000001</v>
      </c>
      <c r="AO735">
        <f t="shared" si="82"/>
        <v>2169.1250615001368</v>
      </c>
      <c r="AP735">
        <f t="shared" si="83"/>
        <v>54.228126537503421</v>
      </c>
      <c r="AQ735">
        <f t="shared" si="84"/>
        <v>542.2812653750342</v>
      </c>
      <c r="AR735">
        <f t="shared" si="85"/>
        <v>0.54228126537503418</v>
      </c>
      <c r="AS735">
        <f t="shared" si="87"/>
        <v>0.05</v>
      </c>
      <c r="AT735">
        <f>VLOOKUP(P735,spp!A:H,8,FALSE)</f>
        <v>2.9</v>
      </c>
      <c r="AU735" s="79" t="str">
        <f>VLOOKUP(Q735,gfQuimbayo!B:C,2,FALSE)</f>
        <v>HD</v>
      </c>
      <c r="AV735" s="79" t="str">
        <f>VLOOKUP(AU735,gfQuimbayo!E:F,2,FALSE)</f>
        <v>Detritivores</v>
      </c>
      <c r="AW735" s="79" t="str">
        <f>VLOOKUP(Q735,taxo!A:D,4,FALSE)</f>
        <v>Perciformes</v>
      </c>
      <c r="AX735" s="79" t="str">
        <f>VLOOKUP(Q735,taxo!A:C,3,FALSE)</f>
        <v>Acanthuridae</v>
      </c>
      <c r="AY735" t="str">
        <f>VLOOKUP(P735,spp!A:L,12,FALSE)</f>
        <v>LC</v>
      </c>
    </row>
    <row r="736" spans="1:51" hidden="1" x14ac:dyDescent="0.25">
      <c r="A736" t="s">
        <v>1094</v>
      </c>
      <c r="B736" s="2" t="s">
        <v>1095</v>
      </c>
      <c r="C736" t="s">
        <v>1134</v>
      </c>
      <c r="D736" s="22" t="s">
        <v>1145</v>
      </c>
      <c r="E736" s="45" t="s">
        <v>1144</v>
      </c>
      <c r="F736" s="3" t="s">
        <v>1148</v>
      </c>
      <c r="G736" s="46"/>
      <c r="H736" s="47">
        <v>2</v>
      </c>
      <c r="I736">
        <v>40</v>
      </c>
      <c r="J736" s="48">
        <v>43217</v>
      </c>
      <c r="K736" s="22">
        <v>2018</v>
      </c>
      <c r="L736" s="48" t="s">
        <v>1154</v>
      </c>
      <c r="M736" s="48">
        <v>43217</v>
      </c>
      <c r="N736" s="50">
        <v>7</v>
      </c>
      <c r="O736" t="str">
        <f t="shared" si="86"/>
        <v>Profundo</v>
      </c>
      <c r="P736" s="41" t="s">
        <v>977</v>
      </c>
      <c r="Q736" t="str">
        <f>VLOOKUP(P736,spp!A:B,2,FALSE)</f>
        <v>Chromis atrilobata</v>
      </c>
      <c r="R736" s="53">
        <f t="shared" si="88"/>
        <v>13</v>
      </c>
      <c r="S736" s="87"/>
      <c r="T736" s="87">
        <v>13</v>
      </c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  <c r="AF736" s="87"/>
      <c r="AG736" s="87"/>
      <c r="AH736" s="87"/>
      <c r="AI736" s="87"/>
      <c r="AJ736" s="87"/>
      <c r="AK736" s="88"/>
      <c r="AL736" s="79"/>
      <c r="AM736">
        <f>VLOOKUP(P736,spp!A:C,3,FALSE)</f>
        <v>5.2300000000000003E-3</v>
      </c>
      <c r="AN736">
        <f>VLOOKUP(P736,spp!A:D,4,FALSE)</f>
        <v>3.41655</v>
      </c>
      <c r="AO736">
        <f t="shared" si="82"/>
        <v>66.395034455535821</v>
      </c>
      <c r="AP736">
        <f t="shared" si="83"/>
        <v>1.6598758613883955</v>
      </c>
      <c r="AQ736">
        <f t="shared" si="84"/>
        <v>16.598758613883955</v>
      </c>
      <c r="AR736">
        <f t="shared" si="85"/>
        <v>1.6598758613883956E-2</v>
      </c>
      <c r="AS736">
        <f t="shared" si="87"/>
        <v>0.32500000000000001</v>
      </c>
      <c r="AT736">
        <f>VLOOKUP(P736,spp!A:H,8,FALSE)</f>
        <v>3.4</v>
      </c>
      <c r="AU736" s="79" t="str">
        <f>VLOOKUP(Q736,gfQuimbayo!B:C,2,FALSE)</f>
        <v>PK</v>
      </c>
      <c r="AV736" s="79" t="str">
        <f>VLOOKUP(AU736,gfQuimbayo!E:F,2,FALSE)</f>
        <v>Planktivores</v>
      </c>
      <c r="AW736" s="79" t="str">
        <f>VLOOKUP(Q736,taxo!A:D,4,FALSE)</f>
        <v>Perciformes</v>
      </c>
      <c r="AX736" s="79" t="str">
        <f>VLOOKUP(Q736,taxo!A:C,3,FALSE)</f>
        <v>Pomacentridae</v>
      </c>
      <c r="AY736" t="str">
        <f>VLOOKUP(P736,spp!A:L,12,FALSE)</f>
        <v>LC</v>
      </c>
    </row>
    <row r="737" spans="1:51" hidden="1" x14ac:dyDescent="0.25">
      <c r="A737" t="s">
        <v>1094</v>
      </c>
      <c r="B737" s="2" t="s">
        <v>1095</v>
      </c>
      <c r="C737" t="s">
        <v>1134</v>
      </c>
      <c r="D737" s="22" t="s">
        <v>1145</v>
      </c>
      <c r="E737" s="45" t="s">
        <v>1144</v>
      </c>
      <c r="F737" s="3" t="s">
        <v>1148</v>
      </c>
      <c r="G737" s="46"/>
      <c r="H737" s="47">
        <v>2</v>
      </c>
      <c r="I737">
        <v>40</v>
      </c>
      <c r="J737" s="48">
        <v>43217</v>
      </c>
      <c r="K737" s="22">
        <v>2018</v>
      </c>
      <c r="L737" s="48" t="s">
        <v>1154</v>
      </c>
      <c r="M737" s="48">
        <v>43217</v>
      </c>
      <c r="N737" s="50">
        <v>7</v>
      </c>
      <c r="O737" t="str">
        <f t="shared" si="86"/>
        <v>Profundo</v>
      </c>
      <c r="P737" s="41" t="s">
        <v>976</v>
      </c>
      <c r="Q737" t="str">
        <f>VLOOKUP(P737,spp!A:B,2,FALSE)</f>
        <v>Sufflamen verres</v>
      </c>
      <c r="R737" s="53">
        <f t="shared" si="88"/>
        <v>2</v>
      </c>
      <c r="S737" s="87">
        <v>1</v>
      </c>
      <c r="T737" s="87"/>
      <c r="U737" s="87">
        <v>1</v>
      </c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  <c r="AF737" s="87"/>
      <c r="AG737" s="87"/>
      <c r="AH737" s="87"/>
      <c r="AI737" s="87"/>
      <c r="AJ737" s="87"/>
      <c r="AK737" s="88"/>
      <c r="AL737" s="79"/>
      <c r="AM737">
        <f>VLOOKUP(P737,spp!A:C,3,FALSE)</f>
        <v>2.4899999999999999E-2</v>
      </c>
      <c r="AN737">
        <f>VLOOKUP(P737,spp!A:D,4,FALSE)</f>
        <v>3.0129999999999999</v>
      </c>
      <c r="AO737">
        <f t="shared" si="82"/>
        <v>50.649874753320724</v>
      </c>
      <c r="AP737">
        <f t="shared" si="83"/>
        <v>1.2662468688330182</v>
      </c>
      <c r="AQ737">
        <f t="shared" si="84"/>
        <v>12.662468688330183</v>
      </c>
      <c r="AR737">
        <f t="shared" si="85"/>
        <v>1.2662468688330182E-2</v>
      </c>
      <c r="AS737">
        <f t="shared" si="87"/>
        <v>0.05</v>
      </c>
      <c r="AT737">
        <f>VLOOKUP(P737,spp!A:H,8,FALSE)</f>
        <v>3.3</v>
      </c>
      <c r="AU737" s="79" t="str">
        <f>VLOOKUP(Q737,gfQuimbayo!B:C,2,FALSE)</f>
        <v>IN</v>
      </c>
      <c r="AV737" s="79" t="str">
        <f>VLOOKUP(AU737,gfQuimbayo!E:F,2,FALSE)</f>
        <v>Invertebrivores</v>
      </c>
      <c r="AW737" s="79" t="str">
        <f>VLOOKUP(Q737,taxo!A:D,4,FALSE)</f>
        <v>Tetraodontiformes</v>
      </c>
      <c r="AX737" s="79" t="str">
        <f>VLOOKUP(Q737,taxo!A:C,3,FALSE)</f>
        <v>Balistidae</v>
      </c>
      <c r="AY737" t="str">
        <f>VLOOKUP(P737,spp!A:L,12,FALSE)</f>
        <v>LC</v>
      </c>
    </row>
    <row r="738" spans="1:51" hidden="1" x14ac:dyDescent="0.25">
      <c r="A738" t="s">
        <v>1094</v>
      </c>
      <c r="B738" s="2" t="s">
        <v>1095</v>
      </c>
      <c r="C738" t="s">
        <v>1134</v>
      </c>
      <c r="D738" s="22" t="s">
        <v>1145</v>
      </c>
      <c r="E738" s="45" t="s">
        <v>1144</v>
      </c>
      <c r="F738" s="3" t="s">
        <v>1148</v>
      </c>
      <c r="G738" s="46"/>
      <c r="H738" s="47">
        <v>2</v>
      </c>
      <c r="I738">
        <v>40</v>
      </c>
      <c r="J738" s="48">
        <v>43217</v>
      </c>
      <c r="K738" s="22">
        <v>2018</v>
      </c>
      <c r="L738" s="48" t="s">
        <v>1154</v>
      </c>
      <c r="M738" s="48">
        <v>43217</v>
      </c>
      <c r="N738" s="50">
        <v>7</v>
      </c>
      <c r="O738" t="str">
        <f t="shared" si="86"/>
        <v>Profundo</v>
      </c>
      <c r="P738" s="41" t="s">
        <v>970</v>
      </c>
      <c r="Q738" t="str">
        <f>VLOOKUP(P738,spp!A:B,2,FALSE)</f>
        <v>Ophioblennius steindachneri</v>
      </c>
      <c r="R738" s="53">
        <f t="shared" si="88"/>
        <v>1</v>
      </c>
      <c r="S738" s="87"/>
      <c r="T738" s="87"/>
      <c r="U738" s="87">
        <v>1</v>
      </c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  <c r="AF738" s="87"/>
      <c r="AG738" s="87"/>
      <c r="AH738" s="87"/>
      <c r="AI738" s="87"/>
      <c r="AJ738" s="87"/>
      <c r="AK738" s="88"/>
      <c r="AL738" s="79"/>
      <c r="AM738">
        <f>VLOOKUP(P738,spp!A:C,3,FALSE)</f>
        <v>3.2399999999999998E-2</v>
      </c>
      <c r="AN738">
        <f>VLOOKUP(P738,spp!A:D,4,FALSE)</f>
        <v>2.379</v>
      </c>
      <c r="AO738">
        <f t="shared" si="82"/>
        <v>13.185418878548424</v>
      </c>
      <c r="AP738">
        <f t="shared" si="83"/>
        <v>0.32963547196371057</v>
      </c>
      <c r="AQ738">
        <f t="shared" si="84"/>
        <v>3.2963547196371055</v>
      </c>
      <c r="AR738">
        <f t="shared" si="85"/>
        <v>3.2963547196371056E-3</v>
      </c>
      <c r="AS738">
        <f t="shared" si="87"/>
        <v>2.5000000000000001E-2</v>
      </c>
      <c r="AT738">
        <f>VLOOKUP(P738,spp!A:H,8,FALSE)</f>
        <v>2.7</v>
      </c>
      <c r="AU738" s="79" t="str">
        <f>VLOOKUP(Q738,gfQuimbayo!B:C,2,FALSE)</f>
        <v>HD</v>
      </c>
      <c r="AV738" s="79" t="str">
        <f>VLOOKUP(AU738,gfQuimbayo!E:F,2,FALSE)</f>
        <v>Detritivores</v>
      </c>
      <c r="AW738" s="79" t="str">
        <f>VLOOKUP(Q738,taxo!A:D,4,FALSE)</f>
        <v>Perciformes</v>
      </c>
      <c r="AX738" s="79" t="str">
        <f>VLOOKUP(Q738,taxo!A:C,3,FALSE)</f>
        <v>Blenniidae</v>
      </c>
      <c r="AY738" t="str">
        <f>VLOOKUP(P738,spp!A:L,12,FALSE)</f>
        <v>LC</v>
      </c>
    </row>
    <row r="739" spans="1:51" hidden="1" x14ac:dyDescent="0.25">
      <c r="A739" t="s">
        <v>1094</v>
      </c>
      <c r="B739" s="2" t="s">
        <v>1095</v>
      </c>
      <c r="C739" t="s">
        <v>1134</v>
      </c>
      <c r="D739" s="22" t="s">
        <v>1145</v>
      </c>
      <c r="E739" s="45" t="s">
        <v>1144</v>
      </c>
      <c r="F739" s="3" t="s">
        <v>1148</v>
      </c>
      <c r="G739" s="46"/>
      <c r="H739" s="47">
        <v>2</v>
      </c>
      <c r="I739">
        <v>40</v>
      </c>
      <c r="J739" s="48">
        <v>43217</v>
      </c>
      <c r="K739" s="22">
        <v>2018</v>
      </c>
      <c r="L739" s="48" t="s">
        <v>1154</v>
      </c>
      <c r="M739" s="48">
        <v>43217</v>
      </c>
      <c r="N739" s="50">
        <v>7</v>
      </c>
      <c r="O739" t="str">
        <f t="shared" si="86"/>
        <v>Profundo</v>
      </c>
      <c r="P739" s="41" t="s">
        <v>978</v>
      </c>
      <c r="Q739" t="str">
        <f>VLOOKUP(P739,spp!A:B,2,FALSE)</f>
        <v>Bodianus diplotaenia</v>
      </c>
      <c r="R739" s="53">
        <f t="shared" si="88"/>
        <v>1</v>
      </c>
      <c r="S739" s="87"/>
      <c r="T739" s="87"/>
      <c r="U739" s="87"/>
      <c r="V739" s="87">
        <v>1</v>
      </c>
      <c r="W739" s="87"/>
      <c r="X739" s="87"/>
      <c r="Y739" s="87"/>
      <c r="Z739" s="87"/>
      <c r="AA739" s="87"/>
      <c r="AB739" s="87"/>
      <c r="AC739" s="87"/>
      <c r="AD739" s="87"/>
      <c r="AE739" s="87"/>
      <c r="AF739" s="87"/>
      <c r="AG739" s="87"/>
      <c r="AH739" s="87"/>
      <c r="AI739" s="87"/>
      <c r="AJ739" s="87"/>
      <c r="AK739" s="88"/>
      <c r="AL739" s="79"/>
      <c r="AM739">
        <f>VLOOKUP(P739,spp!A:C,3,FALSE)</f>
        <v>2.01E-2</v>
      </c>
      <c r="AN739">
        <f>VLOOKUP(P739,spp!A:D,4,FALSE)</f>
        <v>2.9992000000000001</v>
      </c>
      <c r="AO739">
        <f t="shared" si="82"/>
        <v>107.47705878762672</v>
      </c>
      <c r="AP739">
        <f t="shared" si="83"/>
        <v>2.6869264696906678</v>
      </c>
      <c r="AQ739">
        <f t="shared" si="84"/>
        <v>26.869264696906679</v>
      </c>
      <c r="AR739">
        <f t="shared" si="85"/>
        <v>2.6869264696906679E-2</v>
      </c>
      <c r="AS739">
        <f t="shared" si="87"/>
        <v>2.5000000000000001E-2</v>
      </c>
      <c r="AT739">
        <f>VLOOKUP(P739,spp!A:H,8,FALSE)</f>
        <v>3.4</v>
      </c>
      <c r="AU739" s="79" t="str">
        <f>VLOOKUP(Q739,gfQuimbayo!B:C,2,FALSE)</f>
        <v>IN</v>
      </c>
      <c r="AV739" s="79" t="str">
        <f>VLOOKUP(AU739,gfQuimbayo!E:F,2,FALSE)</f>
        <v>Invertebrivores</v>
      </c>
      <c r="AW739" s="79" t="str">
        <f>VLOOKUP(Q739,taxo!A:D,4,FALSE)</f>
        <v>Perciformes</v>
      </c>
      <c r="AX739" s="79" t="str">
        <f>VLOOKUP(Q739,taxo!A:C,3,FALSE)</f>
        <v>Labridae</v>
      </c>
      <c r="AY739" t="str">
        <f>VLOOKUP(P739,spp!A:L,12,FALSE)</f>
        <v>LC</v>
      </c>
    </row>
    <row r="740" spans="1:51" hidden="1" x14ac:dyDescent="0.25">
      <c r="A740" t="s">
        <v>1094</v>
      </c>
      <c r="B740" s="2" t="s">
        <v>1095</v>
      </c>
      <c r="C740" t="s">
        <v>1134</v>
      </c>
      <c r="D740" s="22" t="s">
        <v>1145</v>
      </c>
      <c r="E740" s="45" t="s">
        <v>1144</v>
      </c>
      <c r="F740" s="3" t="s">
        <v>1148</v>
      </c>
      <c r="G740" s="46"/>
      <c r="H740" s="47">
        <v>2</v>
      </c>
      <c r="I740">
        <v>40</v>
      </c>
      <c r="J740" s="48">
        <v>43217</v>
      </c>
      <c r="K740" s="22">
        <v>2018</v>
      </c>
      <c r="L740" s="48" t="s">
        <v>1154</v>
      </c>
      <c r="M740" s="48">
        <v>43217</v>
      </c>
      <c r="N740" s="50">
        <v>7</v>
      </c>
      <c r="O740" t="str">
        <f t="shared" si="86"/>
        <v>Profundo</v>
      </c>
      <c r="P740" s="41" t="s">
        <v>1161</v>
      </c>
      <c r="Q740" t="str">
        <f>VLOOKUP(P740,spp!A:B,2,FALSE)</f>
        <v>Lutjanus guttatus</v>
      </c>
      <c r="R740" s="53">
        <f t="shared" si="88"/>
        <v>1</v>
      </c>
      <c r="S740" s="87"/>
      <c r="T740" s="87"/>
      <c r="U740" s="87"/>
      <c r="V740" s="87"/>
      <c r="W740" s="87">
        <v>1</v>
      </c>
      <c r="X740" s="87"/>
      <c r="Y740" s="87"/>
      <c r="Z740" s="87"/>
      <c r="AA740" s="87"/>
      <c r="AB740" s="87"/>
      <c r="AC740" s="87"/>
      <c r="AD740" s="87"/>
      <c r="AE740" s="87"/>
      <c r="AF740" s="87"/>
      <c r="AG740" s="87"/>
      <c r="AH740" s="87"/>
      <c r="AI740" s="87"/>
      <c r="AJ740" s="87"/>
      <c r="AK740" s="88"/>
      <c r="AL740" s="79"/>
      <c r="AM740">
        <f>VLOOKUP(P740,spp!A:C,3,FALSE)</f>
        <v>1.43E-2</v>
      </c>
      <c r="AN740">
        <f>VLOOKUP(P740,spp!A:D,4,FALSE)</f>
        <v>3</v>
      </c>
      <c r="AO740">
        <f t="shared" si="82"/>
        <v>223.4375</v>
      </c>
      <c r="AP740">
        <f t="shared" si="83"/>
        <v>5.5859375</v>
      </c>
      <c r="AQ740">
        <f t="shared" si="84"/>
        <v>55.859375</v>
      </c>
      <c r="AR740">
        <f t="shared" si="85"/>
        <v>5.5859375000000003E-2</v>
      </c>
      <c r="AS740">
        <f t="shared" si="87"/>
        <v>2.5000000000000001E-2</v>
      </c>
      <c r="AT740">
        <f>VLOOKUP(P740,spp!A:H,8,FALSE)</f>
        <v>3.9</v>
      </c>
      <c r="AU740" s="79" t="str">
        <f>VLOOKUP(Q740,gfQuimbayo!B:C,2,FALSE)</f>
        <v>PS</v>
      </c>
      <c r="AV740" s="79" t="str">
        <f>VLOOKUP(AU740,gfQuimbayo!E:F,2,FALSE)</f>
        <v>Piscivores</v>
      </c>
      <c r="AW740" s="79" t="str">
        <f>VLOOKUP(Q740,taxo!A:D,4,FALSE)</f>
        <v>Perciformes</v>
      </c>
      <c r="AX740" s="79" t="str">
        <f>VLOOKUP(Q740,taxo!A:C,3,FALSE)</f>
        <v>Lutjanidae</v>
      </c>
      <c r="AY740" t="str">
        <f>VLOOKUP(P740,spp!A:L,12,FALSE)</f>
        <v>LC</v>
      </c>
    </row>
    <row r="741" spans="1:51" hidden="1" x14ac:dyDescent="0.25">
      <c r="A741" t="s">
        <v>1094</v>
      </c>
      <c r="B741" s="2" t="s">
        <v>1095</v>
      </c>
      <c r="C741" t="s">
        <v>1134</v>
      </c>
      <c r="D741" s="22" t="s">
        <v>1145</v>
      </c>
      <c r="E741" s="45" t="s">
        <v>1144</v>
      </c>
      <c r="F741" s="3" t="s">
        <v>1148</v>
      </c>
      <c r="G741" s="46"/>
      <c r="H741" s="47">
        <v>3</v>
      </c>
      <c r="I741">
        <v>40</v>
      </c>
      <c r="J741" s="48">
        <v>43217</v>
      </c>
      <c r="K741" s="22">
        <v>2018</v>
      </c>
      <c r="L741" s="48" t="s">
        <v>1154</v>
      </c>
      <c r="M741" s="48">
        <v>43217</v>
      </c>
      <c r="N741" s="50">
        <v>8.1</v>
      </c>
      <c r="O741" t="str">
        <f t="shared" si="86"/>
        <v>Profundo</v>
      </c>
      <c r="P741" s="41" t="s">
        <v>1077</v>
      </c>
      <c r="Q741" t="str">
        <f>VLOOKUP(P741,spp!A:B,2,FALSE)</f>
        <v>Novaculichthys taeniourus</v>
      </c>
      <c r="R741" s="53">
        <f t="shared" si="88"/>
        <v>2</v>
      </c>
      <c r="S741" s="87"/>
      <c r="T741" s="87"/>
      <c r="U741" s="87"/>
      <c r="V741" s="87"/>
      <c r="W741" s="87">
        <v>2</v>
      </c>
      <c r="X741" s="87"/>
      <c r="Y741" s="87"/>
      <c r="Z741" s="87"/>
      <c r="AA741" s="87"/>
      <c r="AB741" s="87"/>
      <c r="AC741" s="87"/>
      <c r="AD741" s="87"/>
      <c r="AE741" s="87"/>
      <c r="AF741" s="87"/>
      <c r="AG741" s="87"/>
      <c r="AH741" s="87"/>
      <c r="AI741" s="87"/>
      <c r="AJ741" s="87"/>
      <c r="AK741" s="88"/>
      <c r="AL741" s="79"/>
      <c r="AM741">
        <f>VLOOKUP(P741,spp!A:C,3,FALSE)</f>
        <v>1.2999999999999999E-2</v>
      </c>
      <c r="AN741">
        <f>VLOOKUP(P741,spp!A:D,4,FALSE)</f>
        <v>2.91</v>
      </c>
      <c r="AO741">
        <f t="shared" si="82"/>
        <v>304.07364014963133</v>
      </c>
      <c r="AP741">
        <f t="shared" si="83"/>
        <v>7.6018410037407831</v>
      </c>
      <c r="AQ741">
        <f t="shared" si="84"/>
        <v>76.018410037407833</v>
      </c>
      <c r="AR741">
        <f t="shared" si="85"/>
        <v>7.6018410037407835E-2</v>
      </c>
      <c r="AS741">
        <f t="shared" si="87"/>
        <v>0.05</v>
      </c>
      <c r="AT741">
        <f>VLOOKUP(P741,spp!A:H,8,FALSE)</f>
        <v>3.3</v>
      </c>
      <c r="AU741" s="79" t="str">
        <f>VLOOKUP(Q741,gfQuimbayo!B:C,2,FALSE)</f>
        <v>IN</v>
      </c>
      <c r="AV741" s="79" t="str">
        <f>VLOOKUP(AU741,gfQuimbayo!E:F,2,FALSE)</f>
        <v>Invertebrivores</v>
      </c>
      <c r="AW741" s="79" t="str">
        <f>VLOOKUP(Q741,taxo!A:D,4,FALSE)</f>
        <v>Perciformes</v>
      </c>
      <c r="AX741" s="79" t="str">
        <f>VLOOKUP(Q741,taxo!A:C,3,FALSE)</f>
        <v>Labridae</v>
      </c>
      <c r="AY741" t="str">
        <f>VLOOKUP(P741,spp!A:L,12,FALSE)</f>
        <v>LC</v>
      </c>
    </row>
    <row r="742" spans="1:51" hidden="1" x14ac:dyDescent="0.25">
      <c r="A742" t="s">
        <v>1094</v>
      </c>
      <c r="B742" s="2" t="s">
        <v>1095</v>
      </c>
      <c r="C742" t="s">
        <v>1134</v>
      </c>
      <c r="D742" s="22" t="s">
        <v>1145</v>
      </c>
      <c r="E742" s="45" t="s">
        <v>1144</v>
      </c>
      <c r="F742" s="3" t="s">
        <v>1148</v>
      </c>
      <c r="G742" s="46"/>
      <c r="H742" s="47">
        <v>3</v>
      </c>
      <c r="I742">
        <v>40</v>
      </c>
      <c r="J742" s="48">
        <v>43217</v>
      </c>
      <c r="K742" s="22">
        <v>2018</v>
      </c>
      <c r="L742" s="48" t="s">
        <v>1154</v>
      </c>
      <c r="M742" s="48">
        <v>43217</v>
      </c>
      <c r="N742" s="50">
        <v>8.1</v>
      </c>
      <c r="O742" t="str">
        <f t="shared" si="86"/>
        <v>Profundo</v>
      </c>
      <c r="P742" s="41" t="s">
        <v>975</v>
      </c>
      <c r="Q742" t="str">
        <f>VLOOKUP(P742,spp!A:B,2,FALSE)</f>
        <v>Holacanthus passer</v>
      </c>
      <c r="R742" s="53">
        <f t="shared" si="88"/>
        <v>2</v>
      </c>
      <c r="S742" s="87"/>
      <c r="T742" s="87">
        <v>1</v>
      </c>
      <c r="U742" s="87">
        <v>1</v>
      </c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  <c r="AF742" s="87"/>
      <c r="AG742" s="87"/>
      <c r="AH742" s="87"/>
      <c r="AI742" s="87"/>
      <c r="AJ742" s="87"/>
      <c r="AK742" s="88"/>
      <c r="AL742" s="79"/>
      <c r="AM742">
        <f>VLOOKUP(P742,spp!A:C,3,FALSE)</f>
        <v>2.7130000000000001E-2</v>
      </c>
      <c r="AN742">
        <f>VLOOKUP(P742,spp!A:D,4,FALSE)</f>
        <v>3.0842299999999998</v>
      </c>
      <c r="AO742">
        <f t="shared" si="82"/>
        <v>79.11248753650618</v>
      </c>
      <c r="AP742">
        <f t="shared" si="83"/>
        <v>1.9778121884126545</v>
      </c>
      <c r="AQ742">
        <f t="shared" si="84"/>
        <v>19.778121884126545</v>
      </c>
      <c r="AR742">
        <f t="shared" si="85"/>
        <v>1.9778121884126545E-2</v>
      </c>
      <c r="AS742">
        <f t="shared" si="87"/>
        <v>0.05</v>
      </c>
      <c r="AT742">
        <f>VLOOKUP(P742,spp!A:H,8,FALSE)</f>
        <v>2.6</v>
      </c>
      <c r="AU742" s="79" t="str">
        <f>VLOOKUP(Q742,gfQuimbayo!B:C,2,FALSE)</f>
        <v>IN</v>
      </c>
      <c r="AV742" s="79" t="str">
        <f>VLOOKUP(AU742,gfQuimbayo!E:F,2,FALSE)</f>
        <v>Invertebrivores</v>
      </c>
      <c r="AW742" s="79" t="str">
        <f>VLOOKUP(Q742,taxo!A:D,4,FALSE)</f>
        <v>Perciformes</v>
      </c>
      <c r="AX742" s="79" t="str">
        <f>VLOOKUP(Q742,taxo!A:C,3,FALSE)</f>
        <v>Pomacanthidae</v>
      </c>
      <c r="AY742" t="str">
        <f>VLOOKUP(P742,spp!A:L,12,FALSE)</f>
        <v>LC</v>
      </c>
    </row>
    <row r="743" spans="1:51" hidden="1" x14ac:dyDescent="0.25">
      <c r="A743" t="s">
        <v>1094</v>
      </c>
      <c r="B743" s="2" t="s">
        <v>1095</v>
      </c>
      <c r="C743" t="s">
        <v>1134</v>
      </c>
      <c r="D743" s="22" t="s">
        <v>1145</v>
      </c>
      <c r="E743" s="45" t="s">
        <v>1144</v>
      </c>
      <c r="F743" s="3" t="s">
        <v>1148</v>
      </c>
      <c r="G743" s="46"/>
      <c r="H743" s="47">
        <v>3</v>
      </c>
      <c r="I743">
        <v>40</v>
      </c>
      <c r="J743" s="48">
        <v>43217</v>
      </c>
      <c r="K743" s="22">
        <v>2018</v>
      </c>
      <c r="L743" s="48" t="s">
        <v>1154</v>
      </c>
      <c r="M743" s="48">
        <v>43217</v>
      </c>
      <c r="N743" s="50">
        <v>8.1</v>
      </c>
      <c r="O743" t="str">
        <f t="shared" si="86"/>
        <v>Profundo</v>
      </c>
      <c r="P743" s="41" t="s">
        <v>961</v>
      </c>
      <c r="Q743" t="str">
        <f>VLOOKUP(P743,spp!A:B,2,FALSE)</f>
        <v>Johnrandallia nigrirostris</v>
      </c>
      <c r="R743" s="53">
        <f t="shared" si="88"/>
        <v>1</v>
      </c>
      <c r="S743" s="87"/>
      <c r="T743" s="87"/>
      <c r="U743" s="87">
        <v>1</v>
      </c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  <c r="AF743" s="87"/>
      <c r="AG743" s="87"/>
      <c r="AH743" s="87"/>
      <c r="AI743" s="87"/>
      <c r="AJ743" s="87"/>
      <c r="AK743" s="88"/>
      <c r="AL743" s="79"/>
      <c r="AM743">
        <f>VLOOKUP(P743,spp!A:C,3,FALSE)</f>
        <v>2.5600000000000001E-2</v>
      </c>
      <c r="AN743">
        <f>VLOOKUP(P743,spp!A:D,4,FALSE)</f>
        <v>3.0005999999999999</v>
      </c>
      <c r="AO743">
        <f t="shared" si="82"/>
        <v>50.075829302089247</v>
      </c>
      <c r="AP743">
        <f t="shared" si="83"/>
        <v>1.2518957325522311</v>
      </c>
      <c r="AQ743">
        <f t="shared" si="84"/>
        <v>12.518957325522312</v>
      </c>
      <c r="AR743">
        <f t="shared" si="85"/>
        <v>1.2518957325522311E-2</v>
      </c>
      <c r="AS743">
        <f t="shared" si="87"/>
        <v>2.5000000000000001E-2</v>
      </c>
      <c r="AT743">
        <f>VLOOKUP(P743,spp!A:H,8,FALSE)</f>
        <v>3</v>
      </c>
      <c r="AU743" s="79" t="str">
        <f>VLOOKUP(Q743,gfQuimbayo!B:C,2,FALSE)</f>
        <v>IN</v>
      </c>
      <c r="AV743" s="79" t="str">
        <f>VLOOKUP(AU743,gfQuimbayo!E:F,2,FALSE)</f>
        <v>Invertebrivores</v>
      </c>
      <c r="AW743" s="79" t="str">
        <f>VLOOKUP(Q743,taxo!A:D,4,FALSE)</f>
        <v>Perciformes</v>
      </c>
      <c r="AX743" s="79" t="str">
        <f>VLOOKUP(Q743,taxo!A:C,3,FALSE)</f>
        <v>Chaetodontidae</v>
      </c>
      <c r="AY743" t="str">
        <f>VLOOKUP(P743,spp!A:L,12,FALSE)</f>
        <v>LC</v>
      </c>
    </row>
    <row r="744" spans="1:51" hidden="1" x14ac:dyDescent="0.25">
      <c r="A744" t="s">
        <v>1094</v>
      </c>
      <c r="B744" s="2" t="s">
        <v>1095</v>
      </c>
      <c r="C744" t="s">
        <v>1134</v>
      </c>
      <c r="D744" s="22" t="s">
        <v>1145</v>
      </c>
      <c r="E744" s="45" t="s">
        <v>1144</v>
      </c>
      <c r="F744" s="3" t="s">
        <v>1148</v>
      </c>
      <c r="G744" s="46"/>
      <c r="H744" s="47">
        <v>3</v>
      </c>
      <c r="I744">
        <v>40</v>
      </c>
      <c r="J744" s="48">
        <v>43217</v>
      </c>
      <c r="K744" s="22">
        <v>2018</v>
      </c>
      <c r="L744" s="48" t="s">
        <v>1154</v>
      </c>
      <c r="M744" s="48">
        <v>43217</v>
      </c>
      <c r="N744" s="50">
        <v>8.1</v>
      </c>
      <c r="O744" t="str">
        <f t="shared" si="86"/>
        <v>Profundo</v>
      </c>
      <c r="P744" s="41" t="s">
        <v>957</v>
      </c>
      <c r="Q744" t="str">
        <f>VLOOKUP(P744,spp!A:B,2,FALSE)</f>
        <v>Halichoeres dispilus</v>
      </c>
      <c r="R744" s="53">
        <f t="shared" si="88"/>
        <v>20</v>
      </c>
      <c r="S744" s="87"/>
      <c r="T744" s="87">
        <v>20</v>
      </c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  <c r="AF744" s="87"/>
      <c r="AG744" s="87"/>
      <c r="AH744" s="87"/>
      <c r="AI744" s="87"/>
      <c r="AJ744" s="87"/>
      <c r="AK744" s="88"/>
      <c r="AL744" s="79"/>
      <c r="AM744">
        <f>VLOOKUP(P744,spp!A:C,3,FALSE)</f>
        <v>1.26E-2</v>
      </c>
      <c r="AN744">
        <f>VLOOKUP(P744,spp!A:D,4,FALSE)</f>
        <v>3.0672999999999999</v>
      </c>
      <c r="AO744">
        <f t="shared" si="82"/>
        <v>121.75195793543108</v>
      </c>
      <c r="AP744">
        <f t="shared" si="83"/>
        <v>3.0437989483857768</v>
      </c>
      <c r="AQ744">
        <f t="shared" si="84"/>
        <v>30.43798948385777</v>
      </c>
      <c r="AR744">
        <f t="shared" si="85"/>
        <v>3.0437989483857768E-2</v>
      </c>
      <c r="AS744">
        <f t="shared" si="87"/>
        <v>0.5</v>
      </c>
      <c r="AT744">
        <f>VLOOKUP(P744,spp!A:H,8,FALSE)</f>
        <v>3.9</v>
      </c>
      <c r="AU744" s="79" t="str">
        <f>VLOOKUP(Q744,gfQuimbayo!B:C,2,FALSE)</f>
        <v>IN</v>
      </c>
      <c r="AV744" s="79" t="str">
        <f>VLOOKUP(AU744,gfQuimbayo!E:F,2,FALSE)</f>
        <v>Invertebrivores</v>
      </c>
      <c r="AW744" s="79" t="str">
        <f>VLOOKUP(Q744,taxo!A:D,4,FALSE)</f>
        <v>Perciformes</v>
      </c>
      <c r="AX744" s="79" t="str">
        <f>VLOOKUP(Q744,taxo!A:C,3,FALSE)</f>
        <v>Labridae</v>
      </c>
      <c r="AY744" t="str">
        <f>VLOOKUP(P744,spp!A:L,12,FALSE)</f>
        <v>LC</v>
      </c>
    </row>
    <row r="745" spans="1:51" hidden="1" x14ac:dyDescent="0.25">
      <c r="A745" t="s">
        <v>1094</v>
      </c>
      <c r="B745" s="2" t="s">
        <v>1095</v>
      </c>
      <c r="C745" t="s">
        <v>1134</v>
      </c>
      <c r="D745" s="22" t="s">
        <v>1145</v>
      </c>
      <c r="E745" s="45" t="s">
        <v>1144</v>
      </c>
      <c r="F745" s="3" t="s">
        <v>1148</v>
      </c>
      <c r="G745" s="46"/>
      <c r="H745" s="47">
        <v>3</v>
      </c>
      <c r="I745">
        <v>40</v>
      </c>
      <c r="J745" s="48">
        <v>43217</v>
      </c>
      <c r="K745" s="22">
        <v>2018</v>
      </c>
      <c r="L745" s="48" t="s">
        <v>1154</v>
      </c>
      <c r="M745" s="48">
        <v>43217</v>
      </c>
      <c r="N745" s="50">
        <v>8.1</v>
      </c>
      <c r="O745" t="str">
        <f t="shared" si="86"/>
        <v>Profundo</v>
      </c>
      <c r="P745" s="41" t="s">
        <v>979</v>
      </c>
      <c r="Q745" t="str">
        <f>VLOOKUP(P745,spp!A:B,2,FALSE)</f>
        <v>Haemulon maculicauda</v>
      </c>
      <c r="R745" s="53">
        <f t="shared" si="88"/>
        <v>2</v>
      </c>
      <c r="S745" s="87"/>
      <c r="T745" s="87"/>
      <c r="U745" s="87">
        <v>2</v>
      </c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  <c r="AF745" s="87"/>
      <c r="AG745" s="87"/>
      <c r="AH745" s="87"/>
      <c r="AI745" s="87"/>
      <c r="AJ745" s="87"/>
      <c r="AK745" s="88"/>
      <c r="AL745" s="79"/>
      <c r="AM745">
        <f>VLOOKUP(P745,spp!A:C,3,FALSE)</f>
        <v>8.8999999999999999E-3</v>
      </c>
      <c r="AN745">
        <f>VLOOKUP(P745,spp!A:D,4,FALSE)</f>
        <v>3.16</v>
      </c>
      <c r="AO745">
        <f t="shared" si="82"/>
        <v>52.078161422511918</v>
      </c>
      <c r="AP745">
        <f t="shared" si="83"/>
        <v>1.3019540355627979</v>
      </c>
      <c r="AQ745">
        <f t="shared" si="84"/>
        <v>13.019540355627978</v>
      </c>
      <c r="AR745">
        <f t="shared" si="85"/>
        <v>1.3019540355627978E-2</v>
      </c>
      <c r="AS745">
        <f t="shared" si="87"/>
        <v>0.05</v>
      </c>
      <c r="AT745">
        <f>VLOOKUP(P745,spp!A:H,8,FALSE)</f>
        <v>4.2</v>
      </c>
      <c r="AU745" s="79" t="str">
        <f>VLOOKUP(Q745,gfQuimbayo!B:C,2,FALSE)</f>
        <v>PS</v>
      </c>
      <c r="AV745" s="79" t="str">
        <f>VLOOKUP(AU745,gfQuimbayo!E:F,2,FALSE)</f>
        <v>Piscivores</v>
      </c>
      <c r="AW745" s="79" t="str">
        <f>VLOOKUP(Q745,taxo!A:D,4,FALSE)</f>
        <v>Perciformes</v>
      </c>
      <c r="AX745" s="79" t="str">
        <f>VLOOKUP(Q745,taxo!A:C,3,FALSE)</f>
        <v>Haemulidae</v>
      </c>
      <c r="AY745" t="str">
        <f>VLOOKUP(P745,spp!A:L,12,FALSE)</f>
        <v>LC</v>
      </c>
    </row>
    <row r="746" spans="1:51" hidden="1" x14ac:dyDescent="0.25">
      <c r="A746" t="s">
        <v>1094</v>
      </c>
      <c r="B746" s="2" t="s">
        <v>1095</v>
      </c>
      <c r="C746" t="s">
        <v>1134</v>
      </c>
      <c r="D746" s="22" t="s">
        <v>1145</v>
      </c>
      <c r="E746" s="45" t="s">
        <v>1144</v>
      </c>
      <c r="F746" s="3" t="s">
        <v>1148</v>
      </c>
      <c r="G746" s="46"/>
      <c r="H746" s="47">
        <v>3</v>
      </c>
      <c r="I746">
        <v>40</v>
      </c>
      <c r="J746" s="48">
        <v>43217</v>
      </c>
      <c r="K746" s="22">
        <v>2018</v>
      </c>
      <c r="L746" s="48" t="s">
        <v>1154</v>
      </c>
      <c r="M746" s="48">
        <v>43217</v>
      </c>
      <c r="N746" s="50">
        <v>8.1</v>
      </c>
      <c r="O746" t="str">
        <f t="shared" si="86"/>
        <v>Profundo</v>
      </c>
      <c r="P746" s="41" t="s">
        <v>970</v>
      </c>
      <c r="Q746" t="str">
        <f>VLOOKUP(P746,spp!A:B,2,FALSE)</f>
        <v>Ophioblennius steindachneri</v>
      </c>
      <c r="R746" s="53">
        <f t="shared" si="88"/>
        <v>2</v>
      </c>
      <c r="S746" s="87"/>
      <c r="T746" s="87">
        <v>1</v>
      </c>
      <c r="U746" s="87"/>
      <c r="V746" s="87">
        <v>1</v>
      </c>
      <c r="W746" s="87"/>
      <c r="X746" s="87"/>
      <c r="Y746" s="87"/>
      <c r="Z746" s="87"/>
      <c r="AA746" s="87"/>
      <c r="AB746" s="87"/>
      <c r="AC746" s="87"/>
      <c r="AD746" s="87"/>
      <c r="AE746" s="87"/>
      <c r="AF746" s="87"/>
      <c r="AG746" s="87"/>
      <c r="AH746" s="87"/>
      <c r="AI746" s="87"/>
      <c r="AJ746" s="87"/>
      <c r="AK746" s="88"/>
      <c r="AL746" s="79"/>
      <c r="AM746">
        <f>VLOOKUP(P746,spp!A:C,3,FALSE)</f>
        <v>3.2399999999999998E-2</v>
      </c>
      <c r="AN746">
        <f>VLOOKUP(P746,spp!A:D,4,FALSE)</f>
        <v>2.379</v>
      </c>
      <c r="AO746">
        <f t="shared" si="82"/>
        <v>33.269661400212001</v>
      </c>
      <c r="AP746">
        <f t="shared" si="83"/>
        <v>0.83174153500530001</v>
      </c>
      <c r="AQ746">
        <f t="shared" si="84"/>
        <v>8.3174153500530004</v>
      </c>
      <c r="AR746">
        <f t="shared" si="85"/>
        <v>8.3174153500530004E-3</v>
      </c>
      <c r="AS746">
        <f t="shared" si="87"/>
        <v>0.05</v>
      </c>
      <c r="AT746">
        <f>VLOOKUP(P746,spp!A:H,8,FALSE)</f>
        <v>2.7</v>
      </c>
      <c r="AU746" s="79" t="str">
        <f>VLOOKUP(Q746,gfQuimbayo!B:C,2,FALSE)</f>
        <v>HD</v>
      </c>
      <c r="AV746" s="79" t="str">
        <f>VLOOKUP(AU746,gfQuimbayo!E:F,2,FALSE)</f>
        <v>Detritivores</v>
      </c>
      <c r="AW746" s="79" t="str">
        <f>VLOOKUP(Q746,taxo!A:D,4,FALSE)</f>
        <v>Perciformes</v>
      </c>
      <c r="AX746" s="79" t="str">
        <f>VLOOKUP(Q746,taxo!A:C,3,FALSE)</f>
        <v>Blenniidae</v>
      </c>
      <c r="AY746" t="str">
        <f>VLOOKUP(P746,spp!A:L,12,FALSE)</f>
        <v>LC</v>
      </c>
    </row>
    <row r="747" spans="1:51" hidden="1" x14ac:dyDescent="0.25">
      <c r="A747" t="s">
        <v>1094</v>
      </c>
      <c r="B747" s="2" t="s">
        <v>1095</v>
      </c>
      <c r="C747" t="s">
        <v>1134</v>
      </c>
      <c r="D747" s="22" t="s">
        <v>1145</v>
      </c>
      <c r="E747" s="45" t="s">
        <v>1144</v>
      </c>
      <c r="F747" s="3" t="s">
        <v>1148</v>
      </c>
      <c r="G747" s="46"/>
      <c r="H747" s="47">
        <v>3</v>
      </c>
      <c r="I747">
        <v>40</v>
      </c>
      <c r="J747" s="48">
        <v>43217</v>
      </c>
      <c r="K747" s="22">
        <v>2018</v>
      </c>
      <c r="L747" s="48" t="s">
        <v>1154</v>
      </c>
      <c r="M747" s="48">
        <v>43217</v>
      </c>
      <c r="N747" s="50">
        <v>8.1</v>
      </c>
      <c r="O747" t="str">
        <f t="shared" si="86"/>
        <v>Profundo</v>
      </c>
      <c r="P747" s="41" t="s">
        <v>1000</v>
      </c>
      <c r="Q747" t="str">
        <f>VLOOKUP(P747,spp!A:B,2,FALSE)</f>
        <v>Cirrhitichthys oxycephalus</v>
      </c>
      <c r="R747" s="53">
        <f t="shared" si="88"/>
        <v>1</v>
      </c>
      <c r="S747" s="87"/>
      <c r="T747" s="87">
        <v>1</v>
      </c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  <c r="AF747" s="87"/>
      <c r="AG747" s="87"/>
      <c r="AH747" s="87"/>
      <c r="AI747" s="87"/>
      <c r="AJ747" s="87"/>
      <c r="AK747" s="88"/>
      <c r="AL747" s="79"/>
      <c r="AM747">
        <f>VLOOKUP(P747,spp!A:C,3,FALSE)</f>
        <v>3.32E-2</v>
      </c>
      <c r="AN747">
        <f>VLOOKUP(P747,spp!A:D,4,FALSE)</f>
        <v>3</v>
      </c>
      <c r="AO747">
        <f t="shared" si="82"/>
        <v>14.00625</v>
      </c>
      <c r="AP747">
        <f t="shared" si="83"/>
        <v>0.35015625</v>
      </c>
      <c r="AQ747">
        <f t="shared" si="84"/>
        <v>3.5015624999999999</v>
      </c>
      <c r="AR747">
        <f t="shared" si="85"/>
        <v>3.5015624999999999E-3</v>
      </c>
      <c r="AS747">
        <f t="shared" si="87"/>
        <v>2.5000000000000001E-2</v>
      </c>
      <c r="AT747">
        <f>VLOOKUP(P747,spp!A:H,8,FALSE)</f>
        <v>3.9</v>
      </c>
      <c r="AU747" s="79" t="str">
        <f>VLOOKUP(Q747,gfQuimbayo!B:C,2,FALSE)</f>
        <v>IN</v>
      </c>
      <c r="AV747" s="79" t="str">
        <f>VLOOKUP(AU747,gfQuimbayo!E:F,2,FALSE)</f>
        <v>Invertebrivores</v>
      </c>
      <c r="AW747" s="79" t="str">
        <f>VLOOKUP(Q747,taxo!A:D,4,FALSE)</f>
        <v>Perciformes</v>
      </c>
      <c r="AX747" s="79" t="str">
        <f>VLOOKUP(Q747,taxo!A:C,3,FALSE)</f>
        <v>Cirrhitidae</v>
      </c>
      <c r="AY747" t="str">
        <f>VLOOKUP(P747,spp!A:L,12,FALSE)</f>
        <v>NE</v>
      </c>
    </row>
    <row r="748" spans="1:51" hidden="1" x14ac:dyDescent="0.25">
      <c r="A748" t="s">
        <v>1094</v>
      </c>
      <c r="B748" s="2" t="s">
        <v>1095</v>
      </c>
      <c r="C748" t="s">
        <v>1134</v>
      </c>
      <c r="D748" s="22" t="s">
        <v>1145</v>
      </c>
      <c r="E748" s="45" t="s">
        <v>1144</v>
      </c>
      <c r="F748" s="3" t="s">
        <v>1148</v>
      </c>
      <c r="G748" s="46"/>
      <c r="H748" s="47">
        <v>3</v>
      </c>
      <c r="I748">
        <v>40</v>
      </c>
      <c r="J748" s="48">
        <v>43217</v>
      </c>
      <c r="K748" s="22">
        <v>2018</v>
      </c>
      <c r="L748" s="48" t="s">
        <v>1154</v>
      </c>
      <c r="M748" s="48">
        <v>43217</v>
      </c>
      <c r="N748" s="50">
        <v>8.1</v>
      </c>
      <c r="O748" t="str">
        <f t="shared" si="86"/>
        <v>Profundo</v>
      </c>
      <c r="P748" s="41" t="s">
        <v>984</v>
      </c>
      <c r="Q748" t="str">
        <f>VLOOKUP(P748,spp!A:B,2,FALSE)</f>
        <v>Scarus ghobban</v>
      </c>
      <c r="R748" s="53">
        <f t="shared" si="88"/>
        <v>14</v>
      </c>
      <c r="S748" s="87"/>
      <c r="T748" s="87"/>
      <c r="U748" s="87"/>
      <c r="V748" s="87"/>
      <c r="W748" s="87">
        <v>14</v>
      </c>
      <c r="X748" s="87"/>
      <c r="Y748" s="87"/>
      <c r="Z748" s="87"/>
      <c r="AA748" s="87"/>
      <c r="AB748" s="87"/>
      <c r="AC748" s="87"/>
      <c r="AD748" s="87"/>
      <c r="AE748" s="87"/>
      <c r="AF748" s="87"/>
      <c r="AG748" s="87"/>
      <c r="AH748" s="87"/>
      <c r="AI748" s="87"/>
      <c r="AJ748" s="87"/>
      <c r="AK748" s="88"/>
      <c r="AL748" s="79"/>
      <c r="AM748">
        <f>VLOOKUP(P748,spp!A:C,3,FALSE)</f>
        <v>2.3300000000000001E-2</v>
      </c>
      <c r="AN748">
        <f>VLOOKUP(P748,spp!A:D,4,FALSE)</f>
        <v>2.919</v>
      </c>
      <c r="AO748">
        <f t="shared" si="82"/>
        <v>3927.0898877694726</v>
      </c>
      <c r="AP748">
        <f t="shared" si="83"/>
        <v>98.177247194236813</v>
      </c>
      <c r="AQ748">
        <f t="shared" si="84"/>
        <v>981.77247194236816</v>
      </c>
      <c r="AR748">
        <f t="shared" si="85"/>
        <v>0.98177247194236816</v>
      </c>
      <c r="AS748">
        <f t="shared" si="87"/>
        <v>0.35</v>
      </c>
      <c r="AT748">
        <f>VLOOKUP(P748,spp!A:H,8,FALSE)</f>
        <v>2</v>
      </c>
      <c r="AU748" s="79" t="str">
        <f>VLOOKUP(Q748,gfQuimbayo!B:C,2,FALSE)</f>
        <v>HM</v>
      </c>
      <c r="AV748" s="79" t="str">
        <f>VLOOKUP(AU748,gfQuimbayo!E:F,2,FALSE)</f>
        <v>Macroalgae feeders</v>
      </c>
      <c r="AW748" s="79" t="str">
        <f>VLOOKUP(Q748,taxo!A:D,4,FALSE)</f>
        <v>Perciformes</v>
      </c>
      <c r="AX748" s="79" t="str">
        <f>VLOOKUP(Q748,taxo!A:C,3,FALSE)</f>
        <v>Scaridae</v>
      </c>
      <c r="AY748" t="str">
        <f>VLOOKUP(P748,spp!A:L,12,FALSE)</f>
        <v>LC</v>
      </c>
    </row>
    <row r="749" spans="1:51" hidden="1" x14ac:dyDescent="0.25">
      <c r="A749" t="s">
        <v>1094</v>
      </c>
      <c r="B749" s="2" t="s">
        <v>1095</v>
      </c>
      <c r="C749" t="s">
        <v>1134</v>
      </c>
      <c r="D749" s="22" t="s">
        <v>1145</v>
      </c>
      <c r="E749" s="45" t="s">
        <v>1144</v>
      </c>
      <c r="F749" s="3" t="s">
        <v>1148</v>
      </c>
      <c r="G749" s="46"/>
      <c r="H749" s="47">
        <v>3</v>
      </c>
      <c r="I749">
        <v>40</v>
      </c>
      <c r="J749" s="48">
        <v>43217</v>
      </c>
      <c r="K749" s="22">
        <v>2018</v>
      </c>
      <c r="L749" s="48" t="s">
        <v>1154</v>
      </c>
      <c r="M749" s="48">
        <v>43217</v>
      </c>
      <c r="N749" s="50">
        <v>8.1</v>
      </c>
      <c r="O749" t="str">
        <f t="shared" si="86"/>
        <v>Profundo</v>
      </c>
      <c r="P749" s="41" t="s">
        <v>962</v>
      </c>
      <c r="Q749" t="str">
        <f>VLOOKUP(P749,spp!A:B,2,FALSE)</f>
        <v>Epinephelus labriformis</v>
      </c>
      <c r="R749" s="53">
        <f t="shared" si="88"/>
        <v>2</v>
      </c>
      <c r="S749" s="87"/>
      <c r="T749" s="87"/>
      <c r="U749" s="87"/>
      <c r="V749" s="87">
        <v>2</v>
      </c>
      <c r="W749" s="87"/>
      <c r="X749" s="87"/>
      <c r="Y749" s="87"/>
      <c r="Z749" s="87"/>
      <c r="AA749" s="87"/>
      <c r="AB749" s="87"/>
      <c r="AC749" s="87"/>
      <c r="AD749" s="87"/>
      <c r="AE749" s="87"/>
      <c r="AF749" s="87"/>
      <c r="AG749" s="87"/>
      <c r="AH749" s="87"/>
      <c r="AI749" s="87"/>
      <c r="AJ749" s="87"/>
      <c r="AK749" s="88"/>
      <c r="AL749" s="79"/>
      <c r="AM749">
        <f>VLOOKUP(P749,spp!A:C,3,FALSE)</f>
        <v>3.4299999999999997E-2</v>
      </c>
      <c r="AN749">
        <f>VLOOKUP(P749,spp!A:D,4,FALSE)</f>
        <v>2.9</v>
      </c>
      <c r="AO749">
        <f t="shared" si="82"/>
        <v>276.14326591526151</v>
      </c>
      <c r="AP749">
        <f t="shared" si="83"/>
        <v>6.9035816478815377</v>
      </c>
      <c r="AQ749">
        <f t="shared" si="84"/>
        <v>69.035816478815377</v>
      </c>
      <c r="AR749">
        <f t="shared" si="85"/>
        <v>6.9035816478815376E-2</v>
      </c>
      <c r="AS749">
        <f t="shared" si="87"/>
        <v>0.05</v>
      </c>
      <c r="AT749">
        <f>VLOOKUP(P749,spp!A:H,8,FALSE)</f>
        <v>4</v>
      </c>
      <c r="AU749" s="79" t="str">
        <f>VLOOKUP(Q749,gfQuimbayo!B:C,2,FALSE)</f>
        <v>PS</v>
      </c>
      <c r="AV749" s="79" t="str">
        <f>VLOOKUP(AU749,gfQuimbayo!E:F,2,FALSE)</f>
        <v>Piscivores</v>
      </c>
      <c r="AW749" s="79" t="str">
        <f>VLOOKUP(Q749,taxo!A:D,4,FALSE)</f>
        <v>Perciformes</v>
      </c>
      <c r="AX749" s="79" t="str">
        <f>VLOOKUP(Q749,taxo!A:C,3,FALSE)</f>
        <v>Serranidae</v>
      </c>
      <c r="AY749" t="str">
        <f>VLOOKUP(P749,spp!A:L,12,FALSE)</f>
        <v>LC</v>
      </c>
    </row>
    <row r="750" spans="1:51" hidden="1" x14ac:dyDescent="0.25">
      <c r="A750" t="s">
        <v>1094</v>
      </c>
      <c r="B750" s="2" t="s">
        <v>1095</v>
      </c>
      <c r="C750" t="s">
        <v>1134</v>
      </c>
      <c r="D750" s="22" t="s">
        <v>1145</v>
      </c>
      <c r="E750" s="45" t="s">
        <v>1144</v>
      </c>
      <c r="F750" s="3" t="s">
        <v>1148</v>
      </c>
      <c r="G750" s="46"/>
      <c r="H750" s="47">
        <v>3</v>
      </c>
      <c r="I750">
        <v>40</v>
      </c>
      <c r="J750" s="48">
        <v>43217</v>
      </c>
      <c r="K750" s="22">
        <v>2018</v>
      </c>
      <c r="L750" s="48" t="s">
        <v>1154</v>
      </c>
      <c r="M750" s="48">
        <v>43217</v>
      </c>
      <c r="N750" s="50">
        <v>8.1</v>
      </c>
      <c r="O750" t="str">
        <f t="shared" si="86"/>
        <v>Profundo</v>
      </c>
      <c r="P750" s="41" t="s">
        <v>976</v>
      </c>
      <c r="Q750" t="str">
        <f>VLOOKUP(P750,spp!A:B,2,FALSE)</f>
        <v>Sufflamen verres</v>
      </c>
      <c r="R750" s="53">
        <f t="shared" si="88"/>
        <v>2</v>
      </c>
      <c r="S750" s="87"/>
      <c r="T750" s="87">
        <v>1</v>
      </c>
      <c r="U750" s="87">
        <v>1</v>
      </c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  <c r="AF750" s="87"/>
      <c r="AG750" s="87"/>
      <c r="AH750" s="87"/>
      <c r="AI750" s="87"/>
      <c r="AJ750" s="87"/>
      <c r="AK750" s="88"/>
      <c r="AL750" s="79"/>
      <c r="AM750">
        <f>VLOOKUP(P750,spp!A:C,3,FALSE)</f>
        <v>2.4899999999999999E-2</v>
      </c>
      <c r="AN750">
        <f>VLOOKUP(P750,spp!A:D,4,FALSE)</f>
        <v>3.0129999999999999</v>
      </c>
      <c r="AO750">
        <f t="shared" ref="AO750:AO813" si="89">((AM750*$S$1^AN750)*S750)+((AM750*$T$1^AN750)*T750)+((AM750*$U$1^AN750)*U750)+((AM750*$V$1^AN750)*V750)+((AM750*$W$1^AN750)*W750)+((AM750*$X$1^AN750)*X750)+((AM750*$Y$1^AN750)*Y750)+((AM750*$Z$1^AN750)*Z750)+((AM750*$AA$1^AN750)*AA750)+((AM750*$AB$1^AN750)*AB750)+((AM750*$AC$1^AN750)*AC750)+((AM750*$AD$1^AN750)*AD750)+((AM750*$AE$1^AN750)*AE750)+ ((AM750*$AF$1^AN750)*AF750)+((AM750*$AG$1^AN750)*AG750)+((AM750*$AH$1^AN750)*AH750)+((AM750*$AI$1^AN750)*AI750)+((AM750*$AJ$1^AN750)*AJ750)+((AM750*$AK$1^AN750)*AK750)</f>
        <v>61.039630027841177</v>
      </c>
      <c r="AP750">
        <f t="shared" ref="AP750:AP813" si="90">AO750/40</f>
        <v>1.5259907506960295</v>
      </c>
      <c r="AQ750">
        <f t="shared" ref="AQ750:AQ813" si="91">AP750*10</f>
        <v>15.259907506960296</v>
      </c>
      <c r="AR750">
        <f t="shared" ref="AR750:AR813" si="92">AQ750/1000</f>
        <v>1.5259907506960296E-2</v>
      </c>
      <c r="AS750">
        <f t="shared" si="87"/>
        <v>0.05</v>
      </c>
      <c r="AT750">
        <f>VLOOKUP(P750,spp!A:H,8,FALSE)</f>
        <v>3.3</v>
      </c>
      <c r="AU750" s="79" t="str">
        <f>VLOOKUP(Q750,gfQuimbayo!B:C,2,FALSE)</f>
        <v>IN</v>
      </c>
      <c r="AV750" s="79" t="str">
        <f>VLOOKUP(AU750,gfQuimbayo!E:F,2,FALSE)</f>
        <v>Invertebrivores</v>
      </c>
      <c r="AW750" s="79" t="str">
        <f>VLOOKUP(Q750,taxo!A:D,4,FALSE)</f>
        <v>Tetraodontiformes</v>
      </c>
      <c r="AX750" s="79" t="str">
        <f>VLOOKUP(Q750,taxo!A:C,3,FALSE)</f>
        <v>Balistidae</v>
      </c>
      <c r="AY750" t="str">
        <f>VLOOKUP(P750,spp!A:L,12,FALSE)</f>
        <v>LC</v>
      </c>
    </row>
    <row r="751" spans="1:51" hidden="1" x14ac:dyDescent="0.25">
      <c r="A751" t="s">
        <v>1094</v>
      </c>
      <c r="B751" s="2" t="s">
        <v>1095</v>
      </c>
      <c r="C751" t="s">
        <v>1134</v>
      </c>
      <c r="D751" s="22" t="s">
        <v>1145</v>
      </c>
      <c r="E751" s="45" t="s">
        <v>1144</v>
      </c>
      <c r="F751" s="3" t="s">
        <v>1148</v>
      </c>
      <c r="G751" s="46"/>
      <c r="H751" s="47">
        <v>3</v>
      </c>
      <c r="I751">
        <v>40</v>
      </c>
      <c r="J751" s="48">
        <v>43217</v>
      </c>
      <c r="K751" s="22">
        <v>2018</v>
      </c>
      <c r="L751" s="48" t="s">
        <v>1154</v>
      </c>
      <c r="M751" s="48">
        <v>43217</v>
      </c>
      <c r="N751" s="50">
        <v>8.1</v>
      </c>
      <c r="O751" t="str">
        <f t="shared" si="86"/>
        <v>Profundo</v>
      </c>
      <c r="P751" s="41" t="s">
        <v>966</v>
      </c>
      <c r="Q751" t="str">
        <f>VLOOKUP(P751,spp!A:B,2,FALSE)</f>
        <v>Halichoeres notospilus</v>
      </c>
      <c r="R751" s="53">
        <f t="shared" si="88"/>
        <v>5</v>
      </c>
      <c r="S751" s="87"/>
      <c r="T751" s="87"/>
      <c r="U751" s="87">
        <v>5</v>
      </c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  <c r="AF751" s="87"/>
      <c r="AG751" s="87"/>
      <c r="AH751" s="87"/>
      <c r="AI751" s="87"/>
      <c r="AJ751" s="87"/>
      <c r="AK751" s="88"/>
      <c r="AL751" s="79"/>
      <c r="AM751">
        <f>VLOOKUP(P751,spp!A:C,3,FALSE)</f>
        <v>1.26E-2</v>
      </c>
      <c r="AN751">
        <f>VLOOKUP(P751,spp!A:D,4,FALSE)</f>
        <v>3.0672999999999999</v>
      </c>
      <c r="AO751">
        <f t="shared" si="89"/>
        <v>145.84536522060262</v>
      </c>
      <c r="AP751">
        <f t="shared" si="90"/>
        <v>3.6461341305150654</v>
      </c>
      <c r="AQ751">
        <f t="shared" si="91"/>
        <v>36.461341305150654</v>
      </c>
      <c r="AR751">
        <f t="shared" si="92"/>
        <v>3.6461341305150656E-2</v>
      </c>
      <c r="AS751">
        <f t="shared" si="87"/>
        <v>0.125</v>
      </c>
      <c r="AT751">
        <f>VLOOKUP(P751,spp!A:H,8,FALSE)</f>
        <v>3.5</v>
      </c>
      <c r="AU751" s="79" t="str">
        <f>VLOOKUP(Q751,gfQuimbayo!B:C,2,FALSE)</f>
        <v>IN</v>
      </c>
      <c r="AV751" s="79" t="str">
        <f>VLOOKUP(AU751,gfQuimbayo!E:F,2,FALSE)</f>
        <v>Invertebrivores</v>
      </c>
      <c r="AW751" s="79" t="str">
        <f>VLOOKUP(Q751,taxo!A:D,4,FALSE)</f>
        <v>Perciformes</v>
      </c>
      <c r="AX751" s="79" t="str">
        <f>VLOOKUP(Q751,taxo!A:C,3,FALSE)</f>
        <v>Labridae</v>
      </c>
      <c r="AY751" t="str">
        <f>VLOOKUP(P751,spp!A:L,12,FALSE)</f>
        <v>LC</v>
      </c>
    </row>
    <row r="752" spans="1:51" hidden="1" x14ac:dyDescent="0.25">
      <c r="A752" t="s">
        <v>1094</v>
      </c>
      <c r="B752" s="2" t="s">
        <v>1095</v>
      </c>
      <c r="C752" t="s">
        <v>1134</v>
      </c>
      <c r="D752" s="22" t="s">
        <v>1145</v>
      </c>
      <c r="E752" s="45" t="s">
        <v>1144</v>
      </c>
      <c r="F752" s="3" t="s">
        <v>1148</v>
      </c>
      <c r="G752" s="46"/>
      <c r="H752" s="47">
        <v>3</v>
      </c>
      <c r="I752">
        <v>40</v>
      </c>
      <c r="J752" s="48">
        <v>43217</v>
      </c>
      <c r="K752" s="22">
        <v>2018</v>
      </c>
      <c r="L752" s="48" t="s">
        <v>1154</v>
      </c>
      <c r="M752" s="48">
        <v>43217</v>
      </c>
      <c r="N752" s="50">
        <v>8.1</v>
      </c>
      <c r="O752" t="str">
        <f t="shared" si="86"/>
        <v>Profundo</v>
      </c>
      <c r="P752" s="41" t="s">
        <v>996</v>
      </c>
      <c r="Q752" t="str">
        <f>VLOOKUP(P752,spp!A:B,2,FALSE)</f>
        <v>Paranthias colonus</v>
      </c>
      <c r="R752" s="53">
        <f t="shared" si="88"/>
        <v>1</v>
      </c>
      <c r="S752" s="87"/>
      <c r="T752" s="87">
        <v>1</v>
      </c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  <c r="AF752" s="87"/>
      <c r="AG752" s="87"/>
      <c r="AH752" s="87"/>
      <c r="AI752" s="87"/>
      <c r="AJ752" s="87"/>
      <c r="AK752" s="88"/>
      <c r="AL752" s="79"/>
      <c r="AM752">
        <f>VLOOKUP(P752,spp!A:C,3,FALSE)</f>
        <v>1.485E-2</v>
      </c>
      <c r="AN752">
        <f>VLOOKUP(P752,spp!A:D,4,FALSE)</f>
        <v>2.8633299999999999</v>
      </c>
      <c r="AO752">
        <f t="shared" si="89"/>
        <v>4.7568079857898899</v>
      </c>
      <c r="AP752">
        <f t="shared" si="90"/>
        <v>0.11892019964474725</v>
      </c>
      <c r="AQ752">
        <f t="shared" si="91"/>
        <v>1.1892019964474725</v>
      </c>
      <c r="AR752">
        <f t="shared" si="92"/>
        <v>1.1892019964474725E-3</v>
      </c>
      <c r="AS752">
        <f t="shared" si="87"/>
        <v>2.5000000000000001E-2</v>
      </c>
      <c r="AT752">
        <f>VLOOKUP(P752,spp!A:H,8,FALSE)</f>
        <v>3.8</v>
      </c>
      <c r="AU752" s="79" t="str">
        <f>VLOOKUP(Q752,gfQuimbayo!B:C,2,FALSE)</f>
        <v>PK</v>
      </c>
      <c r="AV752" s="79" t="str">
        <f>VLOOKUP(AU752,gfQuimbayo!E:F,2,FALSE)</f>
        <v>Planktivores</v>
      </c>
      <c r="AW752" s="79" t="str">
        <f>VLOOKUP(Q752,taxo!A:D,4,FALSE)</f>
        <v>Perciformes</v>
      </c>
      <c r="AX752" s="79" t="str">
        <f>VLOOKUP(Q752,taxo!A:C,3,FALSE)</f>
        <v>Serranidae</v>
      </c>
      <c r="AY752" t="str">
        <f>VLOOKUP(P752,spp!A:L,12,FALSE)</f>
        <v>LC</v>
      </c>
    </row>
    <row r="753" spans="1:51" hidden="1" x14ac:dyDescent="0.25">
      <c r="A753" t="s">
        <v>1094</v>
      </c>
      <c r="B753" s="2" t="s">
        <v>1095</v>
      </c>
      <c r="C753" t="s">
        <v>1134</v>
      </c>
      <c r="D753" s="22" t="s">
        <v>1145</v>
      </c>
      <c r="E753" s="45" t="s">
        <v>1144</v>
      </c>
      <c r="F753" s="3" t="s">
        <v>1148</v>
      </c>
      <c r="G753" s="46"/>
      <c r="H753" s="47">
        <v>3</v>
      </c>
      <c r="I753">
        <v>40</v>
      </c>
      <c r="J753" s="48">
        <v>43217</v>
      </c>
      <c r="K753" s="22">
        <v>2018</v>
      </c>
      <c r="L753" s="48" t="s">
        <v>1154</v>
      </c>
      <c r="M753" s="48">
        <v>43217</v>
      </c>
      <c r="N753" s="50">
        <v>8.1</v>
      </c>
      <c r="O753" t="str">
        <f t="shared" si="86"/>
        <v>Profundo</v>
      </c>
      <c r="P753" s="41" t="s">
        <v>959</v>
      </c>
      <c r="Q753" t="str">
        <f>VLOOKUP(P753,spp!A:B,2,FALSE)</f>
        <v>Stegastes acapulcoensis</v>
      </c>
      <c r="R753" s="53">
        <f t="shared" si="88"/>
        <v>3</v>
      </c>
      <c r="S753" s="87"/>
      <c r="T753" s="87"/>
      <c r="U753" s="87">
        <v>3</v>
      </c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  <c r="AF753" s="87"/>
      <c r="AG753" s="87"/>
      <c r="AH753" s="87"/>
      <c r="AI753" s="87"/>
      <c r="AJ753" s="87"/>
      <c r="AK753" s="88"/>
      <c r="AL753" s="79"/>
      <c r="AM753">
        <f>VLOOKUP(P753,spp!A:C,3,FALSE)</f>
        <v>3.49E-2</v>
      </c>
      <c r="AN753">
        <f>VLOOKUP(P753,spp!A:D,4,FALSE)</f>
        <v>2.9108999999999998</v>
      </c>
      <c r="AO753">
        <f t="shared" si="89"/>
        <v>163.28340133901287</v>
      </c>
      <c r="AP753">
        <f t="shared" si="90"/>
        <v>4.0820850334753214</v>
      </c>
      <c r="AQ753">
        <f t="shared" si="91"/>
        <v>40.820850334753217</v>
      </c>
      <c r="AR753">
        <f t="shared" si="92"/>
        <v>4.0820850334753217E-2</v>
      </c>
      <c r="AS753">
        <f t="shared" si="87"/>
        <v>7.4999999999999997E-2</v>
      </c>
      <c r="AT753">
        <f>VLOOKUP(P753,spp!A:H,8,FALSE)</f>
        <v>2</v>
      </c>
      <c r="AU753" s="79" t="str">
        <f>VLOOKUP(Q753,gfQuimbayo!B:C,2,FALSE)</f>
        <v>HD</v>
      </c>
      <c r="AV753" s="79" t="str">
        <f>VLOOKUP(AU753,gfQuimbayo!E:F,2,FALSE)</f>
        <v>Detritivores</v>
      </c>
      <c r="AW753" s="79" t="str">
        <f>VLOOKUP(Q753,taxo!A:D,4,FALSE)</f>
        <v>Perciformes</v>
      </c>
      <c r="AX753" s="79" t="str">
        <f>VLOOKUP(Q753,taxo!A:C,3,FALSE)</f>
        <v>Pomacentridae</v>
      </c>
      <c r="AY753" t="str">
        <f>VLOOKUP(P753,spp!A:L,12,FALSE)</f>
        <v>LC</v>
      </c>
    </row>
    <row r="754" spans="1:51" hidden="1" x14ac:dyDescent="0.25">
      <c r="A754" t="s">
        <v>1094</v>
      </c>
      <c r="B754" s="2" t="s">
        <v>1095</v>
      </c>
      <c r="C754" t="s">
        <v>1134</v>
      </c>
      <c r="D754" s="22" t="s">
        <v>1145</v>
      </c>
      <c r="E754" s="45" t="s">
        <v>1144</v>
      </c>
      <c r="F754" s="3" t="s">
        <v>1148</v>
      </c>
      <c r="G754" s="46"/>
      <c r="H754" s="47">
        <v>3</v>
      </c>
      <c r="I754">
        <v>40</v>
      </c>
      <c r="J754" s="48">
        <v>43217</v>
      </c>
      <c r="K754" s="22">
        <v>2018</v>
      </c>
      <c r="L754" s="48" t="s">
        <v>1154</v>
      </c>
      <c r="M754" s="48">
        <v>43217</v>
      </c>
      <c r="N754" s="50">
        <v>8.1</v>
      </c>
      <c r="O754" t="str">
        <f t="shared" si="86"/>
        <v>Profundo</v>
      </c>
      <c r="P754" s="41" t="s">
        <v>965</v>
      </c>
      <c r="Q754" t="str">
        <f>VLOOKUP(P754,spp!A:B,2,FALSE)</f>
        <v>Microspathodon dorsalis</v>
      </c>
      <c r="R754" s="53">
        <f t="shared" si="88"/>
        <v>1</v>
      </c>
      <c r="S754" s="87"/>
      <c r="T754" s="87"/>
      <c r="U754" s="87"/>
      <c r="V754" s="87"/>
      <c r="W754" s="87">
        <v>1</v>
      </c>
      <c r="X754" s="87"/>
      <c r="Y754" s="87"/>
      <c r="Z754" s="87"/>
      <c r="AA754" s="87"/>
      <c r="AB754" s="87"/>
      <c r="AC754" s="87"/>
      <c r="AD754" s="87"/>
      <c r="AE754" s="87"/>
      <c r="AF754" s="87"/>
      <c r="AG754" s="87"/>
      <c r="AH754" s="87"/>
      <c r="AI754" s="87"/>
      <c r="AJ754" s="87"/>
      <c r="AK754" s="88"/>
      <c r="AL754" s="79"/>
      <c r="AM754">
        <f>VLOOKUP(P754,spp!A:C,3,FALSE)</f>
        <v>2.3900000000000001E-2</v>
      </c>
      <c r="AN754">
        <f>VLOOKUP(P754,spp!A:D,4,FALSE)</f>
        <v>3.0819999999999999</v>
      </c>
      <c r="AO754">
        <f t="shared" si="89"/>
        <v>486.23812459083422</v>
      </c>
      <c r="AP754">
        <f t="shared" si="90"/>
        <v>12.155953114770856</v>
      </c>
      <c r="AQ754">
        <f t="shared" si="91"/>
        <v>121.55953114770855</v>
      </c>
      <c r="AR754">
        <f t="shared" si="92"/>
        <v>0.12155953114770855</v>
      </c>
      <c r="AS754">
        <f t="shared" si="87"/>
        <v>2.5000000000000001E-2</v>
      </c>
      <c r="AT754">
        <f>VLOOKUP(P754,spp!A:H,8,FALSE)</f>
        <v>2.1</v>
      </c>
      <c r="AU754" s="79" t="str">
        <f>VLOOKUP(Q754,gfQuimbayo!B:C,2,FALSE)</f>
        <v>HM</v>
      </c>
      <c r="AV754" s="79" t="str">
        <f>VLOOKUP(AU754,gfQuimbayo!E:F,2,FALSE)</f>
        <v>Macroalgae feeders</v>
      </c>
      <c r="AW754" s="79" t="str">
        <f>VLOOKUP(Q754,taxo!A:D,4,FALSE)</f>
        <v>Perciformes</v>
      </c>
      <c r="AX754" s="79" t="str">
        <f>VLOOKUP(Q754,taxo!A:C,3,FALSE)</f>
        <v>Pomacentridae</v>
      </c>
      <c r="AY754" t="str">
        <f>VLOOKUP(P754,spp!A:L,12,FALSE)</f>
        <v>LC</v>
      </c>
    </row>
    <row r="755" spans="1:51" hidden="1" x14ac:dyDescent="0.25">
      <c r="A755" t="s">
        <v>1094</v>
      </c>
      <c r="B755" s="2" t="s">
        <v>1095</v>
      </c>
      <c r="C755" t="s">
        <v>1134</v>
      </c>
      <c r="D755" s="22" t="s">
        <v>1145</v>
      </c>
      <c r="E755" s="45" t="s">
        <v>1144</v>
      </c>
      <c r="F755" s="3" t="s">
        <v>1148</v>
      </c>
      <c r="G755" s="46"/>
      <c r="H755" s="47">
        <v>3</v>
      </c>
      <c r="I755">
        <v>40</v>
      </c>
      <c r="J755" s="48">
        <v>43217</v>
      </c>
      <c r="K755" s="22">
        <v>2018</v>
      </c>
      <c r="L755" s="48" t="s">
        <v>1154</v>
      </c>
      <c r="M755" s="48">
        <v>43217</v>
      </c>
      <c r="N755" s="50">
        <v>8.1</v>
      </c>
      <c r="O755" t="str">
        <f t="shared" si="86"/>
        <v>Profundo</v>
      </c>
      <c r="P755" s="41" t="s">
        <v>1030</v>
      </c>
      <c r="Q755" t="str">
        <f>VLOOKUP(P755,spp!A:B,2,FALSE)</f>
        <v>Diodon holocanthus</v>
      </c>
      <c r="R755" s="53">
        <f t="shared" si="88"/>
        <v>1</v>
      </c>
      <c r="S755" s="87"/>
      <c r="T755" s="87"/>
      <c r="U755" s="87"/>
      <c r="V755" s="87">
        <v>1</v>
      </c>
      <c r="W755" s="87"/>
      <c r="X755" s="87"/>
      <c r="Y755" s="87"/>
      <c r="Z755" s="87"/>
      <c r="AA755" s="87"/>
      <c r="AB755" s="87"/>
      <c r="AC755" s="87"/>
      <c r="AD755" s="87"/>
      <c r="AE755" s="87"/>
      <c r="AF755" s="87"/>
      <c r="AG755" s="87"/>
      <c r="AH755" s="87"/>
      <c r="AI755" s="87"/>
      <c r="AJ755" s="87"/>
      <c r="AK755" s="88"/>
      <c r="AL755" s="79"/>
      <c r="AM755">
        <f>VLOOKUP(P755,spp!A:C,3,FALSE)</f>
        <v>2.1899999999999999E-2</v>
      </c>
      <c r="AN755">
        <f>VLOOKUP(P755,spp!A:D,4,FALSE)</f>
        <v>3</v>
      </c>
      <c r="AO755">
        <f t="shared" si="89"/>
        <v>117.3703125</v>
      </c>
      <c r="AP755">
        <f t="shared" si="90"/>
        <v>2.9342578124999998</v>
      </c>
      <c r="AQ755">
        <f t="shared" si="91"/>
        <v>29.342578124999999</v>
      </c>
      <c r="AR755">
        <f t="shared" si="92"/>
        <v>2.9342578124999998E-2</v>
      </c>
      <c r="AS755">
        <f t="shared" si="87"/>
        <v>2.5000000000000001E-2</v>
      </c>
      <c r="AT755">
        <f>VLOOKUP(P755,spp!A:H,8,FALSE)</f>
        <v>3.3</v>
      </c>
      <c r="AU755" s="79" t="str">
        <f>VLOOKUP(Q755,gfQuimbayo!B:C,2,FALSE)</f>
        <v>IN</v>
      </c>
      <c r="AV755" s="79" t="str">
        <f>VLOOKUP(AU755,gfQuimbayo!E:F,2,FALSE)</f>
        <v>Invertebrivores</v>
      </c>
      <c r="AW755" s="79" t="str">
        <f>VLOOKUP(Q755,taxo!A:D,4,FALSE)</f>
        <v>Tetraodontiformes</v>
      </c>
      <c r="AX755" s="79" t="str">
        <f>VLOOKUP(Q755,taxo!A:C,3,FALSE)</f>
        <v>Diodontidae</v>
      </c>
      <c r="AY755" t="str">
        <f>VLOOKUP(P755,spp!A:L,12,FALSE)</f>
        <v>NE</v>
      </c>
    </row>
    <row r="756" spans="1:51" hidden="1" x14ac:dyDescent="0.25">
      <c r="A756" t="s">
        <v>1094</v>
      </c>
      <c r="B756" s="2" t="s">
        <v>1095</v>
      </c>
      <c r="C756" t="s">
        <v>1134</v>
      </c>
      <c r="D756" s="22" t="s">
        <v>1145</v>
      </c>
      <c r="E756" s="45" t="s">
        <v>1144</v>
      </c>
      <c r="F756" s="3" t="s">
        <v>1148</v>
      </c>
      <c r="G756" s="46"/>
      <c r="H756" s="47">
        <v>3</v>
      </c>
      <c r="I756">
        <v>40</v>
      </c>
      <c r="J756" s="48">
        <v>43217</v>
      </c>
      <c r="K756" s="22">
        <v>2018</v>
      </c>
      <c r="L756" s="48" t="s">
        <v>1154</v>
      </c>
      <c r="M756" s="48">
        <v>43217</v>
      </c>
      <c r="N756" s="50">
        <v>8.1</v>
      </c>
      <c r="O756" t="str">
        <f t="shared" si="86"/>
        <v>Profundo</v>
      </c>
      <c r="P756" s="41" t="s">
        <v>1076</v>
      </c>
      <c r="Q756" t="str">
        <f>VLOOKUP(P756,spp!A:B,2,FALSE)</f>
        <v>Chilomycterus reticulatus</v>
      </c>
      <c r="R756" s="53">
        <f t="shared" si="88"/>
        <v>1</v>
      </c>
      <c r="S756" s="87"/>
      <c r="T756" s="87"/>
      <c r="U756" s="87"/>
      <c r="V756" s="87"/>
      <c r="W756" s="87">
        <v>1</v>
      </c>
      <c r="X756" s="87"/>
      <c r="Y756" s="87"/>
      <c r="Z756" s="87"/>
      <c r="AA756" s="87"/>
      <c r="AB756" s="87"/>
      <c r="AC756" s="87"/>
      <c r="AD756" s="87"/>
      <c r="AE756" s="87"/>
      <c r="AF756" s="87"/>
      <c r="AG756" s="87"/>
      <c r="AH756" s="87"/>
      <c r="AI756" s="87"/>
      <c r="AJ756" s="87"/>
      <c r="AK756" s="88"/>
      <c r="AL756" s="79"/>
      <c r="AM756">
        <f>VLOOKUP(P756,spp!A:C,3,FALSE)</f>
        <v>0.28499999999999998</v>
      </c>
      <c r="AN756">
        <f>VLOOKUP(P756,spp!A:D,4,FALSE)</f>
        <v>2.3450000000000002</v>
      </c>
      <c r="AO756">
        <f t="shared" si="89"/>
        <v>540.77197964642301</v>
      </c>
      <c r="AP756">
        <f t="shared" si="90"/>
        <v>13.519299491160575</v>
      </c>
      <c r="AQ756">
        <f t="shared" si="91"/>
        <v>135.19299491160575</v>
      </c>
      <c r="AR756">
        <f t="shared" si="92"/>
        <v>0.13519299491160575</v>
      </c>
      <c r="AS756">
        <f t="shared" si="87"/>
        <v>2.5000000000000001E-2</v>
      </c>
      <c r="AT756">
        <f>VLOOKUP(P756,spp!A:H,8,FALSE)</f>
        <v>3.5</v>
      </c>
      <c r="AU756" s="79" t="str">
        <f>VLOOKUP(Q756,gfQuimbayo!B:C,2,FALSE)</f>
        <v>IN</v>
      </c>
      <c r="AV756" s="79" t="str">
        <f>VLOOKUP(AU756,gfQuimbayo!E:F,2,FALSE)</f>
        <v>Invertebrivores</v>
      </c>
      <c r="AW756" s="79" t="str">
        <f>VLOOKUP(Q756,taxo!A:D,4,FALSE)</f>
        <v>Tetraodontiformes</v>
      </c>
      <c r="AX756" s="79" t="str">
        <f>VLOOKUP(Q756,taxo!A:C,3,FALSE)</f>
        <v>Diodontidae</v>
      </c>
      <c r="AY756" t="str">
        <f>VLOOKUP(P756,spp!A:L,12,FALSE)</f>
        <v>NE</v>
      </c>
    </row>
    <row r="757" spans="1:51" hidden="1" x14ac:dyDescent="0.25">
      <c r="A757" t="s">
        <v>1094</v>
      </c>
      <c r="B757" s="2" t="s">
        <v>1095</v>
      </c>
      <c r="C757" s="2" t="s">
        <v>1099</v>
      </c>
      <c r="D757" s="22" t="s">
        <v>1145</v>
      </c>
      <c r="E757" s="45" t="s">
        <v>1144</v>
      </c>
      <c r="F757" s="3" t="s">
        <v>1148</v>
      </c>
      <c r="G757" s="46"/>
      <c r="H757" s="47">
        <v>1</v>
      </c>
      <c r="I757">
        <v>40</v>
      </c>
      <c r="J757" s="48">
        <v>43217</v>
      </c>
      <c r="K757" s="22">
        <v>2018</v>
      </c>
      <c r="L757" s="48" t="s">
        <v>1154</v>
      </c>
      <c r="M757" s="48">
        <v>43217</v>
      </c>
      <c r="N757" s="50">
        <v>8.4</v>
      </c>
      <c r="O757" t="str">
        <f t="shared" si="86"/>
        <v>Profundo</v>
      </c>
      <c r="P757" s="41" t="s">
        <v>957</v>
      </c>
      <c r="Q757" t="str">
        <f>VLOOKUP(P757,spp!A:B,2,FALSE)</f>
        <v>Halichoeres dispilus</v>
      </c>
      <c r="R757" s="53">
        <f t="shared" si="88"/>
        <v>10</v>
      </c>
      <c r="S757" s="87"/>
      <c r="T757" s="87">
        <v>10</v>
      </c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  <c r="AF757" s="87"/>
      <c r="AG757" s="87"/>
      <c r="AH757" s="87"/>
      <c r="AI757" s="87"/>
      <c r="AJ757" s="87"/>
      <c r="AK757" s="88"/>
      <c r="AL757" s="79"/>
      <c r="AM757">
        <f>VLOOKUP(P757,spp!A:C,3,FALSE)</f>
        <v>1.26E-2</v>
      </c>
      <c r="AN757">
        <f>VLOOKUP(P757,spp!A:D,4,FALSE)</f>
        <v>3.0672999999999999</v>
      </c>
      <c r="AO757">
        <f t="shared" si="89"/>
        <v>60.87597896771554</v>
      </c>
      <c r="AP757">
        <f t="shared" si="90"/>
        <v>1.5218994741928884</v>
      </c>
      <c r="AQ757">
        <f t="shared" si="91"/>
        <v>15.218994741928885</v>
      </c>
      <c r="AR757">
        <f t="shared" si="92"/>
        <v>1.5218994741928884E-2</v>
      </c>
      <c r="AS757">
        <f t="shared" si="87"/>
        <v>0.25</v>
      </c>
      <c r="AT757">
        <f>VLOOKUP(P757,spp!A:H,8,FALSE)</f>
        <v>3.9</v>
      </c>
      <c r="AU757" s="79" t="str">
        <f>VLOOKUP(Q757,gfQuimbayo!B:C,2,FALSE)</f>
        <v>IN</v>
      </c>
      <c r="AV757" s="79" t="str">
        <f>VLOOKUP(AU757,gfQuimbayo!E:F,2,FALSE)</f>
        <v>Invertebrivores</v>
      </c>
      <c r="AW757" s="79" t="str">
        <f>VLOOKUP(Q757,taxo!A:D,4,FALSE)</f>
        <v>Perciformes</v>
      </c>
      <c r="AX757" s="79" t="str">
        <f>VLOOKUP(Q757,taxo!A:C,3,FALSE)</f>
        <v>Labridae</v>
      </c>
      <c r="AY757" t="str">
        <f>VLOOKUP(P757,spp!A:L,12,FALSE)</f>
        <v>LC</v>
      </c>
    </row>
    <row r="758" spans="1:51" hidden="1" x14ac:dyDescent="0.25">
      <c r="A758" t="s">
        <v>1094</v>
      </c>
      <c r="B758" s="2" t="s">
        <v>1095</v>
      </c>
      <c r="C758" s="2" t="s">
        <v>1099</v>
      </c>
      <c r="D758" s="22" t="s">
        <v>1145</v>
      </c>
      <c r="E758" s="45" t="s">
        <v>1144</v>
      </c>
      <c r="F758" s="3" t="s">
        <v>1148</v>
      </c>
      <c r="G758" s="46"/>
      <c r="H758" s="47">
        <v>1</v>
      </c>
      <c r="I758">
        <v>40</v>
      </c>
      <c r="J758" s="48">
        <v>43217</v>
      </c>
      <c r="K758" s="22">
        <v>2018</v>
      </c>
      <c r="L758" s="48" t="s">
        <v>1154</v>
      </c>
      <c r="M758" s="48">
        <v>43217</v>
      </c>
      <c r="N758" s="50">
        <v>8.4</v>
      </c>
      <c r="O758" t="str">
        <f t="shared" si="86"/>
        <v>Profundo</v>
      </c>
      <c r="P758" s="41" t="s">
        <v>976</v>
      </c>
      <c r="Q758" t="str">
        <f>VLOOKUP(P758,spp!A:B,2,FALSE)</f>
        <v>Sufflamen verres</v>
      </c>
      <c r="R758" s="53">
        <f t="shared" si="88"/>
        <v>3</v>
      </c>
      <c r="S758" s="87"/>
      <c r="T758" s="87">
        <v>3</v>
      </c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  <c r="AF758" s="87"/>
      <c r="AG758" s="87"/>
      <c r="AH758" s="87"/>
      <c r="AI758" s="87"/>
      <c r="AJ758" s="87"/>
      <c r="AK758" s="88"/>
      <c r="AL758" s="79"/>
      <c r="AM758">
        <f>VLOOKUP(P758,spp!A:C,3,FALSE)</f>
        <v>2.4899999999999999E-2</v>
      </c>
      <c r="AN758">
        <f>VLOOKUP(P758,spp!A:D,4,FALSE)</f>
        <v>3.0129999999999999</v>
      </c>
      <c r="AO758">
        <f t="shared" si="89"/>
        <v>32.350439739889133</v>
      </c>
      <c r="AP758">
        <f t="shared" si="90"/>
        <v>0.8087609934972283</v>
      </c>
      <c r="AQ758">
        <f t="shared" si="91"/>
        <v>8.0876099349722832</v>
      </c>
      <c r="AR758">
        <f t="shared" si="92"/>
        <v>8.0876099349722827E-3</v>
      </c>
      <c r="AS758">
        <f t="shared" si="87"/>
        <v>7.4999999999999997E-2</v>
      </c>
      <c r="AT758">
        <f>VLOOKUP(P758,spp!A:H,8,FALSE)</f>
        <v>3.3</v>
      </c>
      <c r="AU758" s="79" t="str">
        <f>VLOOKUP(Q758,gfQuimbayo!B:C,2,FALSE)</f>
        <v>IN</v>
      </c>
      <c r="AV758" s="79" t="str">
        <f>VLOOKUP(AU758,gfQuimbayo!E:F,2,FALSE)</f>
        <v>Invertebrivores</v>
      </c>
      <c r="AW758" s="79" t="str">
        <f>VLOOKUP(Q758,taxo!A:D,4,FALSE)</f>
        <v>Tetraodontiformes</v>
      </c>
      <c r="AX758" s="79" t="str">
        <f>VLOOKUP(Q758,taxo!A:C,3,FALSE)</f>
        <v>Balistidae</v>
      </c>
      <c r="AY758" t="str">
        <f>VLOOKUP(P758,spp!A:L,12,FALSE)</f>
        <v>LC</v>
      </c>
    </row>
    <row r="759" spans="1:51" hidden="1" x14ac:dyDescent="0.25">
      <c r="A759" t="s">
        <v>1094</v>
      </c>
      <c r="B759" s="2" t="s">
        <v>1095</v>
      </c>
      <c r="C759" s="2" t="s">
        <v>1099</v>
      </c>
      <c r="D759" s="22" t="s">
        <v>1145</v>
      </c>
      <c r="E759" s="45" t="s">
        <v>1144</v>
      </c>
      <c r="F759" s="3" t="s">
        <v>1148</v>
      </c>
      <c r="G759" s="46"/>
      <c r="H759" s="47">
        <v>1</v>
      </c>
      <c r="I759">
        <v>40</v>
      </c>
      <c r="J759" s="48">
        <v>43217</v>
      </c>
      <c r="K759" s="22">
        <v>2018</v>
      </c>
      <c r="L759" s="48" t="s">
        <v>1154</v>
      </c>
      <c r="M759" s="48">
        <v>43217</v>
      </c>
      <c r="N759" s="50">
        <v>8.4</v>
      </c>
      <c r="O759" t="str">
        <f t="shared" si="86"/>
        <v>Profundo</v>
      </c>
      <c r="P759" s="41" t="s">
        <v>992</v>
      </c>
      <c r="Q759" t="str">
        <f>VLOOKUP(P759,spp!A:B,2,FALSE)</f>
        <v>Serranus psittacinus</v>
      </c>
      <c r="R759" s="53">
        <f t="shared" si="88"/>
        <v>1</v>
      </c>
      <c r="S759" s="87"/>
      <c r="T759" s="87"/>
      <c r="U759" s="87">
        <v>1</v>
      </c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  <c r="AF759" s="87"/>
      <c r="AG759" s="87"/>
      <c r="AH759" s="87"/>
      <c r="AI759" s="87"/>
      <c r="AJ759" s="87"/>
      <c r="AK759" s="88"/>
      <c r="AL759" s="79"/>
      <c r="AM759">
        <f>VLOOKUP(P759,spp!A:C,3,FALSE)</f>
        <v>1.9300000000000001E-2</v>
      </c>
      <c r="AN759">
        <f>VLOOKUP(P759,spp!A:D,4,FALSE)</f>
        <v>2.8511000000000002</v>
      </c>
      <c r="AO759">
        <f t="shared" si="89"/>
        <v>25.879593301150688</v>
      </c>
      <c r="AP759">
        <f t="shared" si="90"/>
        <v>0.64698983252876718</v>
      </c>
      <c r="AQ759">
        <f t="shared" si="91"/>
        <v>6.4698983252876721</v>
      </c>
      <c r="AR759">
        <f t="shared" si="92"/>
        <v>6.4698983252876718E-3</v>
      </c>
      <c r="AS759">
        <f t="shared" si="87"/>
        <v>2.5000000000000001E-2</v>
      </c>
      <c r="AT759">
        <f>VLOOKUP(P759,spp!A:H,8,FALSE)</f>
        <v>3.6</v>
      </c>
      <c r="AU759" s="79" t="str">
        <f>VLOOKUP(Q759,gfQuimbayo!B:C,2,FALSE)</f>
        <v>PS</v>
      </c>
      <c r="AV759" s="79" t="str">
        <f>VLOOKUP(AU759,gfQuimbayo!E:F,2,FALSE)</f>
        <v>Piscivores</v>
      </c>
      <c r="AW759" s="79" t="str">
        <f>VLOOKUP(Q759,taxo!A:D,4,FALSE)</f>
        <v>Perciformes</v>
      </c>
      <c r="AX759" s="79" t="str">
        <f>VLOOKUP(Q759,taxo!A:C,3,FALSE)</f>
        <v>Serranidae</v>
      </c>
      <c r="AY759" t="str">
        <f>VLOOKUP(P759,spp!A:L,12,FALSE)</f>
        <v>LC</v>
      </c>
    </row>
    <row r="760" spans="1:51" hidden="1" x14ac:dyDescent="0.25">
      <c r="A760" t="s">
        <v>1094</v>
      </c>
      <c r="B760" s="2" t="s">
        <v>1095</v>
      </c>
      <c r="C760" s="2" t="s">
        <v>1099</v>
      </c>
      <c r="D760" s="22" t="s">
        <v>1145</v>
      </c>
      <c r="E760" s="45" t="s">
        <v>1144</v>
      </c>
      <c r="F760" s="3" t="s">
        <v>1148</v>
      </c>
      <c r="G760" s="46"/>
      <c r="H760" s="47">
        <v>1</v>
      </c>
      <c r="I760">
        <v>40</v>
      </c>
      <c r="J760" s="48">
        <v>43217</v>
      </c>
      <c r="K760" s="22">
        <v>2018</v>
      </c>
      <c r="L760" s="48" t="s">
        <v>1154</v>
      </c>
      <c r="M760" s="48">
        <v>43217</v>
      </c>
      <c r="N760" s="50">
        <v>8.4</v>
      </c>
      <c r="O760" t="str">
        <f t="shared" si="86"/>
        <v>Profundo</v>
      </c>
      <c r="P760" s="41" t="s">
        <v>959</v>
      </c>
      <c r="Q760" t="str">
        <f>VLOOKUP(P760,spp!A:B,2,FALSE)</f>
        <v>Stegastes acapulcoensis</v>
      </c>
      <c r="R760" s="53">
        <f t="shared" si="88"/>
        <v>1</v>
      </c>
      <c r="S760" s="87"/>
      <c r="T760" s="87"/>
      <c r="U760" s="87">
        <v>1</v>
      </c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  <c r="AF760" s="87"/>
      <c r="AG760" s="87"/>
      <c r="AH760" s="87"/>
      <c r="AI760" s="87"/>
      <c r="AJ760" s="87"/>
      <c r="AK760" s="88"/>
      <c r="AL760" s="79"/>
      <c r="AM760">
        <f>VLOOKUP(P760,spp!A:C,3,FALSE)</f>
        <v>3.49E-2</v>
      </c>
      <c r="AN760">
        <f>VLOOKUP(P760,spp!A:D,4,FALSE)</f>
        <v>2.9108999999999998</v>
      </c>
      <c r="AO760">
        <f t="shared" si="89"/>
        <v>54.427800446337628</v>
      </c>
      <c r="AP760">
        <f t="shared" si="90"/>
        <v>1.3606950111584406</v>
      </c>
      <c r="AQ760">
        <f t="shared" si="91"/>
        <v>13.606950111584407</v>
      </c>
      <c r="AR760">
        <f t="shared" si="92"/>
        <v>1.3606950111584406E-2</v>
      </c>
      <c r="AS760">
        <f t="shared" si="87"/>
        <v>2.5000000000000001E-2</v>
      </c>
      <c r="AT760">
        <f>VLOOKUP(P760,spp!A:H,8,FALSE)</f>
        <v>2</v>
      </c>
      <c r="AU760" s="79" t="str">
        <f>VLOOKUP(Q760,gfQuimbayo!B:C,2,FALSE)</f>
        <v>HD</v>
      </c>
      <c r="AV760" s="79" t="str">
        <f>VLOOKUP(AU760,gfQuimbayo!E:F,2,FALSE)</f>
        <v>Detritivores</v>
      </c>
      <c r="AW760" s="79" t="str">
        <f>VLOOKUP(Q760,taxo!A:D,4,FALSE)</f>
        <v>Perciformes</v>
      </c>
      <c r="AX760" s="79" t="str">
        <f>VLOOKUP(Q760,taxo!A:C,3,FALSE)</f>
        <v>Pomacentridae</v>
      </c>
      <c r="AY760" t="str">
        <f>VLOOKUP(P760,spp!A:L,12,FALSE)</f>
        <v>LC</v>
      </c>
    </row>
    <row r="761" spans="1:51" hidden="1" x14ac:dyDescent="0.25">
      <c r="A761" t="s">
        <v>1094</v>
      </c>
      <c r="B761" s="2" t="s">
        <v>1095</v>
      </c>
      <c r="C761" s="2" t="s">
        <v>1099</v>
      </c>
      <c r="D761" s="22" t="s">
        <v>1145</v>
      </c>
      <c r="E761" s="45" t="s">
        <v>1144</v>
      </c>
      <c r="F761" s="3" t="s">
        <v>1148</v>
      </c>
      <c r="G761" s="46"/>
      <c r="H761" s="47">
        <v>1</v>
      </c>
      <c r="I761">
        <v>40</v>
      </c>
      <c r="J761" s="48">
        <v>43217</v>
      </c>
      <c r="K761" s="22">
        <v>2018</v>
      </c>
      <c r="L761" s="48" t="s">
        <v>1154</v>
      </c>
      <c r="M761" s="48">
        <v>43217</v>
      </c>
      <c r="N761" s="50">
        <v>8.4</v>
      </c>
      <c r="O761" t="str">
        <f t="shared" si="86"/>
        <v>Profundo</v>
      </c>
      <c r="P761" s="41" t="s">
        <v>967</v>
      </c>
      <c r="Q761" t="str">
        <f>VLOOKUP(P761,spp!A:B,2,FALSE)</f>
        <v>Thalassoma lucasanum</v>
      </c>
      <c r="R761" s="53">
        <f t="shared" si="88"/>
        <v>5</v>
      </c>
      <c r="S761" s="87"/>
      <c r="T761" s="87">
        <v>5</v>
      </c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  <c r="AF761" s="87"/>
      <c r="AG761" s="87"/>
      <c r="AH761" s="87"/>
      <c r="AI761" s="87"/>
      <c r="AJ761" s="87"/>
      <c r="AK761" s="88"/>
      <c r="AL761" s="79"/>
      <c r="AM761">
        <f>VLOOKUP(P761,spp!A:C,3,FALSE)</f>
        <v>1.261E-2</v>
      </c>
      <c r="AN761">
        <f>VLOOKUP(P761,spp!A:D,4,FALSE)</f>
        <v>2.8782999999999999</v>
      </c>
      <c r="AO761">
        <f t="shared" si="89"/>
        <v>20.814880663964196</v>
      </c>
      <c r="AP761">
        <f t="shared" si="90"/>
        <v>0.52037201659910493</v>
      </c>
      <c r="AQ761">
        <f t="shared" si="91"/>
        <v>5.203720165991049</v>
      </c>
      <c r="AR761">
        <f t="shared" si="92"/>
        <v>5.2037201659910493E-3</v>
      </c>
      <c r="AS761">
        <f t="shared" si="87"/>
        <v>0.125</v>
      </c>
      <c r="AT761">
        <f>VLOOKUP(P761,spp!A:H,8,FALSE)</f>
        <v>3.5</v>
      </c>
      <c r="AU761" s="79" t="str">
        <f>VLOOKUP(Q761,gfQuimbayo!B:C,2,FALSE)</f>
        <v>IN</v>
      </c>
      <c r="AV761" s="79" t="str">
        <f>VLOOKUP(AU761,gfQuimbayo!E:F,2,FALSE)</f>
        <v>Invertebrivores</v>
      </c>
      <c r="AW761" s="79" t="str">
        <f>VLOOKUP(Q761,taxo!A:D,4,FALSE)</f>
        <v>Perciformes</v>
      </c>
      <c r="AX761" s="79" t="str">
        <f>VLOOKUP(Q761,taxo!A:C,3,FALSE)</f>
        <v>Labridae</v>
      </c>
      <c r="AY761" t="str">
        <f>VLOOKUP(P761,spp!A:L,12,FALSE)</f>
        <v>LC</v>
      </c>
    </row>
    <row r="762" spans="1:51" hidden="1" x14ac:dyDescent="0.25">
      <c r="A762" t="s">
        <v>1094</v>
      </c>
      <c r="B762" s="2" t="s">
        <v>1095</v>
      </c>
      <c r="C762" s="2" t="s">
        <v>1099</v>
      </c>
      <c r="D762" s="22" t="s">
        <v>1145</v>
      </c>
      <c r="E762" s="45" t="s">
        <v>1144</v>
      </c>
      <c r="F762" s="3" t="s">
        <v>1148</v>
      </c>
      <c r="G762" s="46"/>
      <c r="H762" s="47">
        <v>1</v>
      </c>
      <c r="I762">
        <v>40</v>
      </c>
      <c r="J762" s="48">
        <v>43217</v>
      </c>
      <c r="K762" s="22">
        <v>2018</v>
      </c>
      <c r="L762" s="48" t="s">
        <v>1154</v>
      </c>
      <c r="M762" s="48">
        <v>43217</v>
      </c>
      <c r="N762" s="50">
        <v>8.4</v>
      </c>
      <c r="O762" t="str">
        <f t="shared" si="86"/>
        <v>Profundo</v>
      </c>
      <c r="P762" s="41" t="s">
        <v>977</v>
      </c>
      <c r="Q762" t="str">
        <f>VLOOKUP(P762,spp!A:B,2,FALSE)</f>
        <v>Chromis atrilobata</v>
      </c>
      <c r="R762" s="53">
        <f t="shared" si="88"/>
        <v>5</v>
      </c>
      <c r="S762" s="87"/>
      <c r="T762" s="87">
        <v>5</v>
      </c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  <c r="AF762" s="87"/>
      <c r="AG762" s="87"/>
      <c r="AH762" s="87"/>
      <c r="AI762" s="87"/>
      <c r="AJ762" s="87"/>
      <c r="AK762" s="88"/>
      <c r="AL762" s="79"/>
      <c r="AM762">
        <f>VLOOKUP(P762,spp!A:C,3,FALSE)</f>
        <v>5.2300000000000003E-3</v>
      </c>
      <c r="AN762">
        <f>VLOOKUP(P762,spp!A:D,4,FALSE)</f>
        <v>3.41655</v>
      </c>
      <c r="AO762">
        <f t="shared" si="89"/>
        <v>25.536551713667627</v>
      </c>
      <c r="AP762">
        <f t="shared" si="90"/>
        <v>0.63841379284169064</v>
      </c>
      <c r="AQ762">
        <f t="shared" si="91"/>
        <v>6.3841379284169069</v>
      </c>
      <c r="AR762">
        <f t="shared" si="92"/>
        <v>6.3841379284169065E-3</v>
      </c>
      <c r="AS762">
        <f t="shared" si="87"/>
        <v>0.125</v>
      </c>
      <c r="AT762">
        <f>VLOOKUP(P762,spp!A:H,8,FALSE)</f>
        <v>3.4</v>
      </c>
      <c r="AU762" s="79" t="str">
        <f>VLOOKUP(Q762,gfQuimbayo!B:C,2,FALSE)</f>
        <v>PK</v>
      </c>
      <c r="AV762" s="79" t="str">
        <f>VLOOKUP(AU762,gfQuimbayo!E:F,2,FALSE)</f>
        <v>Planktivores</v>
      </c>
      <c r="AW762" s="79" t="str">
        <f>VLOOKUP(Q762,taxo!A:D,4,FALSE)</f>
        <v>Perciformes</v>
      </c>
      <c r="AX762" s="79" t="str">
        <f>VLOOKUP(Q762,taxo!A:C,3,FALSE)</f>
        <v>Pomacentridae</v>
      </c>
      <c r="AY762" t="str">
        <f>VLOOKUP(P762,spp!A:L,12,FALSE)</f>
        <v>LC</v>
      </c>
    </row>
    <row r="763" spans="1:51" hidden="1" x14ac:dyDescent="0.25">
      <c r="A763" t="s">
        <v>1094</v>
      </c>
      <c r="B763" s="2" t="s">
        <v>1095</v>
      </c>
      <c r="C763" s="2" t="s">
        <v>1099</v>
      </c>
      <c r="D763" s="22" t="s">
        <v>1145</v>
      </c>
      <c r="E763" s="45" t="s">
        <v>1144</v>
      </c>
      <c r="F763" s="3" t="s">
        <v>1148</v>
      </c>
      <c r="G763" s="46"/>
      <c r="H763" s="47">
        <v>1</v>
      </c>
      <c r="I763">
        <v>40</v>
      </c>
      <c r="J763" s="48">
        <v>43217</v>
      </c>
      <c r="K763" s="22">
        <v>2018</v>
      </c>
      <c r="L763" s="48" t="s">
        <v>1154</v>
      </c>
      <c r="M763" s="48">
        <v>43217</v>
      </c>
      <c r="N763" s="50">
        <v>8.4</v>
      </c>
      <c r="O763" t="str">
        <f t="shared" si="86"/>
        <v>Profundo</v>
      </c>
      <c r="P763" s="41" t="s">
        <v>979</v>
      </c>
      <c r="Q763" t="str">
        <f>VLOOKUP(P763,spp!A:B,2,FALSE)</f>
        <v>Haemulon maculicauda</v>
      </c>
      <c r="R763" s="53">
        <f t="shared" si="88"/>
        <v>30</v>
      </c>
      <c r="S763" s="87"/>
      <c r="T763" s="87"/>
      <c r="U763" s="87">
        <v>30</v>
      </c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  <c r="AF763" s="87"/>
      <c r="AG763" s="87"/>
      <c r="AH763" s="87"/>
      <c r="AI763" s="87"/>
      <c r="AJ763" s="87"/>
      <c r="AK763" s="88"/>
      <c r="AL763" s="79"/>
      <c r="AM763">
        <f>VLOOKUP(P763,spp!A:C,3,FALSE)</f>
        <v>8.8999999999999999E-3</v>
      </c>
      <c r="AN763">
        <f>VLOOKUP(P763,spp!A:D,4,FALSE)</f>
        <v>3.16</v>
      </c>
      <c r="AO763">
        <f t="shared" si="89"/>
        <v>781.17242133767877</v>
      </c>
      <c r="AP763">
        <f t="shared" si="90"/>
        <v>19.529310533441969</v>
      </c>
      <c r="AQ763">
        <f t="shared" si="91"/>
        <v>195.29310533441969</v>
      </c>
      <c r="AR763">
        <f t="shared" si="92"/>
        <v>0.19529310533441968</v>
      </c>
      <c r="AS763">
        <f t="shared" si="87"/>
        <v>0.75</v>
      </c>
      <c r="AT763">
        <f>VLOOKUP(P763,spp!A:H,8,FALSE)</f>
        <v>4.2</v>
      </c>
      <c r="AU763" s="79" t="str">
        <f>VLOOKUP(Q763,gfQuimbayo!B:C,2,FALSE)</f>
        <v>PS</v>
      </c>
      <c r="AV763" s="79" t="str">
        <f>VLOOKUP(AU763,gfQuimbayo!E:F,2,FALSE)</f>
        <v>Piscivores</v>
      </c>
      <c r="AW763" s="79" t="str">
        <f>VLOOKUP(Q763,taxo!A:D,4,FALSE)</f>
        <v>Perciformes</v>
      </c>
      <c r="AX763" s="79" t="str">
        <f>VLOOKUP(Q763,taxo!A:C,3,FALSE)</f>
        <v>Haemulidae</v>
      </c>
      <c r="AY763" t="str">
        <f>VLOOKUP(P763,spp!A:L,12,FALSE)</f>
        <v>LC</v>
      </c>
    </row>
    <row r="764" spans="1:51" hidden="1" x14ac:dyDescent="0.25">
      <c r="A764" t="s">
        <v>1094</v>
      </c>
      <c r="B764" s="2" t="s">
        <v>1095</v>
      </c>
      <c r="C764" s="2" t="s">
        <v>1099</v>
      </c>
      <c r="D764" s="22" t="s">
        <v>1145</v>
      </c>
      <c r="E764" s="45" t="s">
        <v>1144</v>
      </c>
      <c r="F764" s="3" t="s">
        <v>1148</v>
      </c>
      <c r="G764" s="46"/>
      <c r="H764" s="47">
        <v>1</v>
      </c>
      <c r="I764">
        <v>40</v>
      </c>
      <c r="J764" s="48">
        <v>43217</v>
      </c>
      <c r="K764" s="22">
        <v>2018</v>
      </c>
      <c r="L764" s="48" t="s">
        <v>1154</v>
      </c>
      <c r="M764" s="48">
        <v>43217</v>
      </c>
      <c r="N764" s="50">
        <v>8.4</v>
      </c>
      <c r="O764" t="str">
        <f t="shared" si="86"/>
        <v>Profundo</v>
      </c>
      <c r="P764" s="41" t="s">
        <v>984</v>
      </c>
      <c r="Q764" t="str">
        <f>VLOOKUP(P764,spp!A:B,2,FALSE)</f>
        <v>Scarus ghobban</v>
      </c>
      <c r="R764" s="53">
        <f t="shared" si="88"/>
        <v>8</v>
      </c>
      <c r="S764" s="87"/>
      <c r="T764" s="87"/>
      <c r="U764" s="87">
        <v>8</v>
      </c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  <c r="AF764" s="87"/>
      <c r="AG764" s="87"/>
      <c r="AH764" s="87"/>
      <c r="AI764" s="87"/>
      <c r="AJ764" s="87"/>
      <c r="AK764" s="88"/>
      <c r="AL764" s="79"/>
      <c r="AM764">
        <f>VLOOKUP(P764,spp!A:C,3,FALSE)</f>
        <v>2.3300000000000001E-2</v>
      </c>
      <c r="AN764">
        <f>VLOOKUP(P764,spp!A:D,4,FALSE)</f>
        <v>2.919</v>
      </c>
      <c r="AO764">
        <f t="shared" si="89"/>
        <v>296.70593664316732</v>
      </c>
      <c r="AP764">
        <f t="shared" si="90"/>
        <v>7.4176484160791833</v>
      </c>
      <c r="AQ764">
        <f t="shared" si="91"/>
        <v>74.17648416079183</v>
      </c>
      <c r="AR764">
        <f t="shared" si="92"/>
        <v>7.4176484160791825E-2</v>
      </c>
      <c r="AS764">
        <f t="shared" si="87"/>
        <v>0.2</v>
      </c>
      <c r="AT764">
        <f>VLOOKUP(P764,spp!A:H,8,FALSE)</f>
        <v>2</v>
      </c>
      <c r="AU764" s="79" t="str">
        <f>VLOOKUP(Q764,gfQuimbayo!B:C,2,FALSE)</f>
        <v>HM</v>
      </c>
      <c r="AV764" s="79" t="str">
        <f>VLOOKUP(AU764,gfQuimbayo!E:F,2,FALSE)</f>
        <v>Macroalgae feeders</v>
      </c>
      <c r="AW764" s="79" t="str">
        <f>VLOOKUP(Q764,taxo!A:D,4,FALSE)</f>
        <v>Perciformes</v>
      </c>
      <c r="AX764" s="79" t="str">
        <f>VLOOKUP(Q764,taxo!A:C,3,FALSE)</f>
        <v>Scaridae</v>
      </c>
      <c r="AY764" t="str">
        <f>VLOOKUP(P764,spp!A:L,12,FALSE)</f>
        <v>LC</v>
      </c>
    </row>
    <row r="765" spans="1:51" hidden="1" x14ac:dyDescent="0.25">
      <c r="A765" t="s">
        <v>1094</v>
      </c>
      <c r="B765" s="2" t="s">
        <v>1095</v>
      </c>
      <c r="C765" s="2" t="s">
        <v>1099</v>
      </c>
      <c r="D765" s="22" t="s">
        <v>1145</v>
      </c>
      <c r="E765" s="45" t="s">
        <v>1144</v>
      </c>
      <c r="F765" s="3" t="s">
        <v>1148</v>
      </c>
      <c r="G765" s="46"/>
      <c r="H765" s="47">
        <v>1</v>
      </c>
      <c r="I765">
        <v>40</v>
      </c>
      <c r="J765" s="48">
        <v>43217</v>
      </c>
      <c r="K765" s="22">
        <v>2018</v>
      </c>
      <c r="L765" s="48" t="s">
        <v>1154</v>
      </c>
      <c r="M765" s="48">
        <v>43217</v>
      </c>
      <c r="N765" s="50">
        <v>8.4</v>
      </c>
      <c r="O765" t="str">
        <f t="shared" si="86"/>
        <v>Profundo</v>
      </c>
      <c r="P765" s="41" t="s">
        <v>996</v>
      </c>
      <c r="Q765" t="str">
        <f>VLOOKUP(P765,spp!A:B,2,FALSE)</f>
        <v>Paranthias colonus</v>
      </c>
      <c r="R765" s="53">
        <f t="shared" si="88"/>
        <v>4</v>
      </c>
      <c r="S765" s="87"/>
      <c r="T765" s="87"/>
      <c r="U765" s="87"/>
      <c r="V765" s="87">
        <v>4</v>
      </c>
      <c r="W765" s="87"/>
      <c r="X765" s="87"/>
      <c r="Y765" s="87"/>
      <c r="Z765" s="87"/>
      <c r="AA765" s="87"/>
      <c r="AB765" s="87"/>
      <c r="AC765" s="87"/>
      <c r="AD765" s="87"/>
      <c r="AE765" s="87"/>
      <c r="AF765" s="87"/>
      <c r="AG765" s="87"/>
      <c r="AH765" s="87"/>
      <c r="AI765" s="87"/>
      <c r="AJ765" s="87"/>
      <c r="AK765" s="88"/>
      <c r="AL765" s="79"/>
      <c r="AM765">
        <f>VLOOKUP(P765,spp!A:C,3,FALSE)</f>
        <v>1.485E-2</v>
      </c>
      <c r="AN765">
        <f>VLOOKUP(P765,spp!A:D,4,FALSE)</f>
        <v>2.8633299999999999</v>
      </c>
      <c r="AO765">
        <f t="shared" si="89"/>
        <v>215.28540130508907</v>
      </c>
      <c r="AP765">
        <f t="shared" si="90"/>
        <v>5.382135032627227</v>
      </c>
      <c r="AQ765">
        <f t="shared" si="91"/>
        <v>53.821350326272267</v>
      </c>
      <c r="AR765">
        <f t="shared" si="92"/>
        <v>5.382135032627227E-2</v>
      </c>
      <c r="AS765">
        <f t="shared" si="87"/>
        <v>0.1</v>
      </c>
      <c r="AT765">
        <f>VLOOKUP(P765,spp!A:H,8,FALSE)</f>
        <v>3.8</v>
      </c>
      <c r="AU765" s="79" t="str">
        <f>VLOOKUP(Q765,gfQuimbayo!B:C,2,FALSE)</f>
        <v>PK</v>
      </c>
      <c r="AV765" s="79" t="str">
        <f>VLOOKUP(AU765,gfQuimbayo!E:F,2,FALSE)</f>
        <v>Planktivores</v>
      </c>
      <c r="AW765" s="79" t="str">
        <f>VLOOKUP(Q765,taxo!A:D,4,FALSE)</f>
        <v>Perciformes</v>
      </c>
      <c r="AX765" s="79" t="str">
        <f>VLOOKUP(Q765,taxo!A:C,3,FALSE)</f>
        <v>Serranidae</v>
      </c>
      <c r="AY765" t="str">
        <f>VLOOKUP(P765,spp!A:L,12,FALSE)</f>
        <v>LC</v>
      </c>
    </row>
    <row r="766" spans="1:51" hidden="1" x14ac:dyDescent="0.25">
      <c r="A766" t="s">
        <v>1094</v>
      </c>
      <c r="B766" s="2" t="s">
        <v>1095</v>
      </c>
      <c r="C766" s="2" t="s">
        <v>1099</v>
      </c>
      <c r="D766" s="22" t="s">
        <v>1145</v>
      </c>
      <c r="E766" s="45" t="s">
        <v>1144</v>
      </c>
      <c r="F766" s="3" t="s">
        <v>1148</v>
      </c>
      <c r="G766" s="46"/>
      <c r="H766" s="47">
        <v>1</v>
      </c>
      <c r="I766">
        <v>40</v>
      </c>
      <c r="J766" s="48">
        <v>43217</v>
      </c>
      <c r="K766" s="22">
        <v>2018</v>
      </c>
      <c r="L766" s="48" t="s">
        <v>1154</v>
      </c>
      <c r="M766" s="48">
        <v>43217</v>
      </c>
      <c r="N766" s="50">
        <v>8.4</v>
      </c>
      <c r="O766" t="str">
        <f t="shared" ref="O766:O829" si="93">IF(N766&gt;6,"Profundo","Somero")</f>
        <v>Profundo</v>
      </c>
      <c r="P766" s="41" t="s">
        <v>978</v>
      </c>
      <c r="Q766" t="str">
        <f>VLOOKUP(P766,spp!A:B,2,FALSE)</f>
        <v>Bodianus diplotaenia</v>
      </c>
      <c r="R766" s="53">
        <f t="shared" si="88"/>
        <v>3</v>
      </c>
      <c r="S766" s="87"/>
      <c r="T766" s="87"/>
      <c r="U766" s="87">
        <v>3</v>
      </c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  <c r="AF766" s="87"/>
      <c r="AG766" s="87"/>
      <c r="AH766" s="87"/>
      <c r="AI766" s="87"/>
      <c r="AJ766" s="87"/>
      <c r="AK766" s="88"/>
      <c r="AL766" s="79"/>
      <c r="AM766">
        <f>VLOOKUP(P766,spp!A:C,3,FALSE)</f>
        <v>2.01E-2</v>
      </c>
      <c r="AN766">
        <f>VLOOKUP(P766,spp!A:D,4,FALSE)</f>
        <v>2.9992000000000001</v>
      </c>
      <c r="AO766">
        <f t="shared" si="89"/>
        <v>117.53570676251051</v>
      </c>
      <c r="AP766">
        <f t="shared" si="90"/>
        <v>2.9383926690627629</v>
      </c>
      <c r="AQ766">
        <f t="shared" si="91"/>
        <v>29.383926690627629</v>
      </c>
      <c r="AR766">
        <f t="shared" si="92"/>
        <v>2.9383926690627629E-2</v>
      </c>
      <c r="AS766">
        <f t="shared" si="87"/>
        <v>7.4999999999999997E-2</v>
      </c>
      <c r="AT766">
        <f>VLOOKUP(P766,spp!A:H,8,FALSE)</f>
        <v>3.4</v>
      </c>
      <c r="AU766" s="79" t="str">
        <f>VLOOKUP(Q766,gfQuimbayo!B:C,2,FALSE)</f>
        <v>IN</v>
      </c>
      <c r="AV766" s="79" t="str">
        <f>VLOOKUP(AU766,gfQuimbayo!E:F,2,FALSE)</f>
        <v>Invertebrivores</v>
      </c>
      <c r="AW766" s="79" t="str">
        <f>VLOOKUP(Q766,taxo!A:D,4,FALSE)</f>
        <v>Perciformes</v>
      </c>
      <c r="AX766" s="79" t="str">
        <f>VLOOKUP(Q766,taxo!A:C,3,FALSE)</f>
        <v>Labridae</v>
      </c>
      <c r="AY766" t="str">
        <f>VLOOKUP(P766,spp!A:L,12,FALSE)</f>
        <v>LC</v>
      </c>
    </row>
    <row r="767" spans="1:51" hidden="1" x14ac:dyDescent="0.25">
      <c r="A767" t="s">
        <v>1094</v>
      </c>
      <c r="B767" s="2" t="s">
        <v>1095</v>
      </c>
      <c r="C767" s="2" t="s">
        <v>1099</v>
      </c>
      <c r="D767" s="22" t="s">
        <v>1145</v>
      </c>
      <c r="E767" s="45" t="s">
        <v>1144</v>
      </c>
      <c r="F767" s="3" t="s">
        <v>1148</v>
      </c>
      <c r="G767" s="46"/>
      <c r="H767" s="47">
        <v>1</v>
      </c>
      <c r="I767">
        <v>40</v>
      </c>
      <c r="J767" s="48">
        <v>43217</v>
      </c>
      <c r="K767" s="22">
        <v>2018</v>
      </c>
      <c r="L767" s="48" t="s">
        <v>1154</v>
      </c>
      <c r="M767" s="48">
        <v>43217</v>
      </c>
      <c r="N767" s="50">
        <v>8.4</v>
      </c>
      <c r="O767" t="str">
        <f t="shared" si="93"/>
        <v>Profundo</v>
      </c>
      <c r="P767" s="41" t="s">
        <v>1000</v>
      </c>
      <c r="Q767" t="str">
        <f>VLOOKUP(P767,spp!A:B,2,FALSE)</f>
        <v>Cirrhitichthys oxycephalus</v>
      </c>
      <c r="R767" s="53">
        <f t="shared" si="88"/>
        <v>1</v>
      </c>
      <c r="S767" s="87"/>
      <c r="T767" s="87">
        <v>1</v>
      </c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  <c r="AF767" s="87"/>
      <c r="AG767" s="87"/>
      <c r="AH767" s="87"/>
      <c r="AI767" s="87"/>
      <c r="AJ767" s="87"/>
      <c r="AK767" s="88"/>
      <c r="AL767" s="79"/>
      <c r="AM767">
        <f>VLOOKUP(P767,spp!A:C,3,FALSE)</f>
        <v>3.32E-2</v>
      </c>
      <c r="AN767">
        <f>VLOOKUP(P767,spp!A:D,4,FALSE)</f>
        <v>3</v>
      </c>
      <c r="AO767">
        <f t="shared" si="89"/>
        <v>14.00625</v>
      </c>
      <c r="AP767">
        <f t="shared" si="90"/>
        <v>0.35015625</v>
      </c>
      <c r="AQ767">
        <f t="shared" si="91"/>
        <v>3.5015624999999999</v>
      </c>
      <c r="AR767">
        <f t="shared" si="92"/>
        <v>3.5015624999999999E-3</v>
      </c>
      <c r="AS767">
        <f t="shared" si="87"/>
        <v>2.5000000000000001E-2</v>
      </c>
      <c r="AT767">
        <f>VLOOKUP(P767,spp!A:H,8,FALSE)</f>
        <v>3.9</v>
      </c>
      <c r="AU767" s="79" t="str">
        <f>VLOOKUP(Q767,gfQuimbayo!B:C,2,FALSE)</f>
        <v>IN</v>
      </c>
      <c r="AV767" s="79" t="str">
        <f>VLOOKUP(AU767,gfQuimbayo!E:F,2,FALSE)</f>
        <v>Invertebrivores</v>
      </c>
      <c r="AW767" s="79" t="str">
        <f>VLOOKUP(Q767,taxo!A:D,4,FALSE)</f>
        <v>Perciformes</v>
      </c>
      <c r="AX767" s="79" t="str">
        <f>VLOOKUP(Q767,taxo!A:C,3,FALSE)</f>
        <v>Cirrhitidae</v>
      </c>
      <c r="AY767" t="str">
        <f>VLOOKUP(P767,spp!A:L,12,FALSE)</f>
        <v>NE</v>
      </c>
    </row>
    <row r="768" spans="1:51" hidden="1" x14ac:dyDescent="0.25">
      <c r="A768" t="s">
        <v>1094</v>
      </c>
      <c r="B768" s="2" t="s">
        <v>1095</v>
      </c>
      <c r="C768" s="2" t="s">
        <v>1099</v>
      </c>
      <c r="D768" s="22" t="s">
        <v>1145</v>
      </c>
      <c r="E768" s="45" t="s">
        <v>1144</v>
      </c>
      <c r="F768" s="3" t="s">
        <v>1148</v>
      </c>
      <c r="G768" s="46"/>
      <c r="H768" s="47">
        <v>1</v>
      </c>
      <c r="I768">
        <v>40</v>
      </c>
      <c r="J768" s="48">
        <v>43217</v>
      </c>
      <c r="K768" s="22">
        <v>2018</v>
      </c>
      <c r="L768" s="48" t="s">
        <v>1154</v>
      </c>
      <c r="M768" s="48">
        <v>43217</v>
      </c>
      <c r="N768" s="50">
        <v>8.4</v>
      </c>
      <c r="O768" t="str">
        <f t="shared" si="93"/>
        <v>Profundo</v>
      </c>
      <c r="P768" s="41" t="s">
        <v>964</v>
      </c>
      <c r="Q768" t="str">
        <f>VLOOKUP(P768,spp!A:B,2,FALSE)</f>
        <v>Abudefduf troschelii</v>
      </c>
      <c r="R768" s="53">
        <f t="shared" si="88"/>
        <v>2</v>
      </c>
      <c r="S768" s="87"/>
      <c r="T768" s="87"/>
      <c r="U768" s="87">
        <v>2</v>
      </c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  <c r="AF768" s="87"/>
      <c r="AG768" s="87"/>
      <c r="AH768" s="87"/>
      <c r="AI768" s="87"/>
      <c r="AJ768" s="87"/>
      <c r="AK768" s="88"/>
      <c r="AL768" s="79"/>
      <c r="AM768">
        <f>VLOOKUP(P768,spp!A:C,3,FALSE)</f>
        <v>1.6E-2</v>
      </c>
      <c r="AN768">
        <f>VLOOKUP(P768,spp!A:D,4,FALSE)</f>
        <v>3.0516000000000001</v>
      </c>
      <c r="AO768">
        <f t="shared" si="89"/>
        <v>71.200095149659731</v>
      </c>
      <c r="AP768">
        <f t="shared" si="90"/>
        <v>1.7800023787414934</v>
      </c>
      <c r="AQ768">
        <f t="shared" si="91"/>
        <v>17.800023787414933</v>
      </c>
      <c r="AR768">
        <f t="shared" si="92"/>
        <v>1.7800023787414933E-2</v>
      </c>
      <c r="AS768">
        <f t="shared" si="87"/>
        <v>0.05</v>
      </c>
      <c r="AT768">
        <f>VLOOKUP(P768,spp!A:H,8,FALSE)</f>
        <v>3</v>
      </c>
      <c r="AU768" s="79" t="str">
        <f>VLOOKUP(Q768,gfQuimbayo!B:C,2,FALSE)</f>
        <v>PK</v>
      </c>
      <c r="AV768" s="79" t="str">
        <f>VLOOKUP(AU768,gfQuimbayo!E:F,2,FALSE)</f>
        <v>Planktivores</v>
      </c>
      <c r="AW768" s="79" t="str">
        <f>VLOOKUP(Q768,taxo!A:D,4,FALSE)</f>
        <v>Perciformes</v>
      </c>
      <c r="AX768" s="79" t="str">
        <f>VLOOKUP(Q768,taxo!A:C,3,FALSE)</f>
        <v>Pomacentridae</v>
      </c>
      <c r="AY768" t="str">
        <f>VLOOKUP(P768,spp!A:L,12,FALSE)</f>
        <v>LC</v>
      </c>
    </row>
    <row r="769" spans="1:51" hidden="1" x14ac:dyDescent="0.25">
      <c r="A769" t="s">
        <v>1094</v>
      </c>
      <c r="B769" s="2" t="s">
        <v>1095</v>
      </c>
      <c r="C769" s="2" t="s">
        <v>1099</v>
      </c>
      <c r="D769" s="22" t="s">
        <v>1145</v>
      </c>
      <c r="E769" s="45" t="s">
        <v>1144</v>
      </c>
      <c r="F769" s="3" t="s">
        <v>1148</v>
      </c>
      <c r="G769" s="46"/>
      <c r="H769" s="47">
        <v>2</v>
      </c>
      <c r="I769">
        <v>40</v>
      </c>
      <c r="J769" s="48">
        <v>43217</v>
      </c>
      <c r="K769" s="22">
        <v>2018</v>
      </c>
      <c r="L769" s="48" t="s">
        <v>1154</v>
      </c>
      <c r="M769" s="48">
        <v>43217</v>
      </c>
      <c r="N769" s="50">
        <v>7.6</v>
      </c>
      <c r="O769" t="str">
        <f t="shared" si="93"/>
        <v>Profundo</v>
      </c>
      <c r="P769" s="41" t="s">
        <v>991</v>
      </c>
      <c r="Q769" t="str">
        <f>VLOOKUP(P769,spp!A:B,2,FALSE)</f>
        <v>Canthigaster punctatissima</v>
      </c>
      <c r="R769" s="53">
        <f t="shared" si="88"/>
        <v>2</v>
      </c>
      <c r="S769" s="87">
        <v>2</v>
      </c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  <c r="AF769" s="87"/>
      <c r="AG769" s="87"/>
      <c r="AH769" s="87"/>
      <c r="AI769" s="87"/>
      <c r="AJ769" s="87"/>
      <c r="AK769" s="88"/>
      <c r="AL769" s="79"/>
      <c r="AM769">
        <f>VLOOKUP(P769,spp!A:C,3,FALSE)</f>
        <v>1.9699999999999999E-2</v>
      </c>
      <c r="AN769">
        <f>VLOOKUP(P769,spp!A:D,4,FALSE)</f>
        <v>2.9174000000000002</v>
      </c>
      <c r="AO769">
        <f t="shared" si="89"/>
        <v>0.57075063471067744</v>
      </c>
      <c r="AP769">
        <f t="shared" si="90"/>
        <v>1.4268765867766936E-2</v>
      </c>
      <c r="AQ769">
        <f t="shared" si="91"/>
        <v>0.14268765867766936</v>
      </c>
      <c r="AR769">
        <f t="shared" si="92"/>
        <v>1.4268765867766936E-4</v>
      </c>
      <c r="AS769">
        <f t="shared" si="87"/>
        <v>0.05</v>
      </c>
      <c r="AT769">
        <f>VLOOKUP(P769,spp!A:H,8,FALSE)</f>
        <v>3</v>
      </c>
      <c r="AU769" s="79" t="str">
        <f>VLOOKUP(Q769,gfQuimbayo!B:C,2,FALSE)</f>
        <v>IN</v>
      </c>
      <c r="AV769" s="79" t="str">
        <f>VLOOKUP(AU769,gfQuimbayo!E:F,2,FALSE)</f>
        <v>Invertebrivores</v>
      </c>
      <c r="AW769" s="79" t="str">
        <f>VLOOKUP(Q769,taxo!A:D,4,FALSE)</f>
        <v>Tetraodontiformes</v>
      </c>
      <c r="AX769" s="79" t="str">
        <f>VLOOKUP(Q769,taxo!A:C,3,FALSE)</f>
        <v>Tetraodontidae</v>
      </c>
      <c r="AY769" t="str">
        <f>VLOOKUP(P769,spp!A:L,12,FALSE)</f>
        <v>LC</v>
      </c>
    </row>
    <row r="770" spans="1:51" hidden="1" x14ac:dyDescent="0.25">
      <c r="A770" t="s">
        <v>1094</v>
      </c>
      <c r="B770" s="2" t="s">
        <v>1095</v>
      </c>
      <c r="C770" s="2" t="s">
        <v>1099</v>
      </c>
      <c r="D770" s="22" t="s">
        <v>1145</v>
      </c>
      <c r="E770" s="45" t="s">
        <v>1144</v>
      </c>
      <c r="F770" s="3" t="s">
        <v>1148</v>
      </c>
      <c r="G770" s="46"/>
      <c r="H770" s="47">
        <v>2</v>
      </c>
      <c r="I770">
        <v>40</v>
      </c>
      <c r="J770" s="48">
        <v>43217</v>
      </c>
      <c r="K770" s="22">
        <v>2018</v>
      </c>
      <c r="L770" s="48" t="s">
        <v>1154</v>
      </c>
      <c r="M770" s="48">
        <v>43217</v>
      </c>
      <c r="N770" s="50">
        <v>7.6</v>
      </c>
      <c r="O770" t="str">
        <f t="shared" si="93"/>
        <v>Profundo</v>
      </c>
      <c r="P770" s="41" t="s">
        <v>959</v>
      </c>
      <c r="Q770" t="str">
        <f>VLOOKUP(P770,spp!A:B,2,FALSE)</f>
        <v>Stegastes acapulcoensis</v>
      </c>
      <c r="R770" s="53">
        <f t="shared" si="88"/>
        <v>1</v>
      </c>
      <c r="S770" s="87"/>
      <c r="T770" s="87"/>
      <c r="U770" s="87">
        <v>1</v>
      </c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  <c r="AF770" s="87"/>
      <c r="AG770" s="87"/>
      <c r="AH770" s="87"/>
      <c r="AI770" s="87"/>
      <c r="AJ770" s="87"/>
      <c r="AK770" s="88"/>
      <c r="AL770" s="79"/>
      <c r="AM770">
        <f>VLOOKUP(P770,spp!A:C,3,FALSE)</f>
        <v>3.49E-2</v>
      </c>
      <c r="AN770">
        <f>VLOOKUP(P770,spp!A:D,4,FALSE)</f>
        <v>2.9108999999999998</v>
      </c>
      <c r="AO770">
        <f t="shared" si="89"/>
        <v>54.427800446337628</v>
      </c>
      <c r="AP770">
        <f t="shared" si="90"/>
        <v>1.3606950111584406</v>
      </c>
      <c r="AQ770">
        <f t="shared" si="91"/>
        <v>13.606950111584407</v>
      </c>
      <c r="AR770">
        <f t="shared" si="92"/>
        <v>1.3606950111584406E-2</v>
      </c>
      <c r="AS770">
        <f t="shared" ref="AS770:AS833" si="94">R770/I770</f>
        <v>2.5000000000000001E-2</v>
      </c>
      <c r="AT770">
        <f>VLOOKUP(P770,spp!A:H,8,FALSE)</f>
        <v>2</v>
      </c>
      <c r="AU770" s="79" t="str">
        <f>VLOOKUP(Q770,gfQuimbayo!B:C,2,FALSE)</f>
        <v>HD</v>
      </c>
      <c r="AV770" s="79" t="str">
        <f>VLOOKUP(AU770,gfQuimbayo!E:F,2,FALSE)</f>
        <v>Detritivores</v>
      </c>
      <c r="AW770" s="79" t="str">
        <f>VLOOKUP(Q770,taxo!A:D,4,FALSE)</f>
        <v>Perciformes</v>
      </c>
      <c r="AX770" s="79" t="str">
        <f>VLOOKUP(Q770,taxo!A:C,3,FALSE)</f>
        <v>Pomacentridae</v>
      </c>
      <c r="AY770" t="str">
        <f>VLOOKUP(P770,spp!A:L,12,FALSE)</f>
        <v>LC</v>
      </c>
    </row>
    <row r="771" spans="1:51" hidden="1" x14ac:dyDescent="0.25">
      <c r="A771" t="s">
        <v>1094</v>
      </c>
      <c r="B771" s="2" t="s">
        <v>1095</v>
      </c>
      <c r="C771" s="2" t="s">
        <v>1099</v>
      </c>
      <c r="D771" s="22" t="s">
        <v>1145</v>
      </c>
      <c r="E771" s="45" t="s">
        <v>1144</v>
      </c>
      <c r="F771" s="3" t="s">
        <v>1148</v>
      </c>
      <c r="G771" s="46"/>
      <c r="H771" s="47">
        <v>2</v>
      </c>
      <c r="I771">
        <v>40</v>
      </c>
      <c r="J771" s="48">
        <v>43217</v>
      </c>
      <c r="K771" s="22">
        <v>2018</v>
      </c>
      <c r="L771" s="48" t="s">
        <v>1154</v>
      </c>
      <c r="M771" s="48">
        <v>43217</v>
      </c>
      <c r="N771" s="50">
        <v>7.6</v>
      </c>
      <c r="O771" t="str">
        <f t="shared" si="93"/>
        <v>Profundo</v>
      </c>
      <c r="P771" s="41" t="s">
        <v>976</v>
      </c>
      <c r="Q771" t="str">
        <f>VLOOKUP(P771,spp!A:B,2,FALSE)</f>
        <v>Sufflamen verres</v>
      </c>
      <c r="R771" s="53">
        <f t="shared" si="88"/>
        <v>7</v>
      </c>
      <c r="S771" s="87"/>
      <c r="T771" s="87">
        <v>5</v>
      </c>
      <c r="U771" s="87">
        <v>2</v>
      </c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  <c r="AF771" s="87"/>
      <c r="AG771" s="87"/>
      <c r="AH771" s="87"/>
      <c r="AI771" s="87"/>
      <c r="AJ771" s="87"/>
      <c r="AK771" s="88"/>
      <c r="AL771" s="79"/>
      <c r="AM771">
        <f>VLOOKUP(P771,spp!A:C,3,FALSE)</f>
        <v>2.4899999999999999E-2</v>
      </c>
      <c r="AN771">
        <f>VLOOKUP(P771,spp!A:D,4,FALSE)</f>
        <v>3.0129999999999999</v>
      </c>
      <c r="AO771">
        <f t="shared" si="89"/>
        <v>154.42969979557148</v>
      </c>
      <c r="AP771">
        <f t="shared" si="90"/>
        <v>3.860742494889287</v>
      </c>
      <c r="AQ771">
        <f t="shared" si="91"/>
        <v>38.60742494889287</v>
      </c>
      <c r="AR771">
        <f t="shared" si="92"/>
        <v>3.8607424948892868E-2</v>
      </c>
      <c r="AS771">
        <f t="shared" si="94"/>
        <v>0.17499999999999999</v>
      </c>
      <c r="AT771">
        <f>VLOOKUP(P771,spp!A:H,8,FALSE)</f>
        <v>3.3</v>
      </c>
      <c r="AU771" s="79" t="str">
        <f>VLOOKUP(Q771,gfQuimbayo!B:C,2,FALSE)</f>
        <v>IN</v>
      </c>
      <c r="AV771" s="79" t="str">
        <f>VLOOKUP(AU771,gfQuimbayo!E:F,2,FALSE)</f>
        <v>Invertebrivores</v>
      </c>
      <c r="AW771" s="79" t="str">
        <f>VLOOKUP(Q771,taxo!A:D,4,FALSE)</f>
        <v>Tetraodontiformes</v>
      </c>
      <c r="AX771" s="79" t="str">
        <f>VLOOKUP(Q771,taxo!A:C,3,FALSE)</f>
        <v>Balistidae</v>
      </c>
      <c r="AY771" t="str">
        <f>VLOOKUP(P771,spp!A:L,12,FALSE)</f>
        <v>LC</v>
      </c>
    </row>
    <row r="772" spans="1:51" hidden="1" x14ac:dyDescent="0.25">
      <c r="A772" t="s">
        <v>1094</v>
      </c>
      <c r="B772" s="2" t="s">
        <v>1095</v>
      </c>
      <c r="C772" s="2" t="s">
        <v>1099</v>
      </c>
      <c r="D772" s="22" t="s">
        <v>1145</v>
      </c>
      <c r="E772" s="45" t="s">
        <v>1144</v>
      </c>
      <c r="F772" s="3" t="s">
        <v>1148</v>
      </c>
      <c r="G772" s="46"/>
      <c r="H772" s="47">
        <v>2</v>
      </c>
      <c r="I772">
        <v>40</v>
      </c>
      <c r="J772" s="48">
        <v>43217</v>
      </c>
      <c r="K772" s="22">
        <v>2018</v>
      </c>
      <c r="L772" s="48" t="s">
        <v>1154</v>
      </c>
      <c r="M772" s="48">
        <v>43217</v>
      </c>
      <c r="N772" s="50">
        <v>7.6</v>
      </c>
      <c r="O772" t="str">
        <f t="shared" si="93"/>
        <v>Profundo</v>
      </c>
      <c r="P772" s="41" t="s">
        <v>996</v>
      </c>
      <c r="Q772" t="str">
        <f>VLOOKUP(P772,spp!A:B,2,FALSE)</f>
        <v>Paranthias colonus</v>
      </c>
      <c r="R772" s="53">
        <f t="shared" si="88"/>
        <v>1</v>
      </c>
      <c r="S772" s="87"/>
      <c r="T772" s="87"/>
      <c r="U772" s="87">
        <v>1</v>
      </c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  <c r="AF772" s="87"/>
      <c r="AG772" s="87"/>
      <c r="AH772" s="87"/>
      <c r="AI772" s="87"/>
      <c r="AJ772" s="87"/>
      <c r="AK772" s="88"/>
      <c r="AL772" s="79"/>
      <c r="AM772">
        <f>VLOOKUP(P772,spp!A:C,3,FALSE)</f>
        <v>1.485E-2</v>
      </c>
      <c r="AN772">
        <f>VLOOKUP(P772,spp!A:D,4,FALSE)</f>
        <v>2.8633299999999999</v>
      </c>
      <c r="AO772">
        <f t="shared" si="89"/>
        <v>20.537226894353285</v>
      </c>
      <c r="AP772">
        <f t="shared" si="90"/>
        <v>0.51343067235883211</v>
      </c>
      <c r="AQ772">
        <f t="shared" si="91"/>
        <v>5.1343067235883213</v>
      </c>
      <c r="AR772">
        <f t="shared" si="92"/>
        <v>5.1343067235883211E-3</v>
      </c>
      <c r="AS772">
        <f t="shared" si="94"/>
        <v>2.5000000000000001E-2</v>
      </c>
      <c r="AT772">
        <f>VLOOKUP(P772,spp!A:H,8,FALSE)</f>
        <v>3.8</v>
      </c>
      <c r="AU772" s="79" t="str">
        <f>VLOOKUP(Q772,gfQuimbayo!B:C,2,FALSE)</f>
        <v>PK</v>
      </c>
      <c r="AV772" s="79" t="str">
        <f>VLOOKUP(AU772,gfQuimbayo!E:F,2,FALSE)</f>
        <v>Planktivores</v>
      </c>
      <c r="AW772" s="79" t="str">
        <f>VLOOKUP(Q772,taxo!A:D,4,FALSE)</f>
        <v>Perciformes</v>
      </c>
      <c r="AX772" s="79" t="str">
        <f>VLOOKUP(Q772,taxo!A:C,3,FALSE)</f>
        <v>Serranidae</v>
      </c>
      <c r="AY772" t="str">
        <f>VLOOKUP(P772,spp!A:L,12,FALSE)</f>
        <v>LC</v>
      </c>
    </row>
    <row r="773" spans="1:51" hidden="1" x14ac:dyDescent="0.25">
      <c r="A773" t="s">
        <v>1094</v>
      </c>
      <c r="B773" s="2" t="s">
        <v>1095</v>
      </c>
      <c r="C773" s="2" t="s">
        <v>1099</v>
      </c>
      <c r="D773" s="22" t="s">
        <v>1145</v>
      </c>
      <c r="E773" s="45" t="s">
        <v>1144</v>
      </c>
      <c r="F773" s="3" t="s">
        <v>1148</v>
      </c>
      <c r="G773" s="46"/>
      <c r="H773" s="47">
        <v>2</v>
      </c>
      <c r="I773">
        <v>40</v>
      </c>
      <c r="J773" s="48">
        <v>43217</v>
      </c>
      <c r="K773" s="22">
        <v>2018</v>
      </c>
      <c r="L773" s="48" t="s">
        <v>1154</v>
      </c>
      <c r="M773" s="48">
        <v>43217</v>
      </c>
      <c r="N773" s="50">
        <v>7.6</v>
      </c>
      <c r="O773" t="str">
        <f t="shared" si="93"/>
        <v>Profundo</v>
      </c>
      <c r="P773" s="41" t="s">
        <v>972</v>
      </c>
      <c r="Q773" t="str">
        <f>VLOOKUP(P773,spp!A:B,2,FALSE)</f>
        <v>Cephalopholis panamensis</v>
      </c>
      <c r="R773" s="53">
        <f t="shared" si="88"/>
        <v>1</v>
      </c>
      <c r="S773" s="87"/>
      <c r="T773" s="87"/>
      <c r="U773" s="87">
        <v>1</v>
      </c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  <c r="AF773" s="87"/>
      <c r="AG773" s="87"/>
      <c r="AH773" s="87"/>
      <c r="AI773" s="87"/>
      <c r="AJ773" s="87"/>
      <c r="AK773" s="88"/>
      <c r="AL773" s="79"/>
      <c r="AM773">
        <f>VLOOKUP(P773,spp!A:C,3,FALSE)</f>
        <v>2.1700000000000001E-2</v>
      </c>
      <c r="AN773">
        <f>VLOOKUP(P773,spp!A:D,4,FALSE)</f>
        <v>3.0350000000000001</v>
      </c>
      <c r="AO773">
        <f t="shared" si="89"/>
        <v>46.300067410425029</v>
      </c>
      <c r="AP773">
        <f t="shared" si="90"/>
        <v>1.1575016852606257</v>
      </c>
      <c r="AQ773">
        <f t="shared" si="91"/>
        <v>11.575016852606257</v>
      </c>
      <c r="AR773">
        <f t="shared" si="92"/>
        <v>1.1575016852606257E-2</v>
      </c>
      <c r="AS773">
        <f t="shared" si="94"/>
        <v>2.5000000000000001E-2</v>
      </c>
      <c r="AT773">
        <f>VLOOKUP(P773,spp!A:H,8,FALSE)</f>
        <v>4</v>
      </c>
      <c r="AU773" s="79" t="str">
        <f>VLOOKUP(Q773,gfQuimbayo!B:C,2,FALSE)</f>
        <v>PS</v>
      </c>
      <c r="AV773" s="79" t="str">
        <f>VLOOKUP(AU773,gfQuimbayo!E:F,2,FALSE)</f>
        <v>Piscivores</v>
      </c>
      <c r="AW773" s="79" t="str">
        <f>VLOOKUP(Q773,taxo!A:D,4,FALSE)</f>
        <v>Perciformes</v>
      </c>
      <c r="AX773" s="79" t="str">
        <f>VLOOKUP(Q773,taxo!A:C,3,FALSE)</f>
        <v>Serranidae</v>
      </c>
      <c r="AY773" t="str">
        <f>VLOOKUP(P773,spp!A:L,12,FALSE)</f>
        <v>LC</v>
      </c>
    </row>
    <row r="774" spans="1:51" hidden="1" x14ac:dyDescent="0.25">
      <c r="A774" t="s">
        <v>1094</v>
      </c>
      <c r="B774" s="2" t="s">
        <v>1095</v>
      </c>
      <c r="C774" s="2" t="s">
        <v>1099</v>
      </c>
      <c r="D774" s="22" t="s">
        <v>1145</v>
      </c>
      <c r="E774" s="45" t="s">
        <v>1144</v>
      </c>
      <c r="F774" s="3" t="s">
        <v>1148</v>
      </c>
      <c r="G774" s="46"/>
      <c r="H774" s="47">
        <v>2</v>
      </c>
      <c r="I774">
        <v>40</v>
      </c>
      <c r="J774" s="48">
        <v>43217</v>
      </c>
      <c r="K774" s="22">
        <v>2018</v>
      </c>
      <c r="L774" s="48" t="s">
        <v>1154</v>
      </c>
      <c r="M774" s="48">
        <v>43217</v>
      </c>
      <c r="N774" s="50">
        <v>7.6</v>
      </c>
      <c r="O774" t="str">
        <f t="shared" si="93"/>
        <v>Profundo</v>
      </c>
      <c r="P774" s="41" t="s">
        <v>992</v>
      </c>
      <c r="Q774" t="str">
        <f>VLOOKUP(P774,spp!A:B,2,FALSE)</f>
        <v>Serranus psittacinus</v>
      </c>
      <c r="R774" s="53">
        <f t="shared" si="88"/>
        <v>1</v>
      </c>
      <c r="S774" s="87"/>
      <c r="T774" s="87"/>
      <c r="U774" s="87">
        <v>1</v>
      </c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  <c r="AF774" s="87"/>
      <c r="AG774" s="87"/>
      <c r="AH774" s="87"/>
      <c r="AI774" s="87"/>
      <c r="AJ774" s="87"/>
      <c r="AK774" s="88"/>
      <c r="AL774" s="79"/>
      <c r="AM774">
        <f>VLOOKUP(P774,spp!A:C,3,FALSE)</f>
        <v>1.9300000000000001E-2</v>
      </c>
      <c r="AN774">
        <f>VLOOKUP(P774,spp!A:D,4,FALSE)</f>
        <v>2.8511000000000002</v>
      </c>
      <c r="AO774">
        <f t="shared" si="89"/>
        <v>25.879593301150688</v>
      </c>
      <c r="AP774">
        <f t="shared" si="90"/>
        <v>0.64698983252876718</v>
      </c>
      <c r="AQ774">
        <f t="shared" si="91"/>
        <v>6.4698983252876721</v>
      </c>
      <c r="AR774">
        <f t="shared" si="92"/>
        <v>6.4698983252876718E-3</v>
      </c>
      <c r="AS774">
        <f t="shared" si="94"/>
        <v>2.5000000000000001E-2</v>
      </c>
      <c r="AT774">
        <f>VLOOKUP(P774,spp!A:H,8,FALSE)</f>
        <v>3.6</v>
      </c>
      <c r="AU774" s="79" t="str">
        <f>VLOOKUP(Q774,gfQuimbayo!B:C,2,FALSE)</f>
        <v>PS</v>
      </c>
      <c r="AV774" s="79" t="str">
        <f>VLOOKUP(AU774,gfQuimbayo!E:F,2,FALSE)</f>
        <v>Piscivores</v>
      </c>
      <c r="AW774" s="79" t="str">
        <f>VLOOKUP(Q774,taxo!A:D,4,FALSE)</f>
        <v>Perciformes</v>
      </c>
      <c r="AX774" s="79" t="str">
        <f>VLOOKUP(Q774,taxo!A:C,3,FALSE)</f>
        <v>Serranidae</v>
      </c>
      <c r="AY774" t="str">
        <f>VLOOKUP(P774,spp!A:L,12,FALSE)</f>
        <v>LC</v>
      </c>
    </row>
    <row r="775" spans="1:51" hidden="1" x14ac:dyDescent="0.25">
      <c r="A775" t="s">
        <v>1094</v>
      </c>
      <c r="B775" s="2" t="s">
        <v>1095</v>
      </c>
      <c r="C775" s="2" t="s">
        <v>1099</v>
      </c>
      <c r="D775" s="22" t="s">
        <v>1145</v>
      </c>
      <c r="E775" s="45" t="s">
        <v>1144</v>
      </c>
      <c r="F775" s="3" t="s">
        <v>1148</v>
      </c>
      <c r="G775" s="46"/>
      <c r="H775" s="47">
        <v>2</v>
      </c>
      <c r="I775">
        <v>40</v>
      </c>
      <c r="J775" s="48">
        <v>43217</v>
      </c>
      <c r="K775" s="22">
        <v>2018</v>
      </c>
      <c r="L775" s="48" t="s">
        <v>1154</v>
      </c>
      <c r="M775" s="48">
        <v>43217</v>
      </c>
      <c r="N775" s="50">
        <v>7.6</v>
      </c>
      <c r="O775" t="str">
        <f t="shared" si="93"/>
        <v>Profundo</v>
      </c>
      <c r="P775" s="41" t="s">
        <v>979</v>
      </c>
      <c r="Q775" t="str">
        <f>VLOOKUP(P775,spp!A:B,2,FALSE)</f>
        <v>Haemulon maculicauda</v>
      </c>
      <c r="R775" s="53">
        <f t="shared" si="88"/>
        <v>11</v>
      </c>
      <c r="S775" s="87"/>
      <c r="T775" s="87"/>
      <c r="U775" s="87">
        <v>11</v>
      </c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  <c r="AF775" s="87"/>
      <c r="AG775" s="87"/>
      <c r="AH775" s="87"/>
      <c r="AI775" s="87"/>
      <c r="AJ775" s="87"/>
      <c r="AK775" s="88"/>
      <c r="AL775" s="79"/>
      <c r="AM775">
        <f>VLOOKUP(P775,spp!A:C,3,FALSE)</f>
        <v>8.8999999999999999E-3</v>
      </c>
      <c r="AN775">
        <f>VLOOKUP(P775,spp!A:D,4,FALSE)</f>
        <v>3.16</v>
      </c>
      <c r="AO775">
        <f t="shared" si="89"/>
        <v>286.42988782381553</v>
      </c>
      <c r="AP775">
        <f t="shared" si="90"/>
        <v>7.1607471955953885</v>
      </c>
      <c r="AQ775">
        <f t="shared" si="91"/>
        <v>71.607471955953883</v>
      </c>
      <c r="AR775">
        <f t="shared" si="92"/>
        <v>7.1607471955953877E-2</v>
      </c>
      <c r="AS775">
        <f t="shared" si="94"/>
        <v>0.27500000000000002</v>
      </c>
      <c r="AT775">
        <f>VLOOKUP(P775,spp!A:H,8,FALSE)</f>
        <v>4.2</v>
      </c>
      <c r="AU775" s="79" t="str">
        <f>VLOOKUP(Q775,gfQuimbayo!B:C,2,FALSE)</f>
        <v>PS</v>
      </c>
      <c r="AV775" s="79" t="str">
        <f>VLOOKUP(AU775,gfQuimbayo!E:F,2,FALSE)</f>
        <v>Piscivores</v>
      </c>
      <c r="AW775" s="79" t="str">
        <f>VLOOKUP(Q775,taxo!A:D,4,FALSE)</f>
        <v>Perciformes</v>
      </c>
      <c r="AX775" s="79" t="str">
        <f>VLOOKUP(Q775,taxo!A:C,3,FALSE)</f>
        <v>Haemulidae</v>
      </c>
      <c r="AY775" t="str">
        <f>VLOOKUP(P775,spp!A:L,12,FALSE)</f>
        <v>LC</v>
      </c>
    </row>
    <row r="776" spans="1:51" hidden="1" x14ac:dyDescent="0.25">
      <c r="A776" t="s">
        <v>1094</v>
      </c>
      <c r="B776" s="2" t="s">
        <v>1095</v>
      </c>
      <c r="C776" s="2" t="s">
        <v>1099</v>
      </c>
      <c r="D776" s="22" t="s">
        <v>1145</v>
      </c>
      <c r="E776" s="45" t="s">
        <v>1144</v>
      </c>
      <c r="F776" s="3" t="s">
        <v>1148</v>
      </c>
      <c r="G776" s="46"/>
      <c r="H776" s="47">
        <v>2</v>
      </c>
      <c r="I776">
        <v>40</v>
      </c>
      <c r="J776" s="48">
        <v>43217</v>
      </c>
      <c r="K776" s="22">
        <v>2018</v>
      </c>
      <c r="L776" s="48" t="s">
        <v>1154</v>
      </c>
      <c r="M776" s="48">
        <v>43217</v>
      </c>
      <c r="N776" s="50">
        <v>7.6</v>
      </c>
      <c r="O776" t="str">
        <f t="shared" si="93"/>
        <v>Profundo</v>
      </c>
      <c r="P776" s="41" t="s">
        <v>1162</v>
      </c>
      <c r="Q776" t="str">
        <f>VLOOKUP(P776,spp!A:B,2,FALSE)</f>
        <v>Urolophus halleri</v>
      </c>
      <c r="R776" s="53">
        <f t="shared" si="88"/>
        <v>1</v>
      </c>
      <c r="S776" s="87"/>
      <c r="T776" s="87"/>
      <c r="U776" s="87"/>
      <c r="V776" s="87"/>
      <c r="W776" s="87"/>
      <c r="X776" s="87">
        <v>1</v>
      </c>
      <c r="Y776" s="87"/>
      <c r="Z776" s="87"/>
      <c r="AA776" s="87"/>
      <c r="AB776" s="87"/>
      <c r="AC776" s="87"/>
      <c r="AD776" s="87"/>
      <c r="AE776" s="87"/>
      <c r="AF776" s="87"/>
      <c r="AG776" s="87"/>
      <c r="AH776" s="87"/>
      <c r="AI776" s="87"/>
      <c r="AJ776" s="87"/>
      <c r="AK776" s="88"/>
      <c r="AL776" s="79"/>
      <c r="AM776">
        <f>VLOOKUP(P776,spp!A:C,3,FALSE)</f>
        <v>7.3000000000000001E-3</v>
      </c>
      <c r="AN776">
        <f>VLOOKUP(P776,spp!A:D,4,FALSE)</f>
        <v>3</v>
      </c>
      <c r="AO776">
        <f t="shared" si="89"/>
        <v>312.98750000000001</v>
      </c>
      <c r="AP776">
        <f t="shared" si="90"/>
        <v>7.8246875000000005</v>
      </c>
      <c r="AQ776">
        <f t="shared" si="91"/>
        <v>78.246875000000003</v>
      </c>
      <c r="AR776">
        <f t="shared" si="92"/>
        <v>7.8246875000000007E-2</v>
      </c>
      <c r="AS776">
        <f t="shared" si="94"/>
        <v>2.5000000000000001E-2</v>
      </c>
      <c r="AT776">
        <f>VLOOKUP(P776,spp!A:H,8,FALSE)</f>
        <v>3.2</v>
      </c>
      <c r="AU776" s="79" t="str">
        <f>VLOOKUP(Q776,gfQuimbayo!B:C,2,FALSE)</f>
        <v>IN</v>
      </c>
      <c r="AV776" s="79" t="str">
        <f>VLOOKUP(AU776,gfQuimbayo!E:F,2,FALSE)</f>
        <v>Invertebrivores</v>
      </c>
      <c r="AW776" s="79" t="str">
        <f>VLOOKUP(Q776,taxo!A:D,4,FALSE)</f>
        <v>Rajiformes</v>
      </c>
      <c r="AX776" s="79" t="str">
        <f>VLOOKUP(Q776,taxo!A:C,3,FALSE)</f>
        <v>Urotrygonidae</v>
      </c>
      <c r="AY776" t="str">
        <f>VLOOKUP(P776,spp!A:L,12,FALSE)</f>
        <v>LC</v>
      </c>
    </row>
    <row r="777" spans="1:51" hidden="1" x14ac:dyDescent="0.25">
      <c r="A777" t="s">
        <v>1094</v>
      </c>
      <c r="B777" s="2" t="s">
        <v>1095</v>
      </c>
      <c r="C777" s="2" t="s">
        <v>1099</v>
      </c>
      <c r="D777" s="22" t="s">
        <v>1145</v>
      </c>
      <c r="E777" s="45" t="s">
        <v>1144</v>
      </c>
      <c r="F777" s="3" t="s">
        <v>1148</v>
      </c>
      <c r="G777" s="46"/>
      <c r="H777" s="47">
        <v>2</v>
      </c>
      <c r="I777">
        <v>40</v>
      </c>
      <c r="J777" s="48">
        <v>43217</v>
      </c>
      <c r="K777" s="22">
        <v>2018</v>
      </c>
      <c r="L777" s="48" t="s">
        <v>1154</v>
      </c>
      <c r="M777" s="48">
        <v>43217</v>
      </c>
      <c r="N777" s="50">
        <v>7.6</v>
      </c>
      <c r="O777" t="str">
        <f t="shared" si="93"/>
        <v>Profundo</v>
      </c>
      <c r="P777" s="41" t="s">
        <v>961</v>
      </c>
      <c r="Q777" t="str">
        <f>VLOOKUP(P777,spp!A:B,2,FALSE)</f>
        <v>Johnrandallia nigrirostris</v>
      </c>
      <c r="R777" s="53">
        <f t="shared" si="88"/>
        <v>4</v>
      </c>
      <c r="S777" s="87"/>
      <c r="T777" s="87">
        <v>4</v>
      </c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  <c r="AF777" s="87"/>
      <c r="AG777" s="87"/>
      <c r="AH777" s="87"/>
      <c r="AI777" s="87"/>
      <c r="AJ777" s="87"/>
      <c r="AK777" s="88"/>
      <c r="AL777" s="79"/>
      <c r="AM777">
        <f>VLOOKUP(P777,spp!A:C,3,FALSE)</f>
        <v>2.5600000000000001E-2</v>
      </c>
      <c r="AN777">
        <f>VLOOKUP(P777,spp!A:D,4,FALSE)</f>
        <v>3.0005999999999999</v>
      </c>
      <c r="AO777">
        <f t="shared" si="89"/>
        <v>43.252257868288702</v>
      </c>
      <c r="AP777">
        <f t="shared" si="90"/>
        <v>1.0813064467072175</v>
      </c>
      <c r="AQ777">
        <f t="shared" si="91"/>
        <v>10.813064467072175</v>
      </c>
      <c r="AR777">
        <f t="shared" si="92"/>
        <v>1.0813064467072175E-2</v>
      </c>
      <c r="AS777">
        <f t="shared" si="94"/>
        <v>0.1</v>
      </c>
      <c r="AT777">
        <f>VLOOKUP(P777,spp!A:H,8,FALSE)</f>
        <v>3</v>
      </c>
      <c r="AU777" s="79" t="str">
        <f>VLOOKUP(Q777,gfQuimbayo!B:C,2,FALSE)</f>
        <v>IN</v>
      </c>
      <c r="AV777" s="79" t="str">
        <f>VLOOKUP(AU777,gfQuimbayo!E:F,2,FALSE)</f>
        <v>Invertebrivores</v>
      </c>
      <c r="AW777" s="79" t="str">
        <f>VLOOKUP(Q777,taxo!A:D,4,FALSE)</f>
        <v>Perciformes</v>
      </c>
      <c r="AX777" s="79" t="str">
        <f>VLOOKUP(Q777,taxo!A:C,3,FALSE)</f>
        <v>Chaetodontidae</v>
      </c>
      <c r="AY777" t="str">
        <f>VLOOKUP(P777,spp!A:L,12,FALSE)</f>
        <v>LC</v>
      </c>
    </row>
    <row r="778" spans="1:51" hidden="1" x14ac:dyDescent="0.25">
      <c r="A778" t="s">
        <v>1094</v>
      </c>
      <c r="B778" s="2" t="s">
        <v>1095</v>
      </c>
      <c r="C778" s="2" t="s">
        <v>1099</v>
      </c>
      <c r="D778" s="22" t="s">
        <v>1145</v>
      </c>
      <c r="E778" s="45" t="s">
        <v>1144</v>
      </c>
      <c r="F778" s="3" t="s">
        <v>1148</v>
      </c>
      <c r="G778" s="46"/>
      <c r="H778" s="47">
        <v>2</v>
      </c>
      <c r="I778">
        <v>40</v>
      </c>
      <c r="J778" s="48">
        <v>43217</v>
      </c>
      <c r="K778" s="22">
        <v>2018</v>
      </c>
      <c r="L778" s="48" t="s">
        <v>1154</v>
      </c>
      <c r="M778" s="48">
        <v>43217</v>
      </c>
      <c r="N778" s="50">
        <v>7.6</v>
      </c>
      <c r="O778" t="str">
        <f t="shared" si="93"/>
        <v>Profundo</v>
      </c>
      <c r="P778" s="41" t="s">
        <v>965</v>
      </c>
      <c r="Q778" t="str">
        <f>VLOOKUP(P778,spp!A:B,2,FALSE)</f>
        <v>Microspathodon dorsalis</v>
      </c>
      <c r="R778" s="53">
        <f t="shared" si="88"/>
        <v>1</v>
      </c>
      <c r="S778" s="87"/>
      <c r="T778" s="87">
        <v>1</v>
      </c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  <c r="AF778" s="87"/>
      <c r="AG778" s="87"/>
      <c r="AH778" s="87"/>
      <c r="AI778" s="87"/>
      <c r="AJ778" s="87"/>
      <c r="AK778" s="88"/>
      <c r="AL778" s="79"/>
      <c r="AM778">
        <f>VLOOKUP(P778,spp!A:C,3,FALSE)</f>
        <v>2.3900000000000001E-2</v>
      </c>
      <c r="AN778">
        <f>VLOOKUP(P778,spp!A:D,4,FALSE)</f>
        <v>3.0819999999999999</v>
      </c>
      <c r="AO778">
        <f t="shared" si="89"/>
        <v>11.894240475111069</v>
      </c>
      <c r="AP778">
        <f t="shared" si="90"/>
        <v>0.29735601187777672</v>
      </c>
      <c r="AQ778">
        <f t="shared" si="91"/>
        <v>2.9735601187777672</v>
      </c>
      <c r="AR778">
        <f t="shared" si="92"/>
        <v>2.9735601187777672E-3</v>
      </c>
      <c r="AS778">
        <f t="shared" si="94"/>
        <v>2.5000000000000001E-2</v>
      </c>
      <c r="AT778">
        <f>VLOOKUP(P778,spp!A:H,8,FALSE)</f>
        <v>2.1</v>
      </c>
      <c r="AU778" s="79" t="str">
        <f>VLOOKUP(Q778,gfQuimbayo!B:C,2,FALSE)</f>
        <v>HM</v>
      </c>
      <c r="AV778" s="79" t="str">
        <f>VLOOKUP(AU778,gfQuimbayo!E:F,2,FALSE)</f>
        <v>Macroalgae feeders</v>
      </c>
      <c r="AW778" s="79" t="str">
        <f>VLOOKUP(Q778,taxo!A:D,4,FALSE)</f>
        <v>Perciformes</v>
      </c>
      <c r="AX778" s="79" t="str">
        <f>VLOOKUP(Q778,taxo!A:C,3,FALSE)</f>
        <v>Pomacentridae</v>
      </c>
      <c r="AY778" t="str">
        <f>VLOOKUP(P778,spp!A:L,12,FALSE)</f>
        <v>LC</v>
      </c>
    </row>
    <row r="779" spans="1:51" hidden="1" x14ac:dyDescent="0.25">
      <c r="A779" t="s">
        <v>1094</v>
      </c>
      <c r="B779" s="2" t="s">
        <v>1095</v>
      </c>
      <c r="C779" s="2" t="s">
        <v>1099</v>
      </c>
      <c r="D779" s="22" t="s">
        <v>1145</v>
      </c>
      <c r="E779" s="45" t="s">
        <v>1144</v>
      </c>
      <c r="F779" s="3" t="s">
        <v>1148</v>
      </c>
      <c r="G779" s="46"/>
      <c r="H779" s="47">
        <v>2</v>
      </c>
      <c r="I779">
        <v>40</v>
      </c>
      <c r="J779" s="48">
        <v>43217</v>
      </c>
      <c r="K779" s="22">
        <v>2018</v>
      </c>
      <c r="L779" s="48" t="s">
        <v>1154</v>
      </c>
      <c r="M779" s="48">
        <v>43217</v>
      </c>
      <c r="N779" s="50">
        <v>7.6</v>
      </c>
      <c r="O779" t="str">
        <f t="shared" si="93"/>
        <v>Profundo</v>
      </c>
      <c r="P779" s="41" t="s">
        <v>964</v>
      </c>
      <c r="Q779" t="str">
        <f>VLOOKUP(P779,spp!A:B,2,FALSE)</f>
        <v>Abudefduf troschelii</v>
      </c>
      <c r="R779" s="53">
        <f t="shared" si="88"/>
        <v>7</v>
      </c>
      <c r="S779" s="87"/>
      <c r="T779" s="87"/>
      <c r="U779" s="87">
        <v>7</v>
      </c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  <c r="AF779" s="87"/>
      <c r="AG779" s="87"/>
      <c r="AH779" s="87"/>
      <c r="AI779" s="87"/>
      <c r="AJ779" s="87"/>
      <c r="AK779" s="88"/>
      <c r="AL779" s="79"/>
      <c r="AM779">
        <f>VLOOKUP(P779,spp!A:C,3,FALSE)</f>
        <v>1.6E-2</v>
      </c>
      <c r="AN779">
        <f>VLOOKUP(P779,spp!A:D,4,FALSE)</f>
        <v>3.0516000000000001</v>
      </c>
      <c r="AO779">
        <f t="shared" si="89"/>
        <v>249.20033302380907</v>
      </c>
      <c r="AP779">
        <f t="shared" si="90"/>
        <v>6.230008325595227</v>
      </c>
      <c r="AQ779">
        <f t="shared" si="91"/>
        <v>62.300083255952273</v>
      </c>
      <c r="AR779">
        <f t="shared" si="92"/>
        <v>6.2300083255952272E-2</v>
      </c>
      <c r="AS779">
        <f t="shared" si="94"/>
        <v>0.17499999999999999</v>
      </c>
      <c r="AT779">
        <f>VLOOKUP(P779,spp!A:H,8,FALSE)</f>
        <v>3</v>
      </c>
      <c r="AU779" s="79" t="str">
        <f>VLOOKUP(Q779,gfQuimbayo!B:C,2,FALSE)</f>
        <v>PK</v>
      </c>
      <c r="AV779" s="79" t="str">
        <f>VLOOKUP(AU779,gfQuimbayo!E:F,2,FALSE)</f>
        <v>Planktivores</v>
      </c>
      <c r="AW779" s="79" t="str">
        <f>VLOOKUP(Q779,taxo!A:D,4,FALSE)</f>
        <v>Perciformes</v>
      </c>
      <c r="AX779" s="79" t="str">
        <f>VLOOKUP(Q779,taxo!A:C,3,FALSE)</f>
        <v>Pomacentridae</v>
      </c>
      <c r="AY779" t="str">
        <f>VLOOKUP(P779,spp!A:L,12,FALSE)</f>
        <v>LC</v>
      </c>
    </row>
    <row r="780" spans="1:51" hidden="1" x14ac:dyDescent="0.25">
      <c r="A780" t="s">
        <v>1094</v>
      </c>
      <c r="B780" s="2" t="s">
        <v>1095</v>
      </c>
      <c r="C780" s="2" t="s">
        <v>1099</v>
      </c>
      <c r="D780" s="22" t="s">
        <v>1145</v>
      </c>
      <c r="E780" s="45" t="s">
        <v>1144</v>
      </c>
      <c r="F780" s="3" t="s">
        <v>1148</v>
      </c>
      <c r="G780" s="46"/>
      <c r="H780" s="47">
        <v>2</v>
      </c>
      <c r="I780">
        <v>40</v>
      </c>
      <c r="J780" s="48">
        <v>43217</v>
      </c>
      <c r="K780" s="22">
        <v>2018</v>
      </c>
      <c r="L780" s="48" t="s">
        <v>1154</v>
      </c>
      <c r="M780" s="48">
        <v>43217</v>
      </c>
      <c r="N780" s="50">
        <v>7.6</v>
      </c>
      <c r="O780" t="str">
        <f t="shared" si="93"/>
        <v>Profundo</v>
      </c>
      <c r="P780" s="41" t="s">
        <v>975</v>
      </c>
      <c r="Q780" t="str">
        <f>VLOOKUP(P780,spp!A:B,2,FALSE)</f>
        <v>Holacanthus passer</v>
      </c>
      <c r="R780" s="53">
        <f t="shared" si="88"/>
        <v>1</v>
      </c>
      <c r="S780" s="87"/>
      <c r="T780" s="87">
        <v>1</v>
      </c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  <c r="AF780" s="87"/>
      <c r="AG780" s="87"/>
      <c r="AH780" s="87"/>
      <c r="AI780" s="87"/>
      <c r="AJ780" s="87"/>
      <c r="AK780" s="88"/>
      <c r="AL780" s="79"/>
      <c r="AM780">
        <f>VLOOKUP(P780,spp!A:C,3,FALSE)</f>
        <v>2.7130000000000001E-2</v>
      </c>
      <c r="AN780">
        <f>VLOOKUP(P780,spp!A:D,4,FALSE)</f>
        <v>3.0842299999999998</v>
      </c>
      <c r="AO780">
        <f t="shared" si="89"/>
        <v>13.562507587340574</v>
      </c>
      <c r="AP780">
        <f t="shared" si="90"/>
        <v>0.33906268968351438</v>
      </c>
      <c r="AQ780">
        <f t="shared" si="91"/>
        <v>3.3906268968351441</v>
      </c>
      <c r="AR780">
        <f t="shared" si="92"/>
        <v>3.3906268968351442E-3</v>
      </c>
      <c r="AS780">
        <f t="shared" si="94"/>
        <v>2.5000000000000001E-2</v>
      </c>
      <c r="AT780">
        <f>VLOOKUP(P780,spp!A:H,8,FALSE)</f>
        <v>2.6</v>
      </c>
      <c r="AU780" s="79" t="str">
        <f>VLOOKUP(Q780,gfQuimbayo!B:C,2,FALSE)</f>
        <v>IN</v>
      </c>
      <c r="AV780" s="79" t="str">
        <f>VLOOKUP(AU780,gfQuimbayo!E:F,2,FALSE)</f>
        <v>Invertebrivores</v>
      </c>
      <c r="AW780" s="79" t="str">
        <f>VLOOKUP(Q780,taxo!A:D,4,FALSE)</f>
        <v>Perciformes</v>
      </c>
      <c r="AX780" s="79" t="str">
        <f>VLOOKUP(Q780,taxo!A:C,3,FALSE)</f>
        <v>Pomacanthidae</v>
      </c>
      <c r="AY780" t="str">
        <f>VLOOKUP(P780,spp!A:L,12,FALSE)</f>
        <v>LC</v>
      </c>
    </row>
    <row r="781" spans="1:51" hidden="1" x14ac:dyDescent="0.25">
      <c r="A781" t="s">
        <v>1094</v>
      </c>
      <c r="B781" s="2" t="s">
        <v>1095</v>
      </c>
      <c r="C781" s="2" t="s">
        <v>1099</v>
      </c>
      <c r="D781" s="22" t="s">
        <v>1145</v>
      </c>
      <c r="E781" s="45" t="s">
        <v>1144</v>
      </c>
      <c r="F781" s="3" t="s">
        <v>1148</v>
      </c>
      <c r="G781" s="46"/>
      <c r="H781" s="47">
        <v>3</v>
      </c>
      <c r="I781">
        <v>40</v>
      </c>
      <c r="J781" s="48">
        <v>43217</v>
      </c>
      <c r="K781" s="22">
        <v>2018</v>
      </c>
      <c r="L781" s="48" t="s">
        <v>1154</v>
      </c>
      <c r="M781" s="48">
        <v>43217</v>
      </c>
      <c r="N781" s="50">
        <v>6</v>
      </c>
      <c r="O781" t="str">
        <f t="shared" si="93"/>
        <v>Somero</v>
      </c>
      <c r="P781" s="41" t="s">
        <v>382</v>
      </c>
      <c r="Q781" t="str">
        <f>VLOOKUP(P781,spp!A:B,2,FALSE)</f>
        <v>Johnrandallia nigrirostris</v>
      </c>
      <c r="R781" s="53">
        <f t="shared" si="88"/>
        <v>4</v>
      </c>
      <c r="S781" s="87"/>
      <c r="T781" s="87"/>
      <c r="U781" s="87">
        <v>4</v>
      </c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  <c r="AF781" s="87"/>
      <c r="AG781" s="87"/>
      <c r="AH781" s="87"/>
      <c r="AI781" s="87"/>
      <c r="AJ781" s="87"/>
      <c r="AK781" s="88"/>
      <c r="AL781" s="79"/>
      <c r="AM781">
        <f>VLOOKUP(P781,spp!A:C,3,FALSE)</f>
        <v>2.5600000000000001E-2</v>
      </c>
      <c r="AN781">
        <f>VLOOKUP(P781,spp!A:D,4,FALSE)</f>
        <v>3.0005999999999999</v>
      </c>
      <c r="AO781">
        <f t="shared" si="89"/>
        <v>200.30331720835699</v>
      </c>
      <c r="AP781">
        <f t="shared" si="90"/>
        <v>5.0075829302089243</v>
      </c>
      <c r="AQ781">
        <f t="shared" si="91"/>
        <v>50.075829302089247</v>
      </c>
      <c r="AR781">
        <f t="shared" si="92"/>
        <v>5.0075829302089245E-2</v>
      </c>
      <c r="AS781">
        <f t="shared" si="94"/>
        <v>0.1</v>
      </c>
      <c r="AT781">
        <f>VLOOKUP(P781,spp!A:H,8,FALSE)</f>
        <v>3</v>
      </c>
      <c r="AU781" s="79" t="str">
        <f>VLOOKUP(Q781,gfQuimbayo!B:C,2,FALSE)</f>
        <v>IN</v>
      </c>
      <c r="AV781" s="79" t="str">
        <f>VLOOKUP(AU781,gfQuimbayo!E:F,2,FALSE)</f>
        <v>Invertebrivores</v>
      </c>
      <c r="AW781" s="79" t="str">
        <f>VLOOKUP(Q781,taxo!A:D,4,FALSE)</f>
        <v>Perciformes</v>
      </c>
      <c r="AX781" s="79" t="str">
        <f>VLOOKUP(Q781,taxo!A:C,3,FALSE)</f>
        <v>Chaetodontidae</v>
      </c>
      <c r="AY781" t="str">
        <f>VLOOKUP(P781,spp!A:L,12,FALSE)</f>
        <v>LC</v>
      </c>
    </row>
    <row r="782" spans="1:51" hidden="1" x14ac:dyDescent="0.25">
      <c r="A782" t="s">
        <v>1094</v>
      </c>
      <c r="B782" s="2" t="s">
        <v>1095</v>
      </c>
      <c r="C782" s="2" t="s">
        <v>1099</v>
      </c>
      <c r="D782" s="22" t="s">
        <v>1145</v>
      </c>
      <c r="E782" s="45" t="s">
        <v>1144</v>
      </c>
      <c r="F782" s="3" t="s">
        <v>1148</v>
      </c>
      <c r="G782" s="46"/>
      <c r="H782" s="47">
        <v>3</v>
      </c>
      <c r="I782">
        <v>40</v>
      </c>
      <c r="J782" s="48">
        <v>43217</v>
      </c>
      <c r="K782" s="22">
        <v>2018</v>
      </c>
      <c r="L782" s="48" t="s">
        <v>1154</v>
      </c>
      <c r="M782" s="48">
        <v>43217</v>
      </c>
      <c r="N782" s="50">
        <v>6</v>
      </c>
      <c r="O782" t="str">
        <f t="shared" si="93"/>
        <v>Somero</v>
      </c>
      <c r="P782" s="41" t="s">
        <v>1110</v>
      </c>
      <c r="Q782" t="str">
        <f>VLOOKUP(P782,spp!A:B,2,FALSE)</f>
        <v>Sphoeroides lobatus</v>
      </c>
      <c r="R782" s="53">
        <f t="shared" si="88"/>
        <v>1</v>
      </c>
      <c r="S782" s="87"/>
      <c r="T782" s="87"/>
      <c r="U782" s="87"/>
      <c r="V782" s="87">
        <v>1</v>
      </c>
      <c r="W782" s="87"/>
      <c r="X782" s="87"/>
      <c r="Y782" s="87"/>
      <c r="Z782" s="87"/>
      <c r="AA782" s="87"/>
      <c r="AB782" s="87"/>
      <c r="AC782" s="87"/>
      <c r="AD782" s="87"/>
      <c r="AE782" s="87"/>
      <c r="AF782" s="87"/>
      <c r="AG782" s="87"/>
      <c r="AH782" s="87"/>
      <c r="AI782" s="87"/>
      <c r="AJ782" s="87"/>
      <c r="AK782" s="88"/>
      <c r="AL782" s="79"/>
      <c r="AM782">
        <f>VLOOKUP(P782,spp!A:C,3,FALSE)</f>
        <v>3.7199999999999997E-2</v>
      </c>
      <c r="AN782">
        <f>VLOOKUP(P782,spp!A:D,4,FALSE)</f>
        <v>2.77</v>
      </c>
      <c r="AO782">
        <f t="shared" si="89"/>
        <v>103.21868805643687</v>
      </c>
      <c r="AP782">
        <f t="shared" si="90"/>
        <v>2.5804672014109218</v>
      </c>
      <c r="AQ782">
        <f t="shared" si="91"/>
        <v>25.804672014109219</v>
      </c>
      <c r="AR782">
        <f t="shared" si="92"/>
        <v>2.5804672014109218E-2</v>
      </c>
      <c r="AS782">
        <f t="shared" si="94"/>
        <v>2.5000000000000001E-2</v>
      </c>
      <c r="AT782">
        <f>VLOOKUP(P782,spp!A:H,8,FALSE)</f>
        <v>3.1</v>
      </c>
      <c r="AU782" s="79" t="str">
        <f>VLOOKUP(Q782,gfQuimbayo!B:C,2,FALSE)</f>
        <v>IN</v>
      </c>
      <c r="AV782" s="79" t="str">
        <f>VLOOKUP(AU782,gfQuimbayo!E:F,2,FALSE)</f>
        <v>Invertebrivores</v>
      </c>
      <c r="AW782" s="79" t="str">
        <f>VLOOKUP(Q782,taxo!A:D,4,FALSE)</f>
        <v>Tetraodontiformes</v>
      </c>
      <c r="AX782" s="79" t="str">
        <f>VLOOKUP(Q782,taxo!A:C,3,FALSE)</f>
        <v>Tetraodontidae</v>
      </c>
      <c r="AY782" t="str">
        <f>VLOOKUP(P782,spp!A:L,12,FALSE)</f>
        <v>LC</v>
      </c>
    </row>
    <row r="783" spans="1:51" hidden="1" x14ac:dyDescent="0.25">
      <c r="A783" t="s">
        <v>1094</v>
      </c>
      <c r="B783" s="2" t="s">
        <v>1095</v>
      </c>
      <c r="C783" s="2" t="s">
        <v>1099</v>
      </c>
      <c r="D783" s="22" t="s">
        <v>1145</v>
      </c>
      <c r="E783" s="45" t="s">
        <v>1144</v>
      </c>
      <c r="F783" s="3" t="s">
        <v>1148</v>
      </c>
      <c r="G783" s="46"/>
      <c r="H783" s="47">
        <v>3</v>
      </c>
      <c r="I783">
        <v>40</v>
      </c>
      <c r="J783" s="48">
        <v>43217</v>
      </c>
      <c r="K783" s="22">
        <v>2018</v>
      </c>
      <c r="L783" s="48" t="s">
        <v>1154</v>
      </c>
      <c r="M783" s="48">
        <v>43217</v>
      </c>
      <c r="N783" s="50">
        <v>6</v>
      </c>
      <c r="O783" t="str">
        <f t="shared" si="93"/>
        <v>Somero</v>
      </c>
      <c r="P783" s="41" t="s">
        <v>973</v>
      </c>
      <c r="Q783" t="str">
        <f>VLOOKUP(P783,spp!A:B,2,FALSE)</f>
        <v>Chaetodon humeralis</v>
      </c>
      <c r="R783" s="53">
        <f t="shared" si="88"/>
        <v>2</v>
      </c>
      <c r="S783" s="87"/>
      <c r="T783" s="87"/>
      <c r="U783" s="87">
        <v>2</v>
      </c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  <c r="AF783" s="87"/>
      <c r="AG783" s="87"/>
      <c r="AH783" s="87"/>
      <c r="AI783" s="87"/>
      <c r="AJ783" s="87"/>
      <c r="AK783" s="88"/>
      <c r="AL783" s="79"/>
      <c r="AM783">
        <f>VLOOKUP(P783,spp!A:C,3,FALSE)</f>
        <v>2.9600000000000001E-2</v>
      </c>
      <c r="AN783">
        <f>VLOOKUP(P783,spp!A:D,4,FALSE)</f>
        <v>2.9895</v>
      </c>
      <c r="AO783">
        <f t="shared" si="89"/>
        <v>112.59891109139978</v>
      </c>
      <c r="AP783">
        <f t="shared" si="90"/>
        <v>2.8149727772849946</v>
      </c>
      <c r="AQ783">
        <f t="shared" si="91"/>
        <v>28.149727772849946</v>
      </c>
      <c r="AR783">
        <f t="shared" si="92"/>
        <v>2.8149727772849947E-2</v>
      </c>
      <c r="AS783">
        <f t="shared" si="94"/>
        <v>0.05</v>
      </c>
      <c r="AT783">
        <f>VLOOKUP(P783,spp!A:H,8,FALSE)</f>
        <v>2.7</v>
      </c>
      <c r="AU783" s="79" t="str">
        <f>VLOOKUP(Q783,gfQuimbayo!B:C,2,FALSE)</f>
        <v>OM</v>
      </c>
      <c r="AV783" s="79" t="str">
        <f>VLOOKUP(AU783,gfQuimbayo!E:F,2,FALSE)</f>
        <v>Omnivores</v>
      </c>
      <c r="AW783" s="79" t="str">
        <f>VLOOKUP(Q783,taxo!A:D,4,FALSE)</f>
        <v>Perciformes</v>
      </c>
      <c r="AX783" s="79" t="str">
        <f>VLOOKUP(Q783,taxo!A:C,3,FALSE)</f>
        <v>Chaetodontidae</v>
      </c>
      <c r="AY783" t="str">
        <f>VLOOKUP(P783,spp!A:L,12,FALSE)</f>
        <v>LC</v>
      </c>
    </row>
    <row r="784" spans="1:51" hidden="1" x14ac:dyDescent="0.25">
      <c r="A784" t="s">
        <v>1094</v>
      </c>
      <c r="B784" s="2" t="s">
        <v>1095</v>
      </c>
      <c r="C784" s="2" t="s">
        <v>1099</v>
      </c>
      <c r="D784" s="22" t="s">
        <v>1145</v>
      </c>
      <c r="E784" s="45" t="s">
        <v>1144</v>
      </c>
      <c r="F784" s="3" t="s">
        <v>1148</v>
      </c>
      <c r="G784" s="46"/>
      <c r="H784" s="47">
        <v>3</v>
      </c>
      <c r="I784">
        <v>40</v>
      </c>
      <c r="J784" s="48">
        <v>43217</v>
      </c>
      <c r="K784" s="22">
        <v>2018</v>
      </c>
      <c r="L784" s="48" t="s">
        <v>1154</v>
      </c>
      <c r="M784" s="48">
        <v>43217</v>
      </c>
      <c r="N784" s="50">
        <v>6</v>
      </c>
      <c r="O784" t="str">
        <f t="shared" si="93"/>
        <v>Somero</v>
      </c>
      <c r="P784" s="41" t="s">
        <v>959</v>
      </c>
      <c r="Q784" t="str">
        <f>VLOOKUP(P784,spp!A:B,2,FALSE)</f>
        <v>Stegastes acapulcoensis</v>
      </c>
      <c r="R784" s="53">
        <f t="shared" si="88"/>
        <v>2</v>
      </c>
      <c r="S784" s="87"/>
      <c r="T784" s="87"/>
      <c r="U784" s="87">
        <v>2</v>
      </c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  <c r="AF784" s="87"/>
      <c r="AG784" s="87"/>
      <c r="AH784" s="87"/>
      <c r="AI784" s="87"/>
      <c r="AJ784" s="87"/>
      <c r="AK784" s="88"/>
      <c r="AL784" s="79"/>
      <c r="AM784">
        <f>VLOOKUP(P784,spp!A:C,3,FALSE)</f>
        <v>3.49E-2</v>
      </c>
      <c r="AN784">
        <f>VLOOKUP(P784,spp!A:D,4,FALSE)</f>
        <v>2.9108999999999998</v>
      </c>
      <c r="AO784">
        <f t="shared" si="89"/>
        <v>108.85560089267526</v>
      </c>
      <c r="AP784">
        <f t="shared" si="90"/>
        <v>2.7213900223168812</v>
      </c>
      <c r="AQ784">
        <f t="shared" si="91"/>
        <v>27.213900223168814</v>
      </c>
      <c r="AR784">
        <f t="shared" si="92"/>
        <v>2.7213900223168812E-2</v>
      </c>
      <c r="AS784">
        <f t="shared" si="94"/>
        <v>0.05</v>
      </c>
      <c r="AT784">
        <f>VLOOKUP(P784,spp!A:H,8,FALSE)</f>
        <v>2</v>
      </c>
      <c r="AU784" s="79" t="str">
        <f>VLOOKUP(Q784,gfQuimbayo!B:C,2,FALSE)</f>
        <v>HD</v>
      </c>
      <c r="AV784" s="79" t="str">
        <f>VLOOKUP(AU784,gfQuimbayo!E:F,2,FALSE)</f>
        <v>Detritivores</v>
      </c>
      <c r="AW784" s="79" t="str">
        <f>VLOOKUP(Q784,taxo!A:D,4,FALSE)</f>
        <v>Perciformes</v>
      </c>
      <c r="AX784" s="79" t="str">
        <f>VLOOKUP(Q784,taxo!A:C,3,FALSE)</f>
        <v>Pomacentridae</v>
      </c>
      <c r="AY784" t="str">
        <f>VLOOKUP(P784,spp!A:L,12,FALSE)</f>
        <v>LC</v>
      </c>
    </row>
    <row r="785" spans="1:51" hidden="1" x14ac:dyDescent="0.25">
      <c r="A785" t="s">
        <v>1094</v>
      </c>
      <c r="B785" s="2" t="s">
        <v>1095</v>
      </c>
      <c r="C785" s="2" t="s">
        <v>1099</v>
      </c>
      <c r="D785" s="22" t="s">
        <v>1145</v>
      </c>
      <c r="E785" s="45" t="s">
        <v>1144</v>
      </c>
      <c r="F785" s="3" t="s">
        <v>1148</v>
      </c>
      <c r="G785" s="46"/>
      <c r="H785" s="47">
        <v>3</v>
      </c>
      <c r="I785">
        <v>40</v>
      </c>
      <c r="J785" s="48">
        <v>43217</v>
      </c>
      <c r="K785" s="22">
        <v>2018</v>
      </c>
      <c r="L785" s="48" t="s">
        <v>1154</v>
      </c>
      <c r="M785" s="48">
        <v>43217</v>
      </c>
      <c r="N785" s="50">
        <v>6</v>
      </c>
      <c r="O785" t="str">
        <f t="shared" si="93"/>
        <v>Somero</v>
      </c>
      <c r="P785" s="41" t="s">
        <v>992</v>
      </c>
      <c r="Q785" t="str">
        <f>VLOOKUP(P785,spp!A:B,2,FALSE)</f>
        <v>Serranus psittacinus</v>
      </c>
      <c r="R785" s="53">
        <f t="shared" si="88"/>
        <v>1</v>
      </c>
      <c r="S785" s="87"/>
      <c r="T785" s="87"/>
      <c r="U785" s="87">
        <v>1</v>
      </c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  <c r="AF785" s="87"/>
      <c r="AG785" s="87"/>
      <c r="AH785" s="87"/>
      <c r="AI785" s="87"/>
      <c r="AJ785" s="87"/>
      <c r="AK785" s="88"/>
      <c r="AL785" s="79"/>
      <c r="AM785">
        <f>VLOOKUP(P785,spp!A:C,3,FALSE)</f>
        <v>1.9300000000000001E-2</v>
      </c>
      <c r="AN785">
        <f>VLOOKUP(P785,spp!A:D,4,FALSE)</f>
        <v>2.8511000000000002</v>
      </c>
      <c r="AO785">
        <f t="shared" si="89"/>
        <v>25.879593301150688</v>
      </c>
      <c r="AP785">
        <f t="shared" si="90"/>
        <v>0.64698983252876718</v>
      </c>
      <c r="AQ785">
        <f t="shared" si="91"/>
        <v>6.4698983252876721</v>
      </c>
      <c r="AR785">
        <f t="shared" si="92"/>
        <v>6.4698983252876718E-3</v>
      </c>
      <c r="AS785">
        <f t="shared" si="94"/>
        <v>2.5000000000000001E-2</v>
      </c>
      <c r="AT785">
        <f>VLOOKUP(P785,spp!A:H,8,FALSE)</f>
        <v>3.6</v>
      </c>
      <c r="AU785" s="79" t="str">
        <f>VLOOKUP(Q785,gfQuimbayo!B:C,2,FALSE)</f>
        <v>PS</v>
      </c>
      <c r="AV785" s="79" t="str">
        <f>VLOOKUP(AU785,gfQuimbayo!E:F,2,FALSE)</f>
        <v>Piscivores</v>
      </c>
      <c r="AW785" s="79" t="str">
        <f>VLOOKUP(Q785,taxo!A:D,4,FALSE)</f>
        <v>Perciformes</v>
      </c>
      <c r="AX785" s="79" t="str">
        <f>VLOOKUP(Q785,taxo!A:C,3,FALSE)</f>
        <v>Serranidae</v>
      </c>
      <c r="AY785" t="str">
        <f>VLOOKUP(P785,spp!A:L,12,FALSE)</f>
        <v>LC</v>
      </c>
    </row>
    <row r="786" spans="1:51" hidden="1" x14ac:dyDescent="0.25">
      <c r="A786" t="s">
        <v>1094</v>
      </c>
      <c r="B786" s="2" t="s">
        <v>1095</v>
      </c>
      <c r="C786" s="2" t="s">
        <v>1099</v>
      </c>
      <c r="D786" s="22" t="s">
        <v>1145</v>
      </c>
      <c r="E786" s="45" t="s">
        <v>1144</v>
      </c>
      <c r="F786" s="3" t="s">
        <v>1148</v>
      </c>
      <c r="G786" s="46"/>
      <c r="H786" s="47">
        <v>3</v>
      </c>
      <c r="I786">
        <v>40</v>
      </c>
      <c r="J786" s="48">
        <v>43217</v>
      </c>
      <c r="K786" s="22">
        <v>2018</v>
      </c>
      <c r="L786" s="48" t="s">
        <v>1154</v>
      </c>
      <c r="M786" s="48">
        <v>43217</v>
      </c>
      <c r="N786" s="50">
        <v>6</v>
      </c>
      <c r="O786" t="str">
        <f t="shared" si="93"/>
        <v>Somero</v>
      </c>
      <c r="P786" s="41" t="s">
        <v>976</v>
      </c>
      <c r="Q786" t="str">
        <f>VLOOKUP(P786,spp!A:B,2,FALSE)</f>
        <v>Sufflamen verres</v>
      </c>
      <c r="R786" s="53">
        <f t="shared" si="88"/>
        <v>10</v>
      </c>
      <c r="S786" s="87"/>
      <c r="T786" s="87">
        <v>9</v>
      </c>
      <c r="U786" s="87">
        <v>1</v>
      </c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  <c r="AF786" s="87"/>
      <c r="AG786" s="87"/>
      <c r="AH786" s="87"/>
      <c r="AI786" s="87"/>
      <c r="AJ786" s="87"/>
      <c r="AK786" s="88"/>
      <c r="AL786" s="79"/>
      <c r="AM786">
        <f>VLOOKUP(P786,spp!A:C,3,FALSE)</f>
        <v>2.4899999999999999E-2</v>
      </c>
      <c r="AN786">
        <f>VLOOKUP(P786,spp!A:D,4,FALSE)</f>
        <v>3.0129999999999999</v>
      </c>
      <c r="AO786">
        <f t="shared" si="89"/>
        <v>147.30746933421219</v>
      </c>
      <c r="AP786">
        <f t="shared" si="90"/>
        <v>3.6826867333553048</v>
      </c>
      <c r="AQ786">
        <f t="shared" si="91"/>
        <v>36.826867333553047</v>
      </c>
      <c r="AR786">
        <f t="shared" si="92"/>
        <v>3.6826867333553046E-2</v>
      </c>
      <c r="AS786">
        <f t="shared" si="94"/>
        <v>0.25</v>
      </c>
      <c r="AT786">
        <f>VLOOKUP(P786,spp!A:H,8,FALSE)</f>
        <v>3.3</v>
      </c>
      <c r="AU786" s="79" t="str">
        <f>VLOOKUP(Q786,gfQuimbayo!B:C,2,FALSE)</f>
        <v>IN</v>
      </c>
      <c r="AV786" s="79" t="str">
        <f>VLOOKUP(AU786,gfQuimbayo!E:F,2,FALSE)</f>
        <v>Invertebrivores</v>
      </c>
      <c r="AW786" s="79" t="str">
        <f>VLOOKUP(Q786,taxo!A:D,4,FALSE)</f>
        <v>Tetraodontiformes</v>
      </c>
      <c r="AX786" s="79" t="str">
        <f>VLOOKUP(Q786,taxo!A:C,3,FALSE)</f>
        <v>Balistidae</v>
      </c>
      <c r="AY786" t="str">
        <f>VLOOKUP(P786,spp!A:L,12,FALSE)</f>
        <v>LC</v>
      </c>
    </row>
    <row r="787" spans="1:51" hidden="1" x14ac:dyDescent="0.25">
      <c r="A787" t="s">
        <v>1094</v>
      </c>
      <c r="B787" s="2" t="s">
        <v>1095</v>
      </c>
      <c r="C787" s="2" t="s">
        <v>1099</v>
      </c>
      <c r="D787" s="22" t="s">
        <v>1145</v>
      </c>
      <c r="E787" s="45" t="s">
        <v>1144</v>
      </c>
      <c r="F787" s="3" t="s">
        <v>1148</v>
      </c>
      <c r="G787" s="46"/>
      <c r="H787" s="47">
        <v>3</v>
      </c>
      <c r="I787">
        <v>40</v>
      </c>
      <c r="J787" s="48">
        <v>43217</v>
      </c>
      <c r="K787" s="22">
        <v>2018</v>
      </c>
      <c r="L787" s="48" t="s">
        <v>1154</v>
      </c>
      <c r="M787" s="48">
        <v>43217</v>
      </c>
      <c r="N787" s="50">
        <v>6</v>
      </c>
      <c r="O787" t="str">
        <f t="shared" si="93"/>
        <v>Somero</v>
      </c>
      <c r="P787" s="41" t="s">
        <v>997</v>
      </c>
      <c r="Q787" t="str">
        <f>VLOOKUP(P787,spp!A:B,2,FALSE)</f>
        <v>Acanthurus xanthopterus</v>
      </c>
      <c r="R787" s="53">
        <f t="shared" si="88"/>
        <v>1</v>
      </c>
      <c r="S787" s="87"/>
      <c r="T787" s="87"/>
      <c r="U787" s="87"/>
      <c r="V787" s="87"/>
      <c r="W787" s="87">
        <v>1</v>
      </c>
      <c r="X787" s="87"/>
      <c r="Y787" s="87"/>
      <c r="Z787" s="87"/>
      <c r="AA787" s="87"/>
      <c r="AB787" s="87"/>
      <c r="AC787" s="87"/>
      <c r="AD787" s="87"/>
      <c r="AE787" s="87"/>
      <c r="AF787" s="87"/>
      <c r="AG787" s="87"/>
      <c r="AH787" s="87"/>
      <c r="AI787" s="87"/>
      <c r="AJ787" s="87"/>
      <c r="AK787" s="88"/>
      <c r="AL787" s="79"/>
      <c r="AM787">
        <f>VLOOKUP(P787,spp!A:C,3,FALSE)</f>
        <v>2.673E-2</v>
      </c>
      <c r="AN787">
        <f>VLOOKUP(P787,spp!A:D,4,FALSE)</f>
        <v>2.9844900000000001</v>
      </c>
      <c r="AO787">
        <f t="shared" si="89"/>
        <v>397.31680571198797</v>
      </c>
      <c r="AP787">
        <f t="shared" si="90"/>
        <v>9.9329201427996985</v>
      </c>
      <c r="AQ787">
        <f t="shared" si="91"/>
        <v>99.329201427996992</v>
      </c>
      <c r="AR787">
        <f t="shared" si="92"/>
        <v>9.9329201427996991E-2</v>
      </c>
      <c r="AS787">
        <f t="shared" si="94"/>
        <v>2.5000000000000001E-2</v>
      </c>
      <c r="AT787">
        <f>VLOOKUP(P787,spp!A:H,8,FALSE)</f>
        <v>2.9</v>
      </c>
      <c r="AU787" s="79" t="str">
        <f>VLOOKUP(Q787,gfQuimbayo!B:C,2,FALSE)</f>
        <v>HD</v>
      </c>
      <c r="AV787" s="79" t="str">
        <f>VLOOKUP(AU787,gfQuimbayo!E:F,2,FALSE)</f>
        <v>Detritivores</v>
      </c>
      <c r="AW787" s="79" t="str">
        <f>VLOOKUP(Q787,taxo!A:D,4,FALSE)</f>
        <v>Perciformes</v>
      </c>
      <c r="AX787" s="79" t="str">
        <f>VLOOKUP(Q787,taxo!A:C,3,FALSE)</f>
        <v>Acanthuridae</v>
      </c>
      <c r="AY787" t="str">
        <f>VLOOKUP(P787,spp!A:L,12,FALSE)</f>
        <v>LC</v>
      </c>
    </row>
    <row r="788" spans="1:51" hidden="1" x14ac:dyDescent="0.25">
      <c r="A788" t="s">
        <v>1094</v>
      </c>
      <c r="B788" s="2" t="s">
        <v>1095</v>
      </c>
      <c r="C788" s="2" t="s">
        <v>1099</v>
      </c>
      <c r="D788" s="22" t="s">
        <v>1145</v>
      </c>
      <c r="E788" s="45" t="s">
        <v>1144</v>
      </c>
      <c r="F788" s="3" t="s">
        <v>1148</v>
      </c>
      <c r="G788" s="46"/>
      <c r="H788" s="47">
        <v>3</v>
      </c>
      <c r="I788">
        <v>40</v>
      </c>
      <c r="J788" s="48">
        <v>43217</v>
      </c>
      <c r="K788" s="22">
        <v>2018</v>
      </c>
      <c r="L788" s="48" t="s">
        <v>1154</v>
      </c>
      <c r="M788" s="48">
        <v>43217</v>
      </c>
      <c r="N788" s="50">
        <v>6</v>
      </c>
      <c r="O788" t="str">
        <f t="shared" si="93"/>
        <v>Somero</v>
      </c>
      <c r="P788" s="41" t="s">
        <v>965</v>
      </c>
      <c r="Q788" t="str">
        <f>VLOOKUP(P788,spp!A:B,2,FALSE)</f>
        <v>Microspathodon dorsalis</v>
      </c>
      <c r="R788" s="53">
        <f t="shared" si="88"/>
        <v>2</v>
      </c>
      <c r="S788" s="87"/>
      <c r="T788" s="87">
        <v>1</v>
      </c>
      <c r="U788" s="87">
        <v>1</v>
      </c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  <c r="AF788" s="87"/>
      <c r="AG788" s="87"/>
      <c r="AH788" s="87"/>
      <c r="AI788" s="87"/>
      <c r="AJ788" s="87"/>
      <c r="AK788" s="88"/>
      <c r="AL788" s="79"/>
      <c r="AM788">
        <f>VLOOKUP(P788,spp!A:C,3,FALSE)</f>
        <v>2.3900000000000001E-2</v>
      </c>
      <c r="AN788">
        <f>VLOOKUP(P788,spp!A:D,4,FALSE)</f>
        <v>3.0819999999999999</v>
      </c>
      <c r="AO788">
        <f t="shared" si="89"/>
        <v>69.315744153513833</v>
      </c>
      <c r="AP788">
        <f t="shared" si="90"/>
        <v>1.7328936038378457</v>
      </c>
      <c r="AQ788">
        <f t="shared" si="91"/>
        <v>17.328936038378458</v>
      </c>
      <c r="AR788">
        <f t="shared" si="92"/>
        <v>1.732893603837846E-2</v>
      </c>
      <c r="AS788">
        <f t="shared" si="94"/>
        <v>0.05</v>
      </c>
      <c r="AT788">
        <f>VLOOKUP(P788,spp!A:H,8,FALSE)</f>
        <v>2.1</v>
      </c>
      <c r="AU788" s="79" t="str">
        <f>VLOOKUP(Q788,gfQuimbayo!B:C,2,FALSE)</f>
        <v>HM</v>
      </c>
      <c r="AV788" s="79" t="str">
        <f>VLOOKUP(AU788,gfQuimbayo!E:F,2,FALSE)</f>
        <v>Macroalgae feeders</v>
      </c>
      <c r="AW788" s="79" t="str">
        <f>VLOOKUP(Q788,taxo!A:D,4,FALSE)</f>
        <v>Perciformes</v>
      </c>
      <c r="AX788" s="79" t="str">
        <f>VLOOKUP(Q788,taxo!A:C,3,FALSE)</f>
        <v>Pomacentridae</v>
      </c>
      <c r="AY788" t="str">
        <f>VLOOKUP(P788,spp!A:L,12,FALSE)</f>
        <v>LC</v>
      </c>
    </row>
    <row r="789" spans="1:51" hidden="1" x14ac:dyDescent="0.25">
      <c r="A789" t="s">
        <v>1094</v>
      </c>
      <c r="B789" s="2" t="s">
        <v>1095</v>
      </c>
      <c r="C789" s="2" t="s">
        <v>1099</v>
      </c>
      <c r="D789" s="22" t="s">
        <v>1145</v>
      </c>
      <c r="E789" s="45" t="s">
        <v>1144</v>
      </c>
      <c r="F789" s="3" t="s">
        <v>1148</v>
      </c>
      <c r="G789" s="46"/>
      <c r="H789" s="47">
        <v>3</v>
      </c>
      <c r="I789">
        <v>40</v>
      </c>
      <c r="J789" s="48">
        <v>43217</v>
      </c>
      <c r="K789" s="22">
        <v>2018</v>
      </c>
      <c r="L789" s="48" t="s">
        <v>1154</v>
      </c>
      <c r="M789" s="48">
        <v>43217</v>
      </c>
      <c r="N789" s="50">
        <v>6</v>
      </c>
      <c r="O789" t="str">
        <f t="shared" si="93"/>
        <v>Somero</v>
      </c>
      <c r="P789" s="41" t="s">
        <v>979</v>
      </c>
      <c r="Q789" t="str">
        <f>VLOOKUP(P789,spp!A:B,2,FALSE)</f>
        <v>Haemulon maculicauda</v>
      </c>
      <c r="R789" s="53">
        <f t="shared" si="88"/>
        <v>16</v>
      </c>
      <c r="S789" s="87"/>
      <c r="T789" s="87"/>
      <c r="U789" s="87"/>
      <c r="V789" s="87">
        <v>16</v>
      </c>
      <c r="W789" s="87"/>
      <c r="X789" s="87"/>
      <c r="Y789" s="87"/>
      <c r="Z789" s="87"/>
      <c r="AA789" s="87"/>
      <c r="AB789" s="87"/>
      <c r="AC789" s="87"/>
      <c r="AD789" s="87"/>
      <c r="AE789" s="87"/>
      <c r="AF789" s="87"/>
      <c r="AG789" s="87"/>
      <c r="AH789" s="87"/>
      <c r="AI789" s="87"/>
      <c r="AJ789" s="87"/>
      <c r="AK789" s="88"/>
      <c r="AL789" s="79"/>
      <c r="AM789">
        <f>VLOOKUP(P789,spp!A:C,3,FALSE)</f>
        <v>8.8999999999999999E-3</v>
      </c>
      <c r="AN789">
        <f>VLOOKUP(P789,spp!A:D,4,FALSE)</f>
        <v>3.16</v>
      </c>
      <c r="AO789">
        <f t="shared" si="89"/>
        <v>1206.45248735823</v>
      </c>
      <c r="AP789">
        <f t="shared" si="90"/>
        <v>30.161312183955751</v>
      </c>
      <c r="AQ789">
        <f t="shared" si="91"/>
        <v>301.61312183955749</v>
      </c>
      <c r="AR789">
        <f t="shared" si="92"/>
        <v>0.30161312183955752</v>
      </c>
      <c r="AS789">
        <f t="shared" si="94"/>
        <v>0.4</v>
      </c>
      <c r="AT789">
        <f>VLOOKUP(P789,spp!A:H,8,FALSE)</f>
        <v>4.2</v>
      </c>
      <c r="AU789" s="79" t="str">
        <f>VLOOKUP(Q789,gfQuimbayo!B:C,2,FALSE)</f>
        <v>PS</v>
      </c>
      <c r="AV789" s="79" t="str">
        <f>VLOOKUP(AU789,gfQuimbayo!E:F,2,FALSE)</f>
        <v>Piscivores</v>
      </c>
      <c r="AW789" s="79" t="str">
        <f>VLOOKUP(Q789,taxo!A:D,4,FALSE)</f>
        <v>Perciformes</v>
      </c>
      <c r="AX789" s="79" t="str">
        <f>VLOOKUP(Q789,taxo!A:C,3,FALSE)</f>
        <v>Haemulidae</v>
      </c>
      <c r="AY789" t="str">
        <f>VLOOKUP(P789,spp!A:L,12,FALSE)</f>
        <v>LC</v>
      </c>
    </row>
    <row r="790" spans="1:51" hidden="1" x14ac:dyDescent="0.25">
      <c r="A790" t="s">
        <v>1094</v>
      </c>
      <c r="B790" s="2" t="s">
        <v>1095</v>
      </c>
      <c r="C790" s="2" t="s">
        <v>1099</v>
      </c>
      <c r="D790" s="22" t="s">
        <v>1145</v>
      </c>
      <c r="E790" s="45" t="s">
        <v>1144</v>
      </c>
      <c r="F790" s="3" t="s">
        <v>1148</v>
      </c>
      <c r="G790" s="46"/>
      <c r="H790" s="47">
        <v>3</v>
      </c>
      <c r="I790">
        <v>40</v>
      </c>
      <c r="J790" s="48">
        <v>43217</v>
      </c>
      <c r="K790" s="22">
        <v>2018</v>
      </c>
      <c r="L790" s="48" t="s">
        <v>1154</v>
      </c>
      <c r="M790" s="48">
        <v>43217</v>
      </c>
      <c r="N790" s="50">
        <v>6</v>
      </c>
      <c r="O790" t="str">
        <f t="shared" si="93"/>
        <v>Somero</v>
      </c>
      <c r="P790" s="41" t="s">
        <v>968</v>
      </c>
      <c r="Q790" t="str">
        <f>VLOOKUP(P790,spp!A:B,2,FALSE)</f>
        <v>Cirrhitus rivulatus</v>
      </c>
      <c r="R790" s="53">
        <f t="shared" si="88"/>
        <v>1</v>
      </c>
      <c r="S790" s="87"/>
      <c r="T790" s="87"/>
      <c r="U790" s="87"/>
      <c r="V790" s="87"/>
      <c r="W790" s="87">
        <v>1</v>
      </c>
      <c r="X790" s="87"/>
      <c r="Y790" s="87"/>
      <c r="Z790" s="87"/>
      <c r="AA790" s="87"/>
      <c r="AB790" s="87"/>
      <c r="AC790" s="87"/>
      <c r="AD790" s="87"/>
      <c r="AE790" s="87"/>
      <c r="AF790" s="87"/>
      <c r="AG790" s="87"/>
      <c r="AH790" s="87"/>
      <c r="AI790" s="87"/>
      <c r="AJ790" s="87"/>
      <c r="AK790" s="88"/>
      <c r="AL790" s="79"/>
      <c r="AM790">
        <f>VLOOKUP(P790,spp!A:C,3,FALSE)</f>
        <v>2.76E-2</v>
      </c>
      <c r="AN790">
        <f>VLOOKUP(P790,spp!A:D,4,FALSE)</f>
        <v>3</v>
      </c>
      <c r="AO790">
        <f t="shared" si="89"/>
        <v>431.25</v>
      </c>
      <c r="AP790">
        <f t="shared" si="90"/>
        <v>10.78125</v>
      </c>
      <c r="AQ790">
        <f t="shared" si="91"/>
        <v>107.8125</v>
      </c>
      <c r="AR790">
        <f t="shared" si="92"/>
        <v>0.10781250000000001</v>
      </c>
      <c r="AS790">
        <f t="shared" si="94"/>
        <v>2.5000000000000001E-2</v>
      </c>
      <c r="AT790">
        <f>VLOOKUP(P790,spp!A:H,8,FALSE)</f>
        <v>4</v>
      </c>
      <c r="AU790" s="79" t="str">
        <f>VLOOKUP(Q790,gfQuimbayo!B:C,2,FALSE)</f>
        <v>IN</v>
      </c>
      <c r="AV790" s="79" t="str">
        <f>VLOOKUP(AU790,gfQuimbayo!E:F,2,FALSE)</f>
        <v>Invertebrivores</v>
      </c>
      <c r="AW790" s="79" t="str">
        <f>VLOOKUP(Q790,taxo!A:D,4,FALSE)</f>
        <v>Perciformes</v>
      </c>
      <c r="AX790" s="79" t="str">
        <f>VLOOKUP(Q790,taxo!A:C,3,FALSE)</f>
        <v>Cirrhitidae</v>
      </c>
      <c r="AY790" t="str">
        <f>VLOOKUP(P790,spp!A:L,12,FALSE)</f>
        <v>LC</v>
      </c>
    </row>
    <row r="791" spans="1:51" hidden="1" x14ac:dyDescent="0.25">
      <c r="A791" t="s">
        <v>1094</v>
      </c>
      <c r="B791" s="2" t="s">
        <v>1095</v>
      </c>
      <c r="C791" s="2" t="s">
        <v>1099</v>
      </c>
      <c r="D791" s="22" t="s">
        <v>1145</v>
      </c>
      <c r="E791" s="45" t="s">
        <v>1144</v>
      </c>
      <c r="F791" s="3" t="s">
        <v>1148</v>
      </c>
      <c r="G791" s="46"/>
      <c r="H791" s="47">
        <v>3</v>
      </c>
      <c r="I791">
        <v>40</v>
      </c>
      <c r="J791" s="48">
        <v>43217</v>
      </c>
      <c r="K791" s="22">
        <v>2018</v>
      </c>
      <c r="L791" s="48" t="s">
        <v>1154</v>
      </c>
      <c r="M791" s="48">
        <v>43217</v>
      </c>
      <c r="N791" s="50">
        <v>6</v>
      </c>
      <c r="O791" t="str">
        <f t="shared" si="93"/>
        <v>Somero</v>
      </c>
      <c r="P791" s="41" t="s">
        <v>957</v>
      </c>
      <c r="Q791" t="str">
        <f>VLOOKUP(P791,spp!A:B,2,FALSE)</f>
        <v>Halichoeres dispilus</v>
      </c>
      <c r="R791" s="53">
        <f t="shared" si="88"/>
        <v>1</v>
      </c>
      <c r="S791" s="87"/>
      <c r="T791" s="87"/>
      <c r="U791" s="87">
        <v>1</v>
      </c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  <c r="AF791" s="87"/>
      <c r="AG791" s="87"/>
      <c r="AH791" s="87"/>
      <c r="AI791" s="87"/>
      <c r="AJ791" s="87"/>
      <c r="AK791" s="88"/>
      <c r="AL791" s="79"/>
      <c r="AM791">
        <f>VLOOKUP(P791,spp!A:C,3,FALSE)</f>
        <v>1.26E-2</v>
      </c>
      <c r="AN791">
        <f>VLOOKUP(P791,spp!A:D,4,FALSE)</f>
        <v>3.0672999999999999</v>
      </c>
      <c r="AO791">
        <f t="shared" si="89"/>
        <v>29.169073044120523</v>
      </c>
      <c r="AP791">
        <f t="shared" si="90"/>
        <v>0.72922682610301304</v>
      </c>
      <c r="AQ791">
        <f t="shared" si="91"/>
        <v>7.2922682610301308</v>
      </c>
      <c r="AR791">
        <f t="shared" si="92"/>
        <v>7.2922682610301309E-3</v>
      </c>
      <c r="AS791">
        <f t="shared" si="94"/>
        <v>2.5000000000000001E-2</v>
      </c>
      <c r="AT791">
        <f>VLOOKUP(P791,spp!A:H,8,FALSE)</f>
        <v>3.9</v>
      </c>
      <c r="AU791" s="79" t="str">
        <f>VLOOKUP(Q791,gfQuimbayo!B:C,2,FALSE)</f>
        <v>IN</v>
      </c>
      <c r="AV791" s="79" t="str">
        <f>VLOOKUP(AU791,gfQuimbayo!E:F,2,FALSE)</f>
        <v>Invertebrivores</v>
      </c>
      <c r="AW791" s="79" t="str">
        <f>VLOOKUP(Q791,taxo!A:D,4,FALSE)</f>
        <v>Perciformes</v>
      </c>
      <c r="AX791" s="79" t="str">
        <f>VLOOKUP(Q791,taxo!A:C,3,FALSE)</f>
        <v>Labridae</v>
      </c>
      <c r="AY791" t="str">
        <f>VLOOKUP(P791,spp!A:L,12,FALSE)</f>
        <v>LC</v>
      </c>
    </row>
    <row r="792" spans="1:51" hidden="1" x14ac:dyDescent="0.25">
      <c r="A792" t="s">
        <v>1094</v>
      </c>
      <c r="B792" s="2" t="s">
        <v>1095</v>
      </c>
      <c r="C792" s="2" t="s">
        <v>1099</v>
      </c>
      <c r="D792" s="22" t="s">
        <v>1145</v>
      </c>
      <c r="E792" s="45" t="s">
        <v>1144</v>
      </c>
      <c r="F792" s="3" t="s">
        <v>1148</v>
      </c>
      <c r="G792" s="46"/>
      <c r="H792" s="47">
        <v>3</v>
      </c>
      <c r="I792">
        <v>40</v>
      </c>
      <c r="J792" s="48">
        <v>43217</v>
      </c>
      <c r="K792" s="22">
        <v>2018</v>
      </c>
      <c r="L792" s="48" t="s">
        <v>1154</v>
      </c>
      <c r="M792" s="48">
        <v>43217</v>
      </c>
      <c r="N792" s="50">
        <v>6</v>
      </c>
      <c r="O792" t="str">
        <f t="shared" si="93"/>
        <v>Somero</v>
      </c>
      <c r="P792" s="41" t="s">
        <v>978</v>
      </c>
      <c r="Q792" t="str">
        <f>VLOOKUP(P792,spp!A:B,2,FALSE)</f>
        <v>Bodianus diplotaenia</v>
      </c>
      <c r="R792" s="53">
        <f t="shared" si="88"/>
        <v>1</v>
      </c>
      <c r="S792" s="87"/>
      <c r="T792" s="87"/>
      <c r="U792" s="87"/>
      <c r="V792" s="87">
        <v>1</v>
      </c>
      <c r="W792" s="87"/>
      <c r="X792" s="87"/>
      <c r="Y792" s="87"/>
      <c r="Z792" s="87"/>
      <c r="AA792" s="87"/>
      <c r="AB792" s="87"/>
      <c r="AC792" s="87"/>
      <c r="AD792" s="87"/>
      <c r="AE792" s="87"/>
      <c r="AF792" s="87"/>
      <c r="AG792" s="87"/>
      <c r="AH792" s="87"/>
      <c r="AI792" s="87"/>
      <c r="AJ792" s="87"/>
      <c r="AK792" s="88"/>
      <c r="AL792" s="79"/>
      <c r="AM792">
        <f>VLOOKUP(P792,spp!A:C,3,FALSE)</f>
        <v>2.01E-2</v>
      </c>
      <c r="AN792">
        <f>VLOOKUP(P792,spp!A:D,4,FALSE)</f>
        <v>2.9992000000000001</v>
      </c>
      <c r="AO792">
        <f t="shared" si="89"/>
        <v>107.47705878762672</v>
      </c>
      <c r="AP792">
        <f t="shared" si="90"/>
        <v>2.6869264696906678</v>
      </c>
      <c r="AQ792">
        <f t="shared" si="91"/>
        <v>26.869264696906679</v>
      </c>
      <c r="AR792">
        <f t="shared" si="92"/>
        <v>2.6869264696906679E-2</v>
      </c>
      <c r="AS792">
        <f t="shared" si="94"/>
        <v>2.5000000000000001E-2</v>
      </c>
      <c r="AT792">
        <f>VLOOKUP(P792,spp!A:H,8,FALSE)</f>
        <v>3.4</v>
      </c>
      <c r="AU792" s="79" t="str">
        <f>VLOOKUP(Q792,gfQuimbayo!B:C,2,FALSE)</f>
        <v>IN</v>
      </c>
      <c r="AV792" s="79" t="str">
        <f>VLOOKUP(AU792,gfQuimbayo!E:F,2,FALSE)</f>
        <v>Invertebrivores</v>
      </c>
      <c r="AW792" s="79" t="str">
        <f>VLOOKUP(Q792,taxo!A:D,4,FALSE)</f>
        <v>Perciformes</v>
      </c>
      <c r="AX792" s="79" t="str">
        <f>VLOOKUP(Q792,taxo!A:C,3,FALSE)</f>
        <v>Labridae</v>
      </c>
      <c r="AY792" t="str">
        <f>VLOOKUP(P792,spp!A:L,12,FALSE)</f>
        <v>LC</v>
      </c>
    </row>
    <row r="793" spans="1:51" hidden="1" x14ac:dyDescent="0.25">
      <c r="A793" t="s">
        <v>1094</v>
      </c>
      <c r="B793" s="2" t="s">
        <v>1095</v>
      </c>
      <c r="C793" s="2" t="s">
        <v>1099</v>
      </c>
      <c r="D793" s="22" t="s">
        <v>1145</v>
      </c>
      <c r="E793" s="45" t="s">
        <v>1144</v>
      </c>
      <c r="F793" s="3" t="s">
        <v>1148</v>
      </c>
      <c r="G793" s="46"/>
      <c r="H793" s="47">
        <v>3</v>
      </c>
      <c r="I793">
        <v>40</v>
      </c>
      <c r="J793" s="48">
        <v>43217</v>
      </c>
      <c r="K793" s="22">
        <v>2018</v>
      </c>
      <c r="L793" s="48" t="s">
        <v>1154</v>
      </c>
      <c r="M793" s="48">
        <v>43217</v>
      </c>
      <c r="N793" s="50">
        <v>6</v>
      </c>
      <c r="O793" t="str">
        <f t="shared" si="93"/>
        <v>Somero</v>
      </c>
      <c r="P793" s="41" t="s">
        <v>967</v>
      </c>
      <c r="Q793" t="str">
        <f>VLOOKUP(P793,spp!A:B,2,FALSE)</f>
        <v>Thalassoma lucasanum</v>
      </c>
      <c r="R793" s="53">
        <f t="shared" ref="R793:R856" si="95">SUM(S793:AL793)</f>
        <v>1</v>
      </c>
      <c r="S793" s="87"/>
      <c r="T793" s="87"/>
      <c r="U793" s="87">
        <v>1</v>
      </c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  <c r="AF793" s="87"/>
      <c r="AG793" s="87"/>
      <c r="AH793" s="87"/>
      <c r="AI793" s="87"/>
      <c r="AJ793" s="87"/>
      <c r="AK793" s="88"/>
      <c r="AL793" s="79"/>
      <c r="AM793">
        <f>VLOOKUP(P793,spp!A:C,3,FALSE)</f>
        <v>1.261E-2</v>
      </c>
      <c r="AN793">
        <f>VLOOKUP(P793,spp!A:D,4,FALSE)</f>
        <v>2.8782999999999999</v>
      </c>
      <c r="AO793">
        <f t="shared" si="89"/>
        <v>18.11136474879444</v>
      </c>
      <c r="AP793">
        <f t="shared" si="90"/>
        <v>0.45278411871986102</v>
      </c>
      <c r="AQ793">
        <f t="shared" si="91"/>
        <v>4.52784118719861</v>
      </c>
      <c r="AR793">
        <f t="shared" si="92"/>
        <v>4.5278411871986102E-3</v>
      </c>
      <c r="AS793">
        <f t="shared" si="94"/>
        <v>2.5000000000000001E-2</v>
      </c>
      <c r="AT793">
        <f>VLOOKUP(P793,spp!A:H,8,FALSE)</f>
        <v>3.5</v>
      </c>
      <c r="AU793" s="79" t="str">
        <f>VLOOKUP(Q793,gfQuimbayo!B:C,2,FALSE)</f>
        <v>IN</v>
      </c>
      <c r="AV793" s="79" t="str">
        <f>VLOOKUP(AU793,gfQuimbayo!E:F,2,FALSE)</f>
        <v>Invertebrivores</v>
      </c>
      <c r="AW793" s="79" t="str">
        <f>VLOOKUP(Q793,taxo!A:D,4,FALSE)</f>
        <v>Perciformes</v>
      </c>
      <c r="AX793" s="79" t="str">
        <f>VLOOKUP(Q793,taxo!A:C,3,FALSE)</f>
        <v>Labridae</v>
      </c>
      <c r="AY793" t="str">
        <f>VLOOKUP(P793,spp!A:L,12,FALSE)</f>
        <v>LC</v>
      </c>
    </row>
    <row r="794" spans="1:51" hidden="1" x14ac:dyDescent="0.25">
      <c r="A794" t="s">
        <v>1094</v>
      </c>
      <c r="B794" s="2" t="s">
        <v>1095</v>
      </c>
      <c r="C794" s="2" t="s">
        <v>1099</v>
      </c>
      <c r="D794" s="22" t="s">
        <v>1145</v>
      </c>
      <c r="E794" s="45" t="s">
        <v>1144</v>
      </c>
      <c r="F794" s="3" t="s">
        <v>1148</v>
      </c>
      <c r="G794" s="46"/>
      <c r="H794" s="47">
        <v>3</v>
      </c>
      <c r="I794">
        <v>40</v>
      </c>
      <c r="J794" s="48">
        <v>43217</v>
      </c>
      <c r="K794" s="22">
        <v>2018</v>
      </c>
      <c r="L794" s="48" t="s">
        <v>1154</v>
      </c>
      <c r="M794" s="48">
        <v>43217</v>
      </c>
      <c r="N794" s="50">
        <v>6</v>
      </c>
      <c r="O794" t="str">
        <f t="shared" si="93"/>
        <v>Somero</v>
      </c>
      <c r="P794" s="41" t="s">
        <v>962</v>
      </c>
      <c r="Q794" t="str">
        <f>VLOOKUP(P794,spp!A:B,2,FALSE)</f>
        <v>Epinephelus labriformis</v>
      </c>
      <c r="R794" s="53">
        <f t="shared" si="95"/>
        <v>1</v>
      </c>
      <c r="S794" s="87"/>
      <c r="T794" s="87"/>
      <c r="U794" s="87">
        <v>1</v>
      </c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  <c r="AF794" s="87"/>
      <c r="AG794" s="87"/>
      <c r="AH794" s="87"/>
      <c r="AI794" s="87"/>
      <c r="AJ794" s="87"/>
      <c r="AK794" s="88"/>
      <c r="AL794" s="79"/>
      <c r="AM794">
        <f>VLOOKUP(P794,spp!A:C,3,FALSE)</f>
        <v>3.4299999999999997E-2</v>
      </c>
      <c r="AN794">
        <f>VLOOKUP(P794,spp!A:D,4,FALSE)</f>
        <v>2.9</v>
      </c>
      <c r="AO794">
        <f t="shared" si="89"/>
        <v>52.03950510400329</v>
      </c>
      <c r="AP794">
        <f t="shared" si="90"/>
        <v>1.3009876276000822</v>
      </c>
      <c r="AQ794">
        <f t="shared" si="91"/>
        <v>13.009876276000822</v>
      </c>
      <c r="AR794">
        <f t="shared" si="92"/>
        <v>1.3009876276000823E-2</v>
      </c>
      <c r="AS794">
        <f t="shared" si="94"/>
        <v>2.5000000000000001E-2</v>
      </c>
      <c r="AT794">
        <f>VLOOKUP(P794,spp!A:H,8,FALSE)</f>
        <v>4</v>
      </c>
      <c r="AU794" s="79" t="str">
        <f>VLOOKUP(Q794,gfQuimbayo!B:C,2,FALSE)</f>
        <v>PS</v>
      </c>
      <c r="AV794" s="79" t="str">
        <f>VLOOKUP(AU794,gfQuimbayo!E:F,2,FALSE)</f>
        <v>Piscivores</v>
      </c>
      <c r="AW794" s="79" t="str">
        <f>VLOOKUP(Q794,taxo!A:D,4,FALSE)</f>
        <v>Perciformes</v>
      </c>
      <c r="AX794" s="79" t="str">
        <f>VLOOKUP(Q794,taxo!A:C,3,FALSE)</f>
        <v>Serranidae</v>
      </c>
      <c r="AY794" t="str">
        <f>VLOOKUP(P794,spp!A:L,12,FALSE)</f>
        <v>LC</v>
      </c>
    </row>
    <row r="795" spans="1:51" hidden="1" x14ac:dyDescent="0.25">
      <c r="A795" t="s">
        <v>1094</v>
      </c>
      <c r="B795" s="2" t="s">
        <v>1095</v>
      </c>
      <c r="C795" s="2" t="s">
        <v>1099</v>
      </c>
      <c r="D795" s="22" t="s">
        <v>1145</v>
      </c>
      <c r="E795" s="45" t="s">
        <v>1144</v>
      </c>
      <c r="F795" s="3" t="s">
        <v>1148</v>
      </c>
      <c r="G795" s="46"/>
      <c r="H795" s="47">
        <v>2</v>
      </c>
      <c r="I795">
        <v>40</v>
      </c>
      <c r="J795" s="48">
        <v>43217</v>
      </c>
      <c r="K795" s="22">
        <v>2018</v>
      </c>
      <c r="L795" s="48" t="s">
        <v>1154</v>
      </c>
      <c r="M795" s="48">
        <v>43217</v>
      </c>
      <c r="N795" s="50">
        <v>7.6</v>
      </c>
      <c r="O795" t="str">
        <f t="shared" si="93"/>
        <v>Profundo</v>
      </c>
      <c r="P795" s="41" t="s">
        <v>967</v>
      </c>
      <c r="Q795" t="str">
        <f>VLOOKUP(P795,spp!A:B,2,FALSE)</f>
        <v>Thalassoma lucasanum</v>
      </c>
      <c r="R795" s="53">
        <f t="shared" si="95"/>
        <v>4</v>
      </c>
      <c r="S795" s="87"/>
      <c r="T795" s="87">
        <v>4</v>
      </c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  <c r="AF795" s="87"/>
      <c r="AG795" s="87"/>
      <c r="AH795" s="87"/>
      <c r="AI795" s="87"/>
      <c r="AJ795" s="87"/>
      <c r="AK795" s="88"/>
      <c r="AL795" s="79"/>
      <c r="AM795">
        <f>VLOOKUP(P795,spp!A:C,3,FALSE)</f>
        <v>1.261E-2</v>
      </c>
      <c r="AN795">
        <f>VLOOKUP(P795,spp!A:D,4,FALSE)</f>
        <v>2.8782999999999999</v>
      </c>
      <c r="AO795">
        <f t="shared" si="89"/>
        <v>16.651904531171358</v>
      </c>
      <c r="AP795">
        <f t="shared" si="90"/>
        <v>0.41629761327928394</v>
      </c>
      <c r="AQ795">
        <f t="shared" si="91"/>
        <v>4.1629761327928394</v>
      </c>
      <c r="AR795">
        <f t="shared" si="92"/>
        <v>4.1629761327928397E-3</v>
      </c>
      <c r="AS795">
        <f t="shared" si="94"/>
        <v>0.1</v>
      </c>
      <c r="AT795">
        <f>VLOOKUP(P795,spp!A:H,8,FALSE)</f>
        <v>3.5</v>
      </c>
      <c r="AU795" s="79" t="str">
        <f>VLOOKUP(Q795,gfQuimbayo!B:C,2,FALSE)</f>
        <v>IN</v>
      </c>
      <c r="AV795" s="79" t="str">
        <f>VLOOKUP(AU795,gfQuimbayo!E:F,2,FALSE)</f>
        <v>Invertebrivores</v>
      </c>
      <c r="AW795" s="79" t="str">
        <f>VLOOKUP(Q795,taxo!A:D,4,FALSE)</f>
        <v>Perciformes</v>
      </c>
      <c r="AX795" s="79" t="str">
        <f>VLOOKUP(Q795,taxo!A:C,3,FALSE)</f>
        <v>Labridae</v>
      </c>
      <c r="AY795" t="str">
        <f>VLOOKUP(P795,spp!A:L,12,FALSE)</f>
        <v>LC</v>
      </c>
    </row>
    <row r="796" spans="1:51" hidden="1" x14ac:dyDescent="0.25">
      <c r="A796" t="s">
        <v>1094</v>
      </c>
      <c r="B796" s="22" t="s">
        <v>1125</v>
      </c>
      <c r="C796" t="s">
        <v>1135</v>
      </c>
      <c r="D796" s="22" t="s">
        <v>1145</v>
      </c>
      <c r="E796" s="22" t="s">
        <v>1146</v>
      </c>
      <c r="F796" s="3" t="s">
        <v>1148</v>
      </c>
      <c r="G796" s="46"/>
      <c r="H796" s="47">
        <v>1</v>
      </c>
      <c r="I796">
        <v>40</v>
      </c>
      <c r="J796" s="48">
        <v>43218</v>
      </c>
      <c r="K796" s="22">
        <v>2018</v>
      </c>
      <c r="L796" s="48" t="s">
        <v>1154</v>
      </c>
      <c r="M796" s="48">
        <v>43218</v>
      </c>
      <c r="N796" s="50">
        <v>4.0999999999999996</v>
      </c>
      <c r="O796" t="str">
        <f t="shared" si="93"/>
        <v>Somero</v>
      </c>
      <c r="P796" s="41" t="s">
        <v>480</v>
      </c>
      <c r="Q796" t="str">
        <f>VLOOKUP(P796,spp!A:B,2,FALSE)</f>
        <v>Thalassoma lucasanum</v>
      </c>
      <c r="R796" s="53">
        <f t="shared" si="95"/>
        <v>7</v>
      </c>
      <c r="S796" s="87"/>
      <c r="T796" s="87"/>
      <c r="U796" s="87">
        <v>7</v>
      </c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  <c r="AF796" s="87"/>
      <c r="AG796" s="87"/>
      <c r="AH796" s="87"/>
      <c r="AI796" s="87"/>
      <c r="AJ796" s="87"/>
      <c r="AK796" s="88"/>
      <c r="AL796" s="79"/>
      <c r="AM796">
        <f>VLOOKUP(P796,spp!A:C,3,FALSE)</f>
        <v>1.261E-2</v>
      </c>
      <c r="AN796">
        <f>VLOOKUP(P796,spp!A:D,4,FALSE)</f>
        <v>2.8782999999999999</v>
      </c>
      <c r="AO796">
        <f t="shared" si="89"/>
        <v>126.77955324156108</v>
      </c>
      <c r="AP796">
        <f t="shared" si="90"/>
        <v>3.1694888310390268</v>
      </c>
      <c r="AQ796">
        <f t="shared" si="91"/>
        <v>31.694888310390269</v>
      </c>
      <c r="AR796">
        <f t="shared" si="92"/>
        <v>3.1694888310390266E-2</v>
      </c>
      <c r="AS796">
        <f t="shared" si="94"/>
        <v>0.17499999999999999</v>
      </c>
      <c r="AT796">
        <f>VLOOKUP(P796,spp!A:H,8,FALSE)</f>
        <v>3.5</v>
      </c>
      <c r="AU796" s="79" t="str">
        <f>VLOOKUP(Q796,gfQuimbayo!B:C,2,FALSE)</f>
        <v>IN</v>
      </c>
      <c r="AV796" s="79" t="str">
        <f>VLOOKUP(AU796,gfQuimbayo!E:F,2,FALSE)</f>
        <v>Invertebrivores</v>
      </c>
      <c r="AW796" s="79" t="str">
        <f>VLOOKUP(Q796,taxo!A:D,4,FALSE)</f>
        <v>Perciformes</v>
      </c>
      <c r="AX796" s="79" t="str">
        <f>VLOOKUP(Q796,taxo!A:C,3,FALSE)</f>
        <v>Labridae</v>
      </c>
      <c r="AY796" t="str">
        <f>VLOOKUP(P796,spp!A:L,12,FALSE)</f>
        <v>LC</v>
      </c>
    </row>
    <row r="797" spans="1:51" hidden="1" x14ac:dyDescent="0.25">
      <c r="A797" t="s">
        <v>1094</v>
      </c>
      <c r="B797" s="22" t="s">
        <v>1125</v>
      </c>
      <c r="C797" t="s">
        <v>1135</v>
      </c>
      <c r="D797" s="22" t="s">
        <v>1145</v>
      </c>
      <c r="E797" s="22" t="s">
        <v>1146</v>
      </c>
      <c r="F797" s="3" t="s">
        <v>1148</v>
      </c>
      <c r="G797" s="46"/>
      <c r="H797" s="47">
        <v>1</v>
      </c>
      <c r="I797">
        <v>40</v>
      </c>
      <c r="J797" s="48">
        <v>43218</v>
      </c>
      <c r="K797" s="22">
        <v>2018</v>
      </c>
      <c r="L797" s="48" t="s">
        <v>1154</v>
      </c>
      <c r="M797" s="48">
        <v>43218</v>
      </c>
      <c r="N797" s="50">
        <v>4.0999999999999996</v>
      </c>
      <c r="O797" t="str">
        <f t="shared" si="93"/>
        <v>Somero</v>
      </c>
      <c r="P797" s="41" t="s">
        <v>312</v>
      </c>
      <c r="Q797" t="str">
        <f>VLOOKUP(P797,spp!A:B,2,FALSE)</f>
        <v>Halichoeres dispilus</v>
      </c>
      <c r="R797" s="53">
        <f t="shared" si="95"/>
        <v>1</v>
      </c>
      <c r="S797" s="87"/>
      <c r="T797" s="87">
        <v>1</v>
      </c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  <c r="AF797" s="87"/>
      <c r="AG797" s="87"/>
      <c r="AH797" s="87"/>
      <c r="AI797" s="87"/>
      <c r="AJ797" s="87"/>
      <c r="AK797" s="88"/>
      <c r="AL797" s="79"/>
      <c r="AM797">
        <f>VLOOKUP(P797,spp!A:C,3,FALSE)</f>
        <v>1.26E-2</v>
      </c>
      <c r="AN797">
        <f>VLOOKUP(P797,spp!A:D,4,FALSE)</f>
        <v>3.0672999999999999</v>
      </c>
      <c r="AO797">
        <f t="shared" si="89"/>
        <v>6.0875978967715536</v>
      </c>
      <c r="AP797">
        <f t="shared" si="90"/>
        <v>0.15218994741928885</v>
      </c>
      <c r="AQ797">
        <f t="shared" si="91"/>
        <v>1.5218994741928884</v>
      </c>
      <c r="AR797">
        <f t="shared" si="92"/>
        <v>1.5218994741928885E-3</v>
      </c>
      <c r="AS797">
        <f t="shared" si="94"/>
        <v>2.5000000000000001E-2</v>
      </c>
      <c r="AT797">
        <f>VLOOKUP(P797,spp!A:H,8,FALSE)</f>
        <v>3.9</v>
      </c>
      <c r="AU797" s="79" t="str">
        <f>VLOOKUP(Q797,gfQuimbayo!B:C,2,FALSE)</f>
        <v>IN</v>
      </c>
      <c r="AV797" s="79" t="str">
        <f>VLOOKUP(AU797,gfQuimbayo!E:F,2,FALSE)</f>
        <v>Invertebrivores</v>
      </c>
      <c r="AW797" s="79" t="str">
        <f>VLOOKUP(Q797,taxo!A:D,4,FALSE)</f>
        <v>Perciformes</v>
      </c>
      <c r="AX797" s="79" t="str">
        <f>VLOOKUP(Q797,taxo!A:C,3,FALSE)</f>
        <v>Labridae</v>
      </c>
      <c r="AY797" t="str">
        <f>VLOOKUP(P797,spp!A:L,12,FALSE)</f>
        <v>LC</v>
      </c>
    </row>
    <row r="798" spans="1:51" hidden="1" x14ac:dyDescent="0.25">
      <c r="A798" t="s">
        <v>1094</v>
      </c>
      <c r="B798" s="22" t="s">
        <v>1125</v>
      </c>
      <c r="C798" t="s">
        <v>1135</v>
      </c>
      <c r="D798" s="22" t="s">
        <v>1145</v>
      </c>
      <c r="E798" s="22" t="s">
        <v>1146</v>
      </c>
      <c r="F798" s="3" t="s">
        <v>1148</v>
      </c>
      <c r="G798" s="46"/>
      <c r="H798" s="47">
        <v>1</v>
      </c>
      <c r="I798">
        <v>40</v>
      </c>
      <c r="J798" s="48">
        <v>43218</v>
      </c>
      <c r="K798" s="22">
        <v>2018</v>
      </c>
      <c r="L798" s="48" t="s">
        <v>1154</v>
      </c>
      <c r="M798" s="48">
        <v>43218</v>
      </c>
      <c r="N798" s="50">
        <v>4.0999999999999996</v>
      </c>
      <c r="O798" t="str">
        <f t="shared" si="93"/>
        <v>Somero</v>
      </c>
      <c r="P798" s="41" t="s">
        <v>984</v>
      </c>
      <c r="Q798" t="str">
        <f>VLOOKUP(P798,spp!A:B,2,FALSE)</f>
        <v>Scarus ghobban</v>
      </c>
      <c r="R798" s="53">
        <f t="shared" si="95"/>
        <v>16</v>
      </c>
      <c r="S798" s="87"/>
      <c r="T798" s="87">
        <v>10</v>
      </c>
      <c r="U798" s="87">
        <v>6</v>
      </c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  <c r="AF798" s="87"/>
      <c r="AG798" s="87"/>
      <c r="AH798" s="87"/>
      <c r="AI798" s="87"/>
      <c r="AJ798" s="87"/>
      <c r="AK798" s="88"/>
      <c r="AL798" s="79"/>
      <c r="AM798">
        <f>VLOOKUP(P798,spp!A:C,3,FALSE)</f>
        <v>2.3300000000000001E-2</v>
      </c>
      <c r="AN798">
        <f>VLOOKUP(P798,spp!A:D,4,FALSE)</f>
        <v>2.919</v>
      </c>
      <c r="AO798">
        <f t="shared" si="89"/>
        <v>306.02431402457194</v>
      </c>
      <c r="AP798">
        <f t="shared" si="90"/>
        <v>7.650607850614298</v>
      </c>
      <c r="AQ798">
        <f t="shared" si="91"/>
        <v>76.506078506142984</v>
      </c>
      <c r="AR798">
        <f t="shared" si="92"/>
        <v>7.650607850614298E-2</v>
      </c>
      <c r="AS798">
        <f t="shared" si="94"/>
        <v>0.4</v>
      </c>
      <c r="AT798">
        <f>VLOOKUP(P798,spp!A:H,8,FALSE)</f>
        <v>2</v>
      </c>
      <c r="AU798" s="79" t="str">
        <f>VLOOKUP(Q798,gfQuimbayo!B:C,2,FALSE)</f>
        <v>HM</v>
      </c>
      <c r="AV798" s="79" t="str">
        <f>VLOOKUP(AU798,gfQuimbayo!E:F,2,FALSE)</f>
        <v>Macroalgae feeders</v>
      </c>
      <c r="AW798" s="79" t="str">
        <f>VLOOKUP(Q798,taxo!A:D,4,FALSE)</f>
        <v>Perciformes</v>
      </c>
      <c r="AX798" s="79" t="str">
        <f>VLOOKUP(Q798,taxo!A:C,3,FALSE)</f>
        <v>Scaridae</v>
      </c>
      <c r="AY798" t="str">
        <f>VLOOKUP(P798,spp!A:L,12,FALSE)</f>
        <v>LC</v>
      </c>
    </row>
    <row r="799" spans="1:51" hidden="1" x14ac:dyDescent="0.25">
      <c r="A799" t="s">
        <v>1094</v>
      </c>
      <c r="B799" s="22" t="s">
        <v>1125</v>
      </c>
      <c r="C799" t="s">
        <v>1135</v>
      </c>
      <c r="D799" s="22" t="s">
        <v>1145</v>
      </c>
      <c r="E799" s="22" t="s">
        <v>1146</v>
      </c>
      <c r="F799" s="3" t="s">
        <v>1148</v>
      </c>
      <c r="G799" s="46"/>
      <c r="H799" s="47">
        <v>1</v>
      </c>
      <c r="I799">
        <v>40</v>
      </c>
      <c r="J799" s="48">
        <v>43218</v>
      </c>
      <c r="K799" s="22">
        <v>2018</v>
      </c>
      <c r="L799" s="48" t="s">
        <v>1154</v>
      </c>
      <c r="M799" s="48">
        <v>43218</v>
      </c>
      <c r="N799" s="50">
        <v>4.0999999999999996</v>
      </c>
      <c r="O799" t="str">
        <f t="shared" si="93"/>
        <v>Somero</v>
      </c>
      <c r="P799" s="41" t="s">
        <v>992</v>
      </c>
      <c r="Q799" t="str">
        <f>VLOOKUP(P799,spp!A:B,2,FALSE)</f>
        <v>Serranus psittacinus</v>
      </c>
      <c r="R799" s="53">
        <f t="shared" si="95"/>
        <v>1</v>
      </c>
      <c r="S799" s="87"/>
      <c r="T799" s="87">
        <v>1</v>
      </c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  <c r="AF799" s="87"/>
      <c r="AG799" s="87"/>
      <c r="AH799" s="87"/>
      <c r="AI799" s="87"/>
      <c r="AJ799" s="87"/>
      <c r="AK799" s="88"/>
      <c r="AL799" s="79"/>
      <c r="AM799">
        <f>VLOOKUP(P799,spp!A:C,3,FALSE)</f>
        <v>1.9300000000000001E-2</v>
      </c>
      <c r="AN799">
        <f>VLOOKUP(P799,spp!A:D,4,FALSE)</f>
        <v>2.8511000000000002</v>
      </c>
      <c r="AO799">
        <f t="shared" si="89"/>
        <v>6.0317658911086447</v>
      </c>
      <c r="AP799">
        <f t="shared" si="90"/>
        <v>0.15079414727771612</v>
      </c>
      <c r="AQ799">
        <f t="shared" si="91"/>
        <v>1.5079414727771612</v>
      </c>
      <c r="AR799">
        <f t="shared" si="92"/>
        <v>1.5079414727771612E-3</v>
      </c>
      <c r="AS799">
        <f t="shared" si="94"/>
        <v>2.5000000000000001E-2</v>
      </c>
      <c r="AT799">
        <f>VLOOKUP(P799,spp!A:H,8,FALSE)</f>
        <v>3.6</v>
      </c>
      <c r="AU799" s="79" t="str">
        <f>VLOOKUP(Q799,gfQuimbayo!B:C,2,FALSE)</f>
        <v>PS</v>
      </c>
      <c r="AV799" s="79" t="str">
        <f>VLOOKUP(AU799,gfQuimbayo!E:F,2,FALSE)</f>
        <v>Piscivores</v>
      </c>
      <c r="AW799" s="79" t="str">
        <f>VLOOKUP(Q799,taxo!A:D,4,FALSE)</f>
        <v>Perciformes</v>
      </c>
      <c r="AX799" s="79" t="str">
        <f>VLOOKUP(Q799,taxo!A:C,3,FALSE)</f>
        <v>Serranidae</v>
      </c>
      <c r="AY799" t="str">
        <f>VLOOKUP(P799,spp!A:L,12,FALSE)</f>
        <v>LC</v>
      </c>
    </row>
    <row r="800" spans="1:51" hidden="1" x14ac:dyDescent="0.25">
      <c r="A800" t="s">
        <v>1094</v>
      </c>
      <c r="B800" s="22" t="s">
        <v>1125</v>
      </c>
      <c r="C800" t="s">
        <v>1135</v>
      </c>
      <c r="D800" s="22" t="s">
        <v>1145</v>
      </c>
      <c r="E800" s="22" t="s">
        <v>1146</v>
      </c>
      <c r="F800" s="3" t="s">
        <v>1148</v>
      </c>
      <c r="G800" s="46"/>
      <c r="H800" s="47">
        <v>1</v>
      </c>
      <c r="I800">
        <v>40</v>
      </c>
      <c r="J800" s="48">
        <v>43218</v>
      </c>
      <c r="K800" s="22">
        <v>2018</v>
      </c>
      <c r="L800" s="48" t="s">
        <v>1154</v>
      </c>
      <c r="M800" s="48">
        <v>43218</v>
      </c>
      <c r="N800" s="50">
        <v>4.0999999999999996</v>
      </c>
      <c r="O800" t="str">
        <f t="shared" si="93"/>
        <v>Somero</v>
      </c>
      <c r="P800" s="41" t="s">
        <v>1161</v>
      </c>
      <c r="Q800" t="str">
        <f>VLOOKUP(P800,spp!A:B,2,FALSE)</f>
        <v>Lutjanus guttatus</v>
      </c>
      <c r="R800" s="53">
        <f t="shared" si="95"/>
        <v>1</v>
      </c>
      <c r="S800" s="87"/>
      <c r="T800" s="87"/>
      <c r="U800" s="87">
        <v>1</v>
      </c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  <c r="AF800" s="87"/>
      <c r="AG800" s="87"/>
      <c r="AH800" s="87"/>
      <c r="AI800" s="87"/>
      <c r="AJ800" s="87"/>
      <c r="AK800" s="88"/>
      <c r="AL800" s="79"/>
      <c r="AM800">
        <f>VLOOKUP(P800,spp!A:C,3,FALSE)</f>
        <v>1.43E-2</v>
      </c>
      <c r="AN800">
        <f>VLOOKUP(P800,spp!A:D,4,FALSE)</f>
        <v>3</v>
      </c>
      <c r="AO800">
        <f t="shared" si="89"/>
        <v>27.9296875</v>
      </c>
      <c r="AP800">
        <f t="shared" si="90"/>
        <v>0.6982421875</v>
      </c>
      <c r="AQ800">
        <f t="shared" si="91"/>
        <v>6.982421875</v>
      </c>
      <c r="AR800">
        <f t="shared" si="92"/>
        <v>6.9824218750000003E-3</v>
      </c>
      <c r="AS800">
        <f t="shared" si="94"/>
        <v>2.5000000000000001E-2</v>
      </c>
      <c r="AT800">
        <f>VLOOKUP(P800,spp!A:H,8,FALSE)</f>
        <v>3.9</v>
      </c>
      <c r="AU800" s="79" t="str">
        <f>VLOOKUP(Q800,gfQuimbayo!B:C,2,FALSE)</f>
        <v>PS</v>
      </c>
      <c r="AV800" s="79" t="str">
        <f>VLOOKUP(AU800,gfQuimbayo!E:F,2,FALSE)</f>
        <v>Piscivores</v>
      </c>
      <c r="AW800" s="79" t="str">
        <f>VLOOKUP(Q800,taxo!A:D,4,FALSE)</f>
        <v>Perciformes</v>
      </c>
      <c r="AX800" s="79" t="str">
        <f>VLOOKUP(Q800,taxo!A:C,3,FALSE)</f>
        <v>Lutjanidae</v>
      </c>
      <c r="AY800" t="str">
        <f>VLOOKUP(P800,spp!A:L,12,FALSE)</f>
        <v>LC</v>
      </c>
    </row>
    <row r="801" spans="1:51" hidden="1" x14ac:dyDescent="0.25">
      <c r="A801" t="s">
        <v>1094</v>
      </c>
      <c r="B801" s="22" t="s">
        <v>1125</v>
      </c>
      <c r="C801" t="s">
        <v>1135</v>
      </c>
      <c r="D801" s="22" t="s">
        <v>1145</v>
      </c>
      <c r="E801" s="22" t="s">
        <v>1146</v>
      </c>
      <c r="F801" s="3" t="s">
        <v>1148</v>
      </c>
      <c r="G801" s="46"/>
      <c r="H801" s="47">
        <v>1</v>
      </c>
      <c r="I801">
        <v>40</v>
      </c>
      <c r="J801" s="48">
        <v>43218</v>
      </c>
      <c r="K801" s="22">
        <v>2018</v>
      </c>
      <c r="L801" s="48" t="s">
        <v>1154</v>
      </c>
      <c r="M801" s="48">
        <v>43218</v>
      </c>
      <c r="N801" s="50">
        <v>4.0999999999999996</v>
      </c>
      <c r="O801" t="str">
        <f t="shared" si="93"/>
        <v>Somero</v>
      </c>
      <c r="P801" s="41" t="s">
        <v>976</v>
      </c>
      <c r="Q801" t="str">
        <f>VLOOKUP(P801,spp!A:B,2,FALSE)</f>
        <v>Sufflamen verres</v>
      </c>
      <c r="R801" s="53">
        <f t="shared" si="95"/>
        <v>7</v>
      </c>
      <c r="S801" s="87">
        <v>4</v>
      </c>
      <c r="T801" s="87">
        <v>3</v>
      </c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  <c r="AF801" s="87"/>
      <c r="AG801" s="87"/>
      <c r="AH801" s="87"/>
      <c r="AI801" s="87"/>
      <c r="AJ801" s="87"/>
      <c r="AK801" s="88"/>
      <c r="AL801" s="79"/>
      <c r="AM801">
        <f>VLOOKUP(P801,spp!A:C,3,FALSE)</f>
        <v>2.4899999999999999E-2</v>
      </c>
      <c r="AN801">
        <f>VLOOKUP(P801,spp!A:D,4,FALSE)</f>
        <v>3.0129999999999999</v>
      </c>
      <c r="AO801">
        <f t="shared" si="89"/>
        <v>33.925338294992827</v>
      </c>
      <c r="AP801">
        <f t="shared" si="90"/>
        <v>0.84813345737482071</v>
      </c>
      <c r="AQ801">
        <f t="shared" si="91"/>
        <v>8.4813345737482067</v>
      </c>
      <c r="AR801">
        <f t="shared" si="92"/>
        <v>8.481334573748207E-3</v>
      </c>
      <c r="AS801">
        <f t="shared" si="94"/>
        <v>0.17499999999999999</v>
      </c>
      <c r="AT801">
        <f>VLOOKUP(P801,spp!A:H,8,FALSE)</f>
        <v>3.3</v>
      </c>
      <c r="AU801" s="79" t="str">
        <f>VLOOKUP(Q801,gfQuimbayo!B:C,2,FALSE)</f>
        <v>IN</v>
      </c>
      <c r="AV801" s="79" t="str">
        <f>VLOOKUP(AU801,gfQuimbayo!E:F,2,FALSE)</f>
        <v>Invertebrivores</v>
      </c>
      <c r="AW801" s="79" t="str">
        <f>VLOOKUP(Q801,taxo!A:D,4,FALSE)</f>
        <v>Tetraodontiformes</v>
      </c>
      <c r="AX801" s="79" t="str">
        <f>VLOOKUP(Q801,taxo!A:C,3,FALSE)</f>
        <v>Balistidae</v>
      </c>
      <c r="AY801" t="str">
        <f>VLOOKUP(P801,spp!A:L,12,FALSE)</f>
        <v>LC</v>
      </c>
    </row>
    <row r="802" spans="1:51" hidden="1" x14ac:dyDescent="0.25">
      <c r="A802" t="s">
        <v>1094</v>
      </c>
      <c r="B802" s="22" t="s">
        <v>1125</v>
      </c>
      <c r="C802" t="s">
        <v>1135</v>
      </c>
      <c r="D802" s="22" t="s">
        <v>1145</v>
      </c>
      <c r="E802" s="22" t="s">
        <v>1146</v>
      </c>
      <c r="F802" s="3" t="s">
        <v>1148</v>
      </c>
      <c r="G802" s="46"/>
      <c r="H802" s="47">
        <v>1</v>
      </c>
      <c r="I802">
        <v>40</v>
      </c>
      <c r="J802" s="48">
        <v>43218</v>
      </c>
      <c r="K802" s="22">
        <v>2018</v>
      </c>
      <c r="L802" s="48" t="s">
        <v>1154</v>
      </c>
      <c r="M802" s="48">
        <v>43218</v>
      </c>
      <c r="N802" s="50">
        <v>4.0999999999999996</v>
      </c>
      <c r="O802" t="str">
        <f t="shared" si="93"/>
        <v>Somero</v>
      </c>
      <c r="P802" s="41" t="s">
        <v>1000</v>
      </c>
      <c r="Q802" t="str">
        <f>VLOOKUP(P802,spp!A:B,2,FALSE)</f>
        <v>Cirrhitichthys oxycephalus</v>
      </c>
      <c r="R802" s="53">
        <f t="shared" si="95"/>
        <v>1</v>
      </c>
      <c r="S802" s="87">
        <v>1</v>
      </c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  <c r="AF802" s="87"/>
      <c r="AG802" s="87"/>
      <c r="AH802" s="87"/>
      <c r="AI802" s="87"/>
      <c r="AJ802" s="87"/>
      <c r="AK802" s="88"/>
      <c r="AL802" s="79"/>
      <c r="AM802">
        <f>VLOOKUP(P802,spp!A:C,3,FALSE)</f>
        <v>3.32E-2</v>
      </c>
      <c r="AN802">
        <f>VLOOKUP(P802,spp!A:D,4,FALSE)</f>
        <v>3</v>
      </c>
      <c r="AO802">
        <f t="shared" si="89"/>
        <v>0.51875000000000004</v>
      </c>
      <c r="AP802">
        <f t="shared" si="90"/>
        <v>1.2968750000000001E-2</v>
      </c>
      <c r="AQ802">
        <f t="shared" si="91"/>
        <v>0.12968750000000001</v>
      </c>
      <c r="AR802">
        <f t="shared" si="92"/>
        <v>1.296875E-4</v>
      </c>
      <c r="AS802">
        <f t="shared" si="94"/>
        <v>2.5000000000000001E-2</v>
      </c>
      <c r="AT802">
        <f>VLOOKUP(P802,spp!A:H,8,FALSE)</f>
        <v>3.9</v>
      </c>
      <c r="AU802" s="79" t="str">
        <f>VLOOKUP(Q802,gfQuimbayo!B:C,2,FALSE)</f>
        <v>IN</v>
      </c>
      <c r="AV802" s="79" t="str">
        <f>VLOOKUP(AU802,gfQuimbayo!E:F,2,FALSE)</f>
        <v>Invertebrivores</v>
      </c>
      <c r="AW802" s="79" t="str">
        <f>VLOOKUP(Q802,taxo!A:D,4,FALSE)</f>
        <v>Perciformes</v>
      </c>
      <c r="AX802" s="79" t="str">
        <f>VLOOKUP(Q802,taxo!A:C,3,FALSE)</f>
        <v>Cirrhitidae</v>
      </c>
      <c r="AY802" t="str">
        <f>VLOOKUP(P802,spp!A:L,12,FALSE)</f>
        <v>NE</v>
      </c>
    </row>
    <row r="803" spans="1:51" hidden="1" x14ac:dyDescent="0.25">
      <c r="A803" t="s">
        <v>1094</v>
      </c>
      <c r="B803" s="22" t="s">
        <v>1125</v>
      </c>
      <c r="C803" t="s">
        <v>1135</v>
      </c>
      <c r="D803" s="22" t="s">
        <v>1145</v>
      </c>
      <c r="E803" s="22" t="s">
        <v>1146</v>
      </c>
      <c r="F803" s="3" t="s">
        <v>1148</v>
      </c>
      <c r="G803" s="46"/>
      <c r="H803" s="47">
        <v>1</v>
      </c>
      <c r="I803">
        <v>40</v>
      </c>
      <c r="J803" s="48">
        <v>43218</v>
      </c>
      <c r="K803" s="22">
        <v>2018</v>
      </c>
      <c r="L803" s="48" t="s">
        <v>1154</v>
      </c>
      <c r="M803" s="48">
        <v>43218</v>
      </c>
      <c r="N803" s="50">
        <v>4.0999999999999996</v>
      </c>
      <c r="O803" t="str">
        <f t="shared" si="93"/>
        <v>Somero</v>
      </c>
      <c r="P803" s="41" t="s">
        <v>973</v>
      </c>
      <c r="Q803" t="str">
        <f>VLOOKUP(P803,spp!A:B,2,FALSE)</f>
        <v>Chaetodon humeralis</v>
      </c>
      <c r="R803" s="53">
        <f t="shared" si="95"/>
        <v>2</v>
      </c>
      <c r="S803" s="87">
        <v>2</v>
      </c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  <c r="AF803" s="87"/>
      <c r="AG803" s="87"/>
      <c r="AH803" s="87"/>
      <c r="AI803" s="87"/>
      <c r="AJ803" s="87"/>
      <c r="AK803" s="88"/>
      <c r="AL803" s="79"/>
      <c r="AM803">
        <f>VLOOKUP(P803,spp!A:C,3,FALSE)</f>
        <v>2.9600000000000001E-2</v>
      </c>
      <c r="AN803">
        <f>VLOOKUP(P803,spp!A:D,4,FALSE)</f>
        <v>2.9895</v>
      </c>
      <c r="AO803">
        <f t="shared" si="89"/>
        <v>0.91614320045297959</v>
      </c>
      <c r="AP803">
        <f t="shared" si="90"/>
        <v>2.290358001132449E-2</v>
      </c>
      <c r="AQ803">
        <f t="shared" si="91"/>
        <v>0.2290358001132449</v>
      </c>
      <c r="AR803">
        <f t="shared" si="92"/>
        <v>2.2903580011324491E-4</v>
      </c>
      <c r="AS803">
        <f t="shared" si="94"/>
        <v>0.05</v>
      </c>
      <c r="AT803">
        <f>VLOOKUP(P803,spp!A:H,8,FALSE)</f>
        <v>2.7</v>
      </c>
      <c r="AU803" s="79" t="str">
        <f>VLOOKUP(Q803,gfQuimbayo!B:C,2,FALSE)</f>
        <v>OM</v>
      </c>
      <c r="AV803" s="79" t="str">
        <f>VLOOKUP(AU803,gfQuimbayo!E:F,2,FALSE)</f>
        <v>Omnivores</v>
      </c>
      <c r="AW803" s="79" t="str">
        <f>VLOOKUP(Q803,taxo!A:D,4,FALSE)</f>
        <v>Perciformes</v>
      </c>
      <c r="AX803" s="79" t="str">
        <f>VLOOKUP(Q803,taxo!A:C,3,FALSE)</f>
        <v>Chaetodontidae</v>
      </c>
      <c r="AY803" t="str">
        <f>VLOOKUP(P803,spp!A:L,12,FALSE)</f>
        <v>LC</v>
      </c>
    </row>
    <row r="804" spans="1:51" hidden="1" x14ac:dyDescent="0.25">
      <c r="A804" t="s">
        <v>1094</v>
      </c>
      <c r="B804" s="22" t="s">
        <v>1125</v>
      </c>
      <c r="C804" t="s">
        <v>1135</v>
      </c>
      <c r="D804" s="22" t="s">
        <v>1145</v>
      </c>
      <c r="E804" s="22" t="s">
        <v>1146</v>
      </c>
      <c r="F804" s="3" t="s">
        <v>1148</v>
      </c>
      <c r="G804" s="46"/>
      <c r="H804" s="47">
        <v>1</v>
      </c>
      <c r="I804">
        <v>40</v>
      </c>
      <c r="J804" s="48">
        <v>43218</v>
      </c>
      <c r="K804" s="22">
        <v>2018</v>
      </c>
      <c r="L804" s="48" t="s">
        <v>1154</v>
      </c>
      <c r="M804" s="48">
        <v>43218</v>
      </c>
      <c r="N804" s="50">
        <v>4.0999999999999996</v>
      </c>
      <c r="O804" t="str">
        <f t="shared" si="93"/>
        <v>Somero</v>
      </c>
      <c r="P804" s="41" t="s">
        <v>970</v>
      </c>
      <c r="Q804" t="str">
        <f>VLOOKUP(P804,spp!A:B,2,FALSE)</f>
        <v>Ophioblennius steindachneri</v>
      </c>
      <c r="R804" s="53">
        <f t="shared" si="95"/>
        <v>1</v>
      </c>
      <c r="S804" s="87">
        <v>1</v>
      </c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  <c r="AF804" s="87"/>
      <c r="AG804" s="87"/>
      <c r="AH804" s="87"/>
      <c r="AI804" s="87"/>
      <c r="AJ804" s="87"/>
      <c r="AK804" s="88"/>
      <c r="AL804" s="79"/>
      <c r="AM804">
        <f>VLOOKUP(P804,spp!A:C,3,FALSE)</f>
        <v>3.2399999999999998E-2</v>
      </c>
      <c r="AN804">
        <f>VLOOKUP(P804,spp!A:D,4,FALSE)</f>
        <v>2.379</v>
      </c>
      <c r="AO804">
        <f t="shared" si="89"/>
        <v>0.2865789524483992</v>
      </c>
      <c r="AP804">
        <f t="shared" si="90"/>
        <v>7.1644738112099805E-3</v>
      </c>
      <c r="AQ804">
        <f t="shared" si="91"/>
        <v>7.1644738112099801E-2</v>
      </c>
      <c r="AR804">
        <f t="shared" si="92"/>
        <v>7.1644738112099795E-5</v>
      </c>
      <c r="AS804">
        <f t="shared" si="94"/>
        <v>2.5000000000000001E-2</v>
      </c>
      <c r="AT804">
        <f>VLOOKUP(P804,spp!A:H,8,FALSE)</f>
        <v>2.7</v>
      </c>
      <c r="AU804" s="79" t="str">
        <f>VLOOKUP(Q804,gfQuimbayo!B:C,2,FALSE)</f>
        <v>HD</v>
      </c>
      <c r="AV804" s="79" t="str">
        <f>VLOOKUP(AU804,gfQuimbayo!E:F,2,FALSE)</f>
        <v>Detritivores</v>
      </c>
      <c r="AW804" s="79" t="str">
        <f>VLOOKUP(Q804,taxo!A:D,4,FALSE)</f>
        <v>Perciformes</v>
      </c>
      <c r="AX804" s="79" t="str">
        <f>VLOOKUP(Q804,taxo!A:C,3,FALSE)</f>
        <v>Blenniidae</v>
      </c>
      <c r="AY804" t="str">
        <f>VLOOKUP(P804,spp!A:L,12,FALSE)</f>
        <v>LC</v>
      </c>
    </row>
    <row r="805" spans="1:51" hidden="1" x14ac:dyDescent="0.25">
      <c r="A805" t="s">
        <v>1094</v>
      </c>
      <c r="B805" s="22" t="s">
        <v>1125</v>
      </c>
      <c r="C805" t="s">
        <v>1135</v>
      </c>
      <c r="D805" s="22" t="s">
        <v>1145</v>
      </c>
      <c r="E805" s="22" t="s">
        <v>1146</v>
      </c>
      <c r="F805" s="3" t="s">
        <v>1148</v>
      </c>
      <c r="G805" s="46"/>
      <c r="H805" s="47">
        <v>2</v>
      </c>
      <c r="I805">
        <v>40</v>
      </c>
      <c r="J805" s="48">
        <v>43218</v>
      </c>
      <c r="K805" s="22">
        <v>2018</v>
      </c>
      <c r="L805" s="48" t="s">
        <v>1154</v>
      </c>
      <c r="M805" s="48">
        <v>43218</v>
      </c>
      <c r="N805" s="50">
        <v>4.0999999999999996</v>
      </c>
      <c r="O805" t="str">
        <f t="shared" si="93"/>
        <v>Somero</v>
      </c>
      <c r="P805" s="41" t="s">
        <v>291</v>
      </c>
      <c r="Q805" t="str">
        <f>VLOOKUP(P805,spp!A:B,2,FALSE)</f>
        <v>Haemulon flaviguttatum</v>
      </c>
      <c r="R805" s="53">
        <f t="shared" si="95"/>
        <v>90</v>
      </c>
      <c r="S805" s="87"/>
      <c r="T805" s="87">
        <v>90</v>
      </c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  <c r="AF805" s="87"/>
      <c r="AG805" s="87"/>
      <c r="AH805" s="87"/>
      <c r="AI805" s="87"/>
      <c r="AJ805" s="87"/>
      <c r="AK805" s="88"/>
      <c r="AL805" s="79"/>
      <c r="AM805">
        <f>VLOOKUP(P805,spp!A:C,3,FALSE)</f>
        <v>0.10299999999999999</v>
      </c>
      <c r="AN805">
        <f>VLOOKUP(P805,spp!A:D,4,FALSE)</f>
        <v>2.6</v>
      </c>
      <c r="AO805">
        <f t="shared" si="89"/>
        <v>1746.7832506723289</v>
      </c>
      <c r="AP805">
        <f t="shared" si="90"/>
        <v>43.669581266808223</v>
      </c>
      <c r="AQ805">
        <f t="shared" si="91"/>
        <v>436.69581266808223</v>
      </c>
      <c r="AR805">
        <f t="shared" si="92"/>
        <v>0.43669581266808222</v>
      </c>
      <c r="AS805">
        <f t="shared" si="94"/>
        <v>2.25</v>
      </c>
      <c r="AT805">
        <f>VLOOKUP(P805,spp!A:H,8,FALSE)</f>
        <v>4.2</v>
      </c>
      <c r="AU805" s="79" t="str">
        <f>VLOOKUP(Q805,gfQuimbayo!B:C,2,FALSE)</f>
        <v>PS</v>
      </c>
      <c r="AV805" s="79" t="str">
        <f>VLOOKUP(AU805,gfQuimbayo!E:F,2,FALSE)</f>
        <v>Piscivores</v>
      </c>
      <c r="AW805" s="79" t="str">
        <f>VLOOKUP(Q805,taxo!A:D,4,FALSE)</f>
        <v>Perciformes</v>
      </c>
      <c r="AX805" s="79" t="str">
        <f>VLOOKUP(Q805,taxo!A:C,3,FALSE)</f>
        <v>Haemulidae</v>
      </c>
      <c r="AY805" t="str">
        <f>VLOOKUP(P805,spp!A:L,12,FALSE)</f>
        <v>LC</v>
      </c>
    </row>
    <row r="806" spans="1:51" hidden="1" x14ac:dyDescent="0.25">
      <c r="A806" t="s">
        <v>1094</v>
      </c>
      <c r="B806" s="22" t="s">
        <v>1125</v>
      </c>
      <c r="C806" t="s">
        <v>1135</v>
      </c>
      <c r="D806" s="22" t="s">
        <v>1145</v>
      </c>
      <c r="E806" s="22" t="s">
        <v>1146</v>
      </c>
      <c r="F806" s="3" t="s">
        <v>1148</v>
      </c>
      <c r="G806" s="46"/>
      <c r="H806" s="47">
        <v>2</v>
      </c>
      <c r="I806">
        <v>40</v>
      </c>
      <c r="J806" s="48">
        <v>43218</v>
      </c>
      <c r="K806" s="22">
        <v>2018</v>
      </c>
      <c r="L806" s="48" t="s">
        <v>1154</v>
      </c>
      <c r="M806" s="48">
        <v>43218</v>
      </c>
      <c r="N806" s="50">
        <v>4.0999999999999996</v>
      </c>
      <c r="O806" t="str">
        <f t="shared" si="93"/>
        <v>Somero</v>
      </c>
      <c r="P806" s="41" t="s">
        <v>967</v>
      </c>
      <c r="Q806" t="str">
        <f>VLOOKUP(P806,spp!A:B,2,FALSE)</f>
        <v>Thalassoma lucasanum</v>
      </c>
      <c r="R806" s="53">
        <f t="shared" si="95"/>
        <v>60</v>
      </c>
      <c r="S806" s="87">
        <v>60</v>
      </c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  <c r="AF806" s="87"/>
      <c r="AG806" s="87"/>
      <c r="AH806" s="87"/>
      <c r="AI806" s="87"/>
      <c r="AJ806" s="87"/>
      <c r="AK806" s="88"/>
      <c r="AL806" s="79"/>
      <c r="AM806">
        <f>VLOOKUP(P806,spp!A:C,3,FALSE)</f>
        <v>1.261E-2</v>
      </c>
      <c r="AN806">
        <f>VLOOKUP(P806,spp!A:D,4,FALSE)</f>
        <v>2.8782999999999999</v>
      </c>
      <c r="AO806">
        <f t="shared" si="89"/>
        <v>10.5744323686699</v>
      </c>
      <c r="AP806">
        <f t="shared" si="90"/>
        <v>0.26436080921674748</v>
      </c>
      <c r="AQ806">
        <f t="shared" si="91"/>
        <v>2.6436080921674749</v>
      </c>
      <c r="AR806">
        <f t="shared" si="92"/>
        <v>2.643608092167475E-3</v>
      </c>
      <c r="AS806">
        <f t="shared" si="94"/>
        <v>1.5</v>
      </c>
      <c r="AT806">
        <f>VLOOKUP(P806,spp!A:H,8,FALSE)</f>
        <v>3.5</v>
      </c>
      <c r="AU806" s="79" t="str">
        <f>VLOOKUP(Q806,gfQuimbayo!B:C,2,FALSE)</f>
        <v>IN</v>
      </c>
      <c r="AV806" s="79" t="str">
        <f>VLOOKUP(AU806,gfQuimbayo!E:F,2,FALSE)</f>
        <v>Invertebrivores</v>
      </c>
      <c r="AW806" s="79" t="str">
        <f>VLOOKUP(Q806,taxo!A:D,4,FALSE)</f>
        <v>Perciformes</v>
      </c>
      <c r="AX806" s="79" t="str">
        <f>VLOOKUP(Q806,taxo!A:C,3,FALSE)</f>
        <v>Labridae</v>
      </c>
      <c r="AY806" t="str">
        <f>VLOOKUP(P806,spp!A:L,12,FALSE)</f>
        <v>LC</v>
      </c>
    </row>
    <row r="807" spans="1:51" hidden="1" x14ac:dyDescent="0.25">
      <c r="A807" t="s">
        <v>1094</v>
      </c>
      <c r="B807" s="22" t="s">
        <v>1125</v>
      </c>
      <c r="C807" t="s">
        <v>1135</v>
      </c>
      <c r="D807" s="22" t="s">
        <v>1145</v>
      </c>
      <c r="E807" s="22" t="s">
        <v>1146</v>
      </c>
      <c r="F807" s="3" t="s">
        <v>1148</v>
      </c>
      <c r="G807" s="46"/>
      <c r="H807" s="47">
        <v>2</v>
      </c>
      <c r="I807">
        <v>40</v>
      </c>
      <c r="J807" s="48">
        <v>43218</v>
      </c>
      <c r="K807" s="22">
        <v>2018</v>
      </c>
      <c r="L807" s="48" t="s">
        <v>1154</v>
      </c>
      <c r="M807" s="48">
        <v>43218</v>
      </c>
      <c r="N807" s="50">
        <v>4.0999999999999996</v>
      </c>
      <c r="O807" t="str">
        <f t="shared" si="93"/>
        <v>Somero</v>
      </c>
      <c r="P807" s="41" t="s">
        <v>984</v>
      </c>
      <c r="Q807" t="str">
        <f>VLOOKUP(P807,spp!A:B,2,FALSE)</f>
        <v>Scarus ghobban</v>
      </c>
      <c r="R807" s="53">
        <f t="shared" si="95"/>
        <v>66</v>
      </c>
      <c r="S807" s="87">
        <v>66</v>
      </c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  <c r="AF807" s="87"/>
      <c r="AG807" s="87"/>
      <c r="AH807" s="87"/>
      <c r="AI807" s="87"/>
      <c r="AJ807" s="87"/>
      <c r="AK807" s="88"/>
      <c r="AL807" s="79"/>
      <c r="AM807">
        <f>VLOOKUP(P807,spp!A:C,3,FALSE)</f>
        <v>2.3300000000000001E-2</v>
      </c>
      <c r="AN807">
        <f>VLOOKUP(P807,spp!A:D,4,FALSE)</f>
        <v>2.919</v>
      </c>
      <c r="AO807">
        <f t="shared" si="89"/>
        <v>22.309341006069204</v>
      </c>
      <c r="AP807">
        <f t="shared" si="90"/>
        <v>0.55773352515173014</v>
      </c>
      <c r="AQ807">
        <f t="shared" si="91"/>
        <v>5.5773352515173009</v>
      </c>
      <c r="AR807">
        <f t="shared" si="92"/>
        <v>5.577335251517301E-3</v>
      </c>
      <c r="AS807">
        <f t="shared" si="94"/>
        <v>1.65</v>
      </c>
      <c r="AT807">
        <f>VLOOKUP(P807,spp!A:H,8,FALSE)</f>
        <v>2</v>
      </c>
      <c r="AU807" s="79" t="str">
        <f>VLOOKUP(Q807,gfQuimbayo!B:C,2,FALSE)</f>
        <v>HM</v>
      </c>
      <c r="AV807" s="79" t="str">
        <f>VLOOKUP(AU807,gfQuimbayo!E:F,2,FALSE)</f>
        <v>Macroalgae feeders</v>
      </c>
      <c r="AW807" s="79" t="str">
        <f>VLOOKUP(Q807,taxo!A:D,4,FALSE)</f>
        <v>Perciformes</v>
      </c>
      <c r="AX807" s="79" t="str">
        <f>VLOOKUP(Q807,taxo!A:C,3,FALSE)</f>
        <v>Scaridae</v>
      </c>
      <c r="AY807" t="str">
        <f>VLOOKUP(P807,spp!A:L,12,FALSE)</f>
        <v>LC</v>
      </c>
    </row>
    <row r="808" spans="1:51" hidden="1" x14ac:dyDescent="0.25">
      <c r="A808" t="s">
        <v>1094</v>
      </c>
      <c r="B808" s="22" t="s">
        <v>1125</v>
      </c>
      <c r="C808" t="s">
        <v>1135</v>
      </c>
      <c r="D808" s="22" t="s">
        <v>1145</v>
      </c>
      <c r="E808" s="22" t="s">
        <v>1146</v>
      </c>
      <c r="F808" s="3" t="s">
        <v>1148</v>
      </c>
      <c r="G808" s="46"/>
      <c r="H808" s="47">
        <v>2</v>
      </c>
      <c r="I808">
        <v>40</v>
      </c>
      <c r="J808" s="48">
        <v>43218</v>
      </c>
      <c r="K808" s="22">
        <v>2018</v>
      </c>
      <c r="L808" s="48" t="s">
        <v>1154</v>
      </c>
      <c r="M808" s="48">
        <v>43218</v>
      </c>
      <c r="N808" s="50">
        <v>4.0999999999999996</v>
      </c>
      <c r="O808" t="str">
        <f t="shared" si="93"/>
        <v>Somero</v>
      </c>
      <c r="P808" s="41" t="s">
        <v>976</v>
      </c>
      <c r="Q808" t="str">
        <f>VLOOKUP(P808,spp!A:B,2,FALSE)</f>
        <v>Sufflamen verres</v>
      </c>
      <c r="R808" s="53">
        <f t="shared" si="95"/>
        <v>2</v>
      </c>
      <c r="S808" s="87">
        <v>2</v>
      </c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  <c r="AF808" s="87"/>
      <c r="AG808" s="87"/>
      <c r="AH808" s="87"/>
      <c r="AI808" s="87"/>
      <c r="AJ808" s="87"/>
      <c r="AK808" s="88"/>
      <c r="AL808" s="79"/>
      <c r="AM808">
        <f>VLOOKUP(P808,spp!A:C,3,FALSE)</f>
        <v>2.4899999999999999E-2</v>
      </c>
      <c r="AN808">
        <f>VLOOKUP(P808,spp!A:D,4,FALSE)</f>
        <v>3.0129999999999999</v>
      </c>
      <c r="AO808">
        <f t="shared" si="89"/>
        <v>0.78744927755184568</v>
      </c>
      <c r="AP808">
        <f t="shared" si="90"/>
        <v>1.9686231938796143E-2</v>
      </c>
      <c r="AQ808">
        <f t="shared" si="91"/>
        <v>0.19686231938796145</v>
      </c>
      <c r="AR808">
        <f t="shared" si="92"/>
        <v>1.9686231938796146E-4</v>
      </c>
      <c r="AS808">
        <f t="shared" si="94"/>
        <v>0.05</v>
      </c>
      <c r="AT808">
        <f>VLOOKUP(P808,spp!A:H,8,FALSE)</f>
        <v>3.3</v>
      </c>
      <c r="AU808" s="79" t="str">
        <f>VLOOKUP(Q808,gfQuimbayo!B:C,2,FALSE)</f>
        <v>IN</v>
      </c>
      <c r="AV808" s="79" t="str">
        <f>VLOOKUP(AU808,gfQuimbayo!E:F,2,FALSE)</f>
        <v>Invertebrivores</v>
      </c>
      <c r="AW808" s="79" t="str">
        <f>VLOOKUP(Q808,taxo!A:D,4,FALSE)</f>
        <v>Tetraodontiformes</v>
      </c>
      <c r="AX808" s="79" t="str">
        <f>VLOOKUP(Q808,taxo!A:C,3,FALSE)</f>
        <v>Balistidae</v>
      </c>
      <c r="AY808" t="str">
        <f>VLOOKUP(P808,spp!A:L,12,FALSE)</f>
        <v>LC</v>
      </c>
    </row>
    <row r="809" spans="1:51" hidden="1" x14ac:dyDescent="0.25">
      <c r="A809" t="s">
        <v>1094</v>
      </c>
      <c r="B809" s="22" t="s">
        <v>1125</v>
      </c>
      <c r="C809" t="s">
        <v>1135</v>
      </c>
      <c r="D809" s="22" t="s">
        <v>1145</v>
      </c>
      <c r="E809" s="22" t="s">
        <v>1146</v>
      </c>
      <c r="F809" s="3" t="s">
        <v>1148</v>
      </c>
      <c r="G809" s="46"/>
      <c r="H809" s="47">
        <v>2</v>
      </c>
      <c r="I809">
        <v>40</v>
      </c>
      <c r="J809" s="48">
        <v>43218</v>
      </c>
      <c r="K809" s="22">
        <v>2018</v>
      </c>
      <c r="L809" s="48" t="s">
        <v>1154</v>
      </c>
      <c r="M809" s="48">
        <v>43218</v>
      </c>
      <c r="N809" s="50">
        <v>4.0999999999999996</v>
      </c>
      <c r="O809" t="str">
        <f t="shared" si="93"/>
        <v>Somero</v>
      </c>
      <c r="P809" s="41" t="s">
        <v>992</v>
      </c>
      <c r="Q809" t="str">
        <f>VLOOKUP(P809,spp!A:B,2,FALSE)</f>
        <v>Serranus psittacinus</v>
      </c>
      <c r="R809" s="53">
        <f t="shared" si="95"/>
        <v>1</v>
      </c>
      <c r="S809" s="87">
        <v>1</v>
      </c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  <c r="AF809" s="87"/>
      <c r="AG809" s="87"/>
      <c r="AH809" s="87"/>
      <c r="AI809" s="87"/>
      <c r="AJ809" s="87"/>
      <c r="AK809" s="88"/>
      <c r="AL809" s="79"/>
      <c r="AM809">
        <f>VLOOKUP(P809,spp!A:C,3,FALSE)</f>
        <v>1.9300000000000001E-2</v>
      </c>
      <c r="AN809">
        <f>VLOOKUP(P809,spp!A:D,4,FALSE)</f>
        <v>2.8511000000000002</v>
      </c>
      <c r="AO809">
        <f t="shared" si="89"/>
        <v>0.26310195050197321</v>
      </c>
      <c r="AP809">
        <f t="shared" si="90"/>
        <v>6.57754876254933E-3</v>
      </c>
      <c r="AQ809">
        <f t="shared" si="91"/>
        <v>6.5775487625493304E-2</v>
      </c>
      <c r="AR809">
        <f t="shared" si="92"/>
        <v>6.5775487625493301E-5</v>
      </c>
      <c r="AS809">
        <f t="shared" si="94"/>
        <v>2.5000000000000001E-2</v>
      </c>
      <c r="AT809">
        <f>VLOOKUP(P809,spp!A:H,8,FALSE)</f>
        <v>3.6</v>
      </c>
      <c r="AU809" s="79" t="str">
        <f>VLOOKUP(Q809,gfQuimbayo!B:C,2,FALSE)</f>
        <v>PS</v>
      </c>
      <c r="AV809" s="79" t="str">
        <f>VLOOKUP(AU809,gfQuimbayo!E:F,2,FALSE)</f>
        <v>Piscivores</v>
      </c>
      <c r="AW809" s="79" t="str">
        <f>VLOOKUP(Q809,taxo!A:D,4,FALSE)</f>
        <v>Perciformes</v>
      </c>
      <c r="AX809" s="79" t="str">
        <f>VLOOKUP(Q809,taxo!A:C,3,FALSE)</f>
        <v>Serranidae</v>
      </c>
      <c r="AY809" t="str">
        <f>VLOOKUP(P809,spp!A:L,12,FALSE)</f>
        <v>LC</v>
      </c>
    </row>
    <row r="810" spans="1:51" hidden="1" x14ac:dyDescent="0.25">
      <c r="A810" t="s">
        <v>1094</v>
      </c>
      <c r="B810" s="22" t="s">
        <v>1125</v>
      </c>
      <c r="C810" t="s">
        <v>1135</v>
      </c>
      <c r="D810" s="22" t="s">
        <v>1145</v>
      </c>
      <c r="E810" s="22" t="s">
        <v>1146</v>
      </c>
      <c r="F810" s="3" t="s">
        <v>1148</v>
      </c>
      <c r="G810" s="46"/>
      <c r="H810" s="47">
        <v>2</v>
      </c>
      <c r="I810">
        <v>40</v>
      </c>
      <c r="J810" s="48">
        <v>43218</v>
      </c>
      <c r="K810" s="22">
        <v>2018</v>
      </c>
      <c r="L810" s="48" t="s">
        <v>1154</v>
      </c>
      <c r="M810" s="48">
        <v>43218</v>
      </c>
      <c r="N810" s="50">
        <v>4.0999999999999996</v>
      </c>
      <c r="O810" t="str">
        <f t="shared" si="93"/>
        <v>Somero</v>
      </c>
      <c r="P810" s="41" t="s">
        <v>962</v>
      </c>
      <c r="Q810" t="str">
        <f>VLOOKUP(P810,spp!A:B,2,FALSE)</f>
        <v>Epinephelus labriformis</v>
      </c>
      <c r="R810" s="53">
        <f t="shared" si="95"/>
        <v>1</v>
      </c>
      <c r="S810" s="87">
        <v>1</v>
      </c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  <c r="AF810" s="87"/>
      <c r="AG810" s="87"/>
      <c r="AH810" s="87"/>
      <c r="AI810" s="87"/>
      <c r="AJ810" s="87"/>
      <c r="AK810" s="88"/>
      <c r="AL810" s="79"/>
      <c r="AM810">
        <f>VLOOKUP(P810,spp!A:C,3,FALSE)</f>
        <v>3.4299999999999997E-2</v>
      </c>
      <c r="AN810">
        <f>VLOOKUP(P810,spp!A:D,4,FALSE)</f>
        <v>2.9</v>
      </c>
      <c r="AO810">
        <f t="shared" si="89"/>
        <v>0.48901270787270307</v>
      </c>
      <c r="AP810">
        <f t="shared" si="90"/>
        <v>1.2225317696817577E-2</v>
      </c>
      <c r="AQ810">
        <f t="shared" si="91"/>
        <v>0.12225317696817577</v>
      </c>
      <c r="AR810">
        <f t="shared" si="92"/>
        <v>1.2225317696817577E-4</v>
      </c>
      <c r="AS810">
        <f t="shared" si="94"/>
        <v>2.5000000000000001E-2</v>
      </c>
      <c r="AT810">
        <f>VLOOKUP(P810,spp!A:H,8,FALSE)</f>
        <v>4</v>
      </c>
      <c r="AU810" s="79" t="str">
        <f>VLOOKUP(Q810,gfQuimbayo!B:C,2,FALSE)</f>
        <v>PS</v>
      </c>
      <c r="AV810" s="79" t="str">
        <f>VLOOKUP(AU810,gfQuimbayo!E:F,2,FALSE)</f>
        <v>Piscivores</v>
      </c>
      <c r="AW810" s="79" t="str">
        <f>VLOOKUP(Q810,taxo!A:D,4,FALSE)</f>
        <v>Perciformes</v>
      </c>
      <c r="AX810" s="79" t="str">
        <f>VLOOKUP(Q810,taxo!A:C,3,FALSE)</f>
        <v>Serranidae</v>
      </c>
      <c r="AY810" t="str">
        <f>VLOOKUP(P810,spp!A:L,12,FALSE)</f>
        <v>LC</v>
      </c>
    </row>
    <row r="811" spans="1:51" hidden="1" x14ac:dyDescent="0.25">
      <c r="A811" t="s">
        <v>1094</v>
      </c>
      <c r="B811" s="22" t="s">
        <v>1125</v>
      </c>
      <c r="C811" t="s">
        <v>1135</v>
      </c>
      <c r="D811" s="22" t="s">
        <v>1145</v>
      </c>
      <c r="E811" s="22" t="s">
        <v>1146</v>
      </c>
      <c r="F811" s="3" t="s">
        <v>1148</v>
      </c>
      <c r="G811" s="46"/>
      <c r="H811" s="47">
        <v>2</v>
      </c>
      <c r="I811">
        <v>40</v>
      </c>
      <c r="J811" s="48">
        <v>43218</v>
      </c>
      <c r="K811" s="22">
        <v>2018</v>
      </c>
      <c r="L811" s="48" t="s">
        <v>1154</v>
      </c>
      <c r="M811" s="48">
        <v>43218</v>
      </c>
      <c r="N811" s="50">
        <v>4.0999999999999996</v>
      </c>
      <c r="O811" t="str">
        <f t="shared" si="93"/>
        <v>Somero</v>
      </c>
      <c r="P811" s="41" t="s">
        <v>999</v>
      </c>
      <c r="Q811" t="str">
        <f>VLOOKUP(P811,spp!A:B,2,FALSE)</f>
        <v>Fistularia commersonii</v>
      </c>
      <c r="R811" s="53">
        <f t="shared" si="95"/>
        <v>1</v>
      </c>
      <c r="S811" s="87"/>
      <c r="T811" s="87"/>
      <c r="U811" s="87"/>
      <c r="V811" s="87"/>
      <c r="W811" s="87"/>
      <c r="X811" s="87"/>
      <c r="Y811" s="87">
        <v>1</v>
      </c>
      <c r="Z811" s="87"/>
      <c r="AA811" s="87"/>
      <c r="AB811" s="87"/>
      <c r="AC811" s="87"/>
      <c r="AD811" s="87"/>
      <c r="AE811" s="87"/>
      <c r="AF811" s="87"/>
      <c r="AG811" s="87"/>
      <c r="AH811" s="87"/>
      <c r="AI811" s="87"/>
      <c r="AJ811" s="87"/>
      <c r="AK811" s="88"/>
      <c r="AL811" s="79"/>
      <c r="AM811">
        <f>VLOOKUP(P811,spp!A:C,3,FALSE)</f>
        <v>5.9999999999999995E-4</v>
      </c>
      <c r="AN811">
        <f>VLOOKUP(P811,spp!A:D,4,FALSE)</f>
        <v>3</v>
      </c>
      <c r="AO811">
        <f t="shared" si="89"/>
        <v>54.674999999999997</v>
      </c>
      <c r="AP811">
        <f t="shared" si="90"/>
        <v>1.3668749999999998</v>
      </c>
      <c r="AQ811">
        <f t="shared" si="91"/>
        <v>13.668749999999999</v>
      </c>
      <c r="AR811">
        <f t="shared" si="92"/>
        <v>1.3668749999999999E-2</v>
      </c>
      <c r="AS811">
        <f t="shared" si="94"/>
        <v>2.5000000000000001E-2</v>
      </c>
      <c r="AT811">
        <f>VLOOKUP(P811,spp!A:H,8,FALSE)</f>
        <v>4.3</v>
      </c>
      <c r="AU811" s="79" t="str">
        <f>VLOOKUP(Q811,gfQuimbayo!B:C,2,FALSE)</f>
        <v>PS</v>
      </c>
      <c r="AV811" s="79" t="str">
        <f>VLOOKUP(AU811,gfQuimbayo!E:F,2,FALSE)</f>
        <v>Piscivores</v>
      </c>
      <c r="AW811" s="79" t="str">
        <f>VLOOKUP(Q811,taxo!A:D,4,FALSE)</f>
        <v>Syngnathiformes</v>
      </c>
      <c r="AX811" s="79" t="str">
        <f>VLOOKUP(Q811,taxo!A:C,3,FALSE)</f>
        <v>Fistulariidae</v>
      </c>
      <c r="AY811" t="str">
        <f>VLOOKUP(P811,spp!A:L,12,FALSE)</f>
        <v>NE</v>
      </c>
    </row>
    <row r="812" spans="1:51" hidden="1" x14ac:dyDescent="0.25">
      <c r="A812" t="s">
        <v>1094</v>
      </c>
      <c r="B812" s="22" t="s">
        <v>1125</v>
      </c>
      <c r="C812" t="s">
        <v>1135</v>
      </c>
      <c r="D812" s="22" t="s">
        <v>1145</v>
      </c>
      <c r="E812" s="22" t="s">
        <v>1146</v>
      </c>
      <c r="F812" s="3" t="s">
        <v>1148</v>
      </c>
      <c r="G812" s="46"/>
      <c r="H812" s="47">
        <v>3</v>
      </c>
      <c r="I812">
        <v>40</v>
      </c>
      <c r="J812" s="48">
        <v>43218</v>
      </c>
      <c r="K812" s="22">
        <v>2018</v>
      </c>
      <c r="L812" s="48" t="s">
        <v>1154</v>
      </c>
      <c r="M812" s="48">
        <v>43218</v>
      </c>
      <c r="N812" s="50">
        <v>4.0999999999999996</v>
      </c>
      <c r="O812" t="str">
        <f t="shared" si="93"/>
        <v>Somero</v>
      </c>
      <c r="P812" s="41" t="s">
        <v>1160</v>
      </c>
      <c r="Q812" t="str">
        <f>VLOOKUP(P812,spp!A:B,2,FALSE)</f>
        <v>Alphestes immaculatus</v>
      </c>
      <c r="R812" s="53">
        <f t="shared" si="95"/>
        <v>1</v>
      </c>
      <c r="S812" s="87">
        <v>1</v>
      </c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  <c r="AF812" s="87"/>
      <c r="AG812" s="87"/>
      <c r="AH812" s="87"/>
      <c r="AI812" s="87"/>
      <c r="AJ812" s="87"/>
      <c r="AK812" s="88"/>
      <c r="AL812" s="79"/>
      <c r="AM812">
        <f>VLOOKUP(P812,spp!A:C,3,FALSE)</f>
        <v>1.5299999999999999E-2</v>
      </c>
      <c r="AN812">
        <f>VLOOKUP(P812,spp!A:D,4,FALSE)</f>
        <v>3.0038</v>
      </c>
      <c r="AO812">
        <f t="shared" si="89"/>
        <v>0.23989634370148605</v>
      </c>
      <c r="AP812">
        <f t="shared" si="90"/>
        <v>5.9974085925371514E-3</v>
      </c>
      <c r="AQ812">
        <f t="shared" si="91"/>
        <v>5.9974085925371512E-2</v>
      </c>
      <c r="AR812">
        <f t="shared" si="92"/>
        <v>5.9974085925371512E-5</v>
      </c>
      <c r="AS812">
        <f t="shared" si="94"/>
        <v>2.5000000000000001E-2</v>
      </c>
      <c r="AT812">
        <f>VLOOKUP(P812,spp!A:H,8,FALSE)</f>
        <v>3.5</v>
      </c>
      <c r="AU812" s="79" t="str">
        <f>VLOOKUP(Q812,gfQuimbayo!B:C,2,FALSE)</f>
        <v>IN</v>
      </c>
      <c r="AV812" s="79" t="str">
        <f>VLOOKUP(AU812,gfQuimbayo!E:F,2,FALSE)</f>
        <v>Invertebrivores</v>
      </c>
      <c r="AW812" s="79" t="str">
        <f>VLOOKUP(Q812,taxo!A:D,4,FALSE)</f>
        <v>Perciformes</v>
      </c>
      <c r="AX812" s="79" t="str">
        <f>VLOOKUP(Q812,taxo!A:C,3,FALSE)</f>
        <v>Serranidae</v>
      </c>
      <c r="AY812" t="str">
        <f>VLOOKUP(P812,spp!A:L,12,FALSE)</f>
        <v>LC</v>
      </c>
    </row>
    <row r="813" spans="1:51" hidden="1" x14ac:dyDescent="0.25">
      <c r="A813" t="s">
        <v>1094</v>
      </c>
      <c r="B813" s="22" t="s">
        <v>1125</v>
      </c>
      <c r="C813" t="s">
        <v>1135</v>
      </c>
      <c r="D813" s="22" t="s">
        <v>1145</v>
      </c>
      <c r="E813" s="22" t="s">
        <v>1146</v>
      </c>
      <c r="F813" s="3" t="s">
        <v>1148</v>
      </c>
      <c r="G813" s="46"/>
      <c r="H813" s="47">
        <v>3</v>
      </c>
      <c r="I813">
        <v>40</v>
      </c>
      <c r="J813" s="48">
        <v>43218</v>
      </c>
      <c r="K813" s="22">
        <v>2018</v>
      </c>
      <c r="L813" s="48" t="s">
        <v>1154</v>
      </c>
      <c r="M813" s="48">
        <v>43218</v>
      </c>
      <c r="N813" s="50">
        <v>4.0999999999999996</v>
      </c>
      <c r="O813" t="str">
        <f t="shared" si="93"/>
        <v>Somero</v>
      </c>
      <c r="P813" s="41" t="s">
        <v>984</v>
      </c>
      <c r="Q813" t="str">
        <f>VLOOKUP(P813,spp!A:B,2,FALSE)</f>
        <v>Scarus ghobban</v>
      </c>
      <c r="R813" s="53">
        <f t="shared" si="95"/>
        <v>72</v>
      </c>
      <c r="S813" s="87">
        <v>72</v>
      </c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  <c r="AF813" s="87"/>
      <c r="AG813" s="87"/>
      <c r="AH813" s="87"/>
      <c r="AI813" s="87"/>
      <c r="AJ813" s="87"/>
      <c r="AK813" s="88"/>
      <c r="AL813" s="79"/>
      <c r="AM813">
        <f>VLOOKUP(P813,spp!A:C,3,FALSE)</f>
        <v>2.3300000000000001E-2</v>
      </c>
      <c r="AN813">
        <f>VLOOKUP(P813,spp!A:D,4,FALSE)</f>
        <v>2.919</v>
      </c>
      <c r="AO813">
        <f t="shared" si="89"/>
        <v>24.33746291571186</v>
      </c>
      <c r="AP813">
        <f t="shared" si="90"/>
        <v>0.60843657289279651</v>
      </c>
      <c r="AQ813">
        <f t="shared" si="91"/>
        <v>6.0843657289279651</v>
      </c>
      <c r="AR813">
        <f t="shared" si="92"/>
        <v>6.0843657289279653E-3</v>
      </c>
      <c r="AS813">
        <f t="shared" si="94"/>
        <v>1.8</v>
      </c>
      <c r="AT813">
        <f>VLOOKUP(P813,spp!A:H,8,FALSE)</f>
        <v>2</v>
      </c>
      <c r="AU813" s="79" t="str">
        <f>VLOOKUP(Q813,gfQuimbayo!B:C,2,FALSE)</f>
        <v>HM</v>
      </c>
      <c r="AV813" s="79" t="str">
        <f>VLOOKUP(AU813,gfQuimbayo!E:F,2,FALSE)</f>
        <v>Macroalgae feeders</v>
      </c>
      <c r="AW813" s="79" t="str">
        <f>VLOOKUP(Q813,taxo!A:D,4,FALSE)</f>
        <v>Perciformes</v>
      </c>
      <c r="AX813" s="79" t="str">
        <f>VLOOKUP(Q813,taxo!A:C,3,FALSE)</f>
        <v>Scaridae</v>
      </c>
      <c r="AY813" t="str">
        <f>VLOOKUP(P813,spp!A:L,12,FALSE)</f>
        <v>LC</v>
      </c>
    </row>
    <row r="814" spans="1:51" hidden="1" x14ac:dyDescent="0.25">
      <c r="A814" t="s">
        <v>1094</v>
      </c>
      <c r="B814" s="22" t="s">
        <v>1125</v>
      </c>
      <c r="C814" t="s">
        <v>1135</v>
      </c>
      <c r="D814" s="22" t="s">
        <v>1145</v>
      </c>
      <c r="E814" s="22" t="s">
        <v>1146</v>
      </c>
      <c r="F814" s="3" t="s">
        <v>1148</v>
      </c>
      <c r="G814" s="46"/>
      <c r="H814" s="47">
        <v>3</v>
      </c>
      <c r="I814">
        <v>40</v>
      </c>
      <c r="J814" s="48">
        <v>43218</v>
      </c>
      <c r="K814" s="22">
        <v>2018</v>
      </c>
      <c r="L814" s="48" t="s">
        <v>1154</v>
      </c>
      <c r="M814" s="48">
        <v>43218</v>
      </c>
      <c r="N814" s="50">
        <v>4.0999999999999996</v>
      </c>
      <c r="O814" t="str">
        <f t="shared" si="93"/>
        <v>Somero</v>
      </c>
      <c r="P814" s="41" t="s">
        <v>967</v>
      </c>
      <c r="Q814" t="str">
        <f>VLOOKUP(P814,spp!A:B,2,FALSE)</f>
        <v>Thalassoma lucasanum</v>
      </c>
      <c r="R814" s="53">
        <f t="shared" si="95"/>
        <v>15</v>
      </c>
      <c r="S814" s="87">
        <v>15</v>
      </c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  <c r="AF814" s="87"/>
      <c r="AG814" s="87"/>
      <c r="AH814" s="87"/>
      <c r="AI814" s="87"/>
      <c r="AJ814" s="87"/>
      <c r="AK814" s="88"/>
      <c r="AL814" s="79"/>
      <c r="AM814">
        <f>VLOOKUP(P814,spp!A:C,3,FALSE)</f>
        <v>1.261E-2</v>
      </c>
      <c r="AN814">
        <f>VLOOKUP(P814,spp!A:D,4,FALSE)</f>
        <v>2.8782999999999999</v>
      </c>
      <c r="AO814">
        <f t="shared" ref="AO814:AO877" si="96">((AM814*$S$1^AN814)*S814)+((AM814*$T$1^AN814)*T814)+((AM814*$U$1^AN814)*U814)+((AM814*$V$1^AN814)*V814)+((AM814*$W$1^AN814)*W814)+((AM814*$X$1^AN814)*X814)+((AM814*$Y$1^AN814)*Y814)+((AM814*$Z$1^AN814)*Z814)+((AM814*$AA$1^AN814)*AA814)+((AM814*$AB$1^AN814)*AB814)+((AM814*$AC$1^AN814)*AC814)+((AM814*$AD$1^AN814)*AD814)+((AM814*$AE$1^AN814)*AE814)+ ((AM814*$AF$1^AN814)*AF814)+((AM814*$AG$1^AN814)*AG814)+((AM814*$AH$1^AN814)*AH814)+((AM814*$AI$1^AN814)*AI814)+((AM814*$AJ$1^AN814)*AJ814)+((AM814*$AK$1^AN814)*AK814)</f>
        <v>2.6436080921674749</v>
      </c>
      <c r="AP814">
        <f t="shared" ref="AP814:AP877" si="97">AO814/40</f>
        <v>6.6090202304186871E-2</v>
      </c>
      <c r="AQ814">
        <f t="shared" ref="AQ814:AQ877" si="98">AP814*10</f>
        <v>0.66090202304186874</v>
      </c>
      <c r="AR814">
        <f t="shared" ref="AR814:AR877" si="99">AQ814/1000</f>
        <v>6.6090202304186876E-4</v>
      </c>
      <c r="AS814">
        <f t="shared" si="94"/>
        <v>0.375</v>
      </c>
      <c r="AT814">
        <f>VLOOKUP(P814,spp!A:H,8,FALSE)</f>
        <v>3.5</v>
      </c>
      <c r="AU814" s="79" t="str">
        <f>VLOOKUP(Q814,gfQuimbayo!B:C,2,FALSE)</f>
        <v>IN</v>
      </c>
      <c r="AV814" s="79" t="str">
        <f>VLOOKUP(AU814,gfQuimbayo!E:F,2,FALSE)</f>
        <v>Invertebrivores</v>
      </c>
      <c r="AW814" s="79" t="str">
        <f>VLOOKUP(Q814,taxo!A:D,4,FALSE)</f>
        <v>Perciformes</v>
      </c>
      <c r="AX814" s="79" t="str">
        <f>VLOOKUP(Q814,taxo!A:C,3,FALSE)</f>
        <v>Labridae</v>
      </c>
      <c r="AY814" t="str">
        <f>VLOOKUP(P814,spp!A:L,12,FALSE)</f>
        <v>LC</v>
      </c>
    </row>
    <row r="815" spans="1:51" hidden="1" x14ac:dyDescent="0.25">
      <c r="A815" t="s">
        <v>1094</v>
      </c>
      <c r="B815" s="22" t="s">
        <v>1125</v>
      </c>
      <c r="C815" t="s">
        <v>1135</v>
      </c>
      <c r="D815" s="22" t="s">
        <v>1145</v>
      </c>
      <c r="E815" s="22" t="s">
        <v>1146</v>
      </c>
      <c r="F815" s="3" t="s">
        <v>1148</v>
      </c>
      <c r="G815" s="46"/>
      <c r="H815" s="47">
        <v>3</v>
      </c>
      <c r="I815">
        <v>40</v>
      </c>
      <c r="J815" s="48">
        <v>43218</v>
      </c>
      <c r="K815" s="22">
        <v>2018</v>
      </c>
      <c r="L815" s="48" t="s">
        <v>1154</v>
      </c>
      <c r="M815" s="48">
        <v>43218</v>
      </c>
      <c r="N815" s="50">
        <v>4.0999999999999996</v>
      </c>
      <c r="O815" t="str">
        <f t="shared" si="93"/>
        <v>Somero</v>
      </c>
      <c r="P815" s="41" t="s">
        <v>976</v>
      </c>
      <c r="Q815" t="str">
        <f>VLOOKUP(P815,spp!A:B,2,FALSE)</f>
        <v>Sufflamen verres</v>
      </c>
      <c r="R815" s="53">
        <f t="shared" si="95"/>
        <v>5</v>
      </c>
      <c r="S815" s="87">
        <v>5</v>
      </c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  <c r="AF815" s="87"/>
      <c r="AG815" s="87"/>
      <c r="AH815" s="87"/>
      <c r="AI815" s="87"/>
      <c r="AJ815" s="87"/>
      <c r="AK815" s="88"/>
      <c r="AL815" s="79"/>
      <c r="AM815">
        <f>VLOOKUP(P815,spp!A:C,3,FALSE)</f>
        <v>2.4899999999999999E-2</v>
      </c>
      <c r="AN815">
        <f>VLOOKUP(P815,spp!A:D,4,FALSE)</f>
        <v>3.0129999999999999</v>
      </c>
      <c r="AO815">
        <f t="shared" si="96"/>
        <v>1.9686231938796142</v>
      </c>
      <c r="AP815">
        <f t="shared" si="97"/>
        <v>4.9215579846990355E-2</v>
      </c>
      <c r="AQ815">
        <f t="shared" si="98"/>
        <v>0.49215579846990354</v>
      </c>
      <c r="AR815">
        <f t="shared" si="99"/>
        <v>4.9215579846990357E-4</v>
      </c>
      <c r="AS815">
        <f t="shared" si="94"/>
        <v>0.125</v>
      </c>
      <c r="AT815">
        <f>VLOOKUP(P815,spp!A:H,8,FALSE)</f>
        <v>3.3</v>
      </c>
      <c r="AU815" s="79" t="str">
        <f>VLOOKUP(Q815,gfQuimbayo!B:C,2,FALSE)</f>
        <v>IN</v>
      </c>
      <c r="AV815" s="79" t="str">
        <f>VLOOKUP(AU815,gfQuimbayo!E:F,2,FALSE)</f>
        <v>Invertebrivores</v>
      </c>
      <c r="AW815" s="79" t="str">
        <f>VLOOKUP(Q815,taxo!A:D,4,FALSE)</f>
        <v>Tetraodontiformes</v>
      </c>
      <c r="AX815" s="79" t="str">
        <f>VLOOKUP(Q815,taxo!A:C,3,FALSE)</f>
        <v>Balistidae</v>
      </c>
      <c r="AY815" t="str">
        <f>VLOOKUP(P815,spp!A:L,12,FALSE)</f>
        <v>LC</v>
      </c>
    </row>
    <row r="816" spans="1:51" hidden="1" x14ac:dyDescent="0.25">
      <c r="A816" t="s">
        <v>1094</v>
      </c>
      <c r="B816" s="22" t="s">
        <v>1125</v>
      </c>
      <c r="C816" t="s">
        <v>1135</v>
      </c>
      <c r="D816" s="22" t="s">
        <v>1145</v>
      </c>
      <c r="E816" s="22" t="s">
        <v>1146</v>
      </c>
      <c r="F816" s="3" t="s">
        <v>1148</v>
      </c>
      <c r="G816" s="46"/>
      <c r="H816" s="47">
        <v>3</v>
      </c>
      <c r="I816">
        <v>40</v>
      </c>
      <c r="J816" s="48">
        <v>43218</v>
      </c>
      <c r="K816" s="22">
        <v>2018</v>
      </c>
      <c r="L816" s="48" t="s">
        <v>1154</v>
      </c>
      <c r="M816" s="48">
        <v>43218</v>
      </c>
      <c r="N816" s="50">
        <v>4.0999999999999996</v>
      </c>
      <c r="O816" t="str">
        <f t="shared" si="93"/>
        <v>Somero</v>
      </c>
      <c r="P816" s="41" t="s">
        <v>962</v>
      </c>
      <c r="Q816" t="str">
        <f>VLOOKUP(P816,spp!A:B,2,FALSE)</f>
        <v>Epinephelus labriformis</v>
      </c>
      <c r="R816" s="53">
        <f t="shared" si="95"/>
        <v>1</v>
      </c>
      <c r="S816" s="87">
        <v>1</v>
      </c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  <c r="AF816" s="87"/>
      <c r="AG816" s="87"/>
      <c r="AH816" s="87"/>
      <c r="AI816" s="87"/>
      <c r="AJ816" s="87"/>
      <c r="AK816" s="88"/>
      <c r="AL816" s="79"/>
      <c r="AM816">
        <f>VLOOKUP(P816,spp!A:C,3,FALSE)</f>
        <v>3.4299999999999997E-2</v>
      </c>
      <c r="AN816">
        <f>VLOOKUP(P816,spp!A:D,4,FALSE)</f>
        <v>2.9</v>
      </c>
      <c r="AO816">
        <f t="shared" si="96"/>
        <v>0.48901270787270307</v>
      </c>
      <c r="AP816">
        <f t="shared" si="97"/>
        <v>1.2225317696817577E-2</v>
      </c>
      <c r="AQ816">
        <f t="shared" si="98"/>
        <v>0.12225317696817577</v>
      </c>
      <c r="AR816">
        <f t="shared" si="99"/>
        <v>1.2225317696817577E-4</v>
      </c>
      <c r="AS816">
        <f t="shared" si="94"/>
        <v>2.5000000000000001E-2</v>
      </c>
      <c r="AT816">
        <f>VLOOKUP(P816,spp!A:H,8,FALSE)</f>
        <v>4</v>
      </c>
      <c r="AU816" s="79" t="str">
        <f>VLOOKUP(Q816,gfQuimbayo!B:C,2,FALSE)</f>
        <v>PS</v>
      </c>
      <c r="AV816" s="79" t="str">
        <f>VLOOKUP(AU816,gfQuimbayo!E:F,2,FALSE)</f>
        <v>Piscivores</v>
      </c>
      <c r="AW816" s="79" t="str">
        <f>VLOOKUP(Q816,taxo!A:D,4,FALSE)</f>
        <v>Perciformes</v>
      </c>
      <c r="AX816" s="79" t="str">
        <f>VLOOKUP(Q816,taxo!A:C,3,FALSE)</f>
        <v>Serranidae</v>
      </c>
      <c r="AY816" t="str">
        <f>VLOOKUP(P816,spp!A:L,12,FALSE)</f>
        <v>LC</v>
      </c>
    </row>
    <row r="817" spans="1:51" hidden="1" x14ac:dyDescent="0.25">
      <c r="A817" t="s">
        <v>1094</v>
      </c>
      <c r="B817" s="22" t="s">
        <v>1125</v>
      </c>
      <c r="C817" t="s">
        <v>1135</v>
      </c>
      <c r="D817" s="22" t="s">
        <v>1145</v>
      </c>
      <c r="E817" s="22" t="s">
        <v>1146</v>
      </c>
      <c r="F817" s="3" t="s">
        <v>1148</v>
      </c>
      <c r="G817" s="46"/>
      <c r="H817" s="47">
        <v>3</v>
      </c>
      <c r="I817">
        <v>40</v>
      </c>
      <c r="J817" s="48">
        <v>43218</v>
      </c>
      <c r="K817" s="22">
        <v>2018</v>
      </c>
      <c r="L817" s="48" t="s">
        <v>1154</v>
      </c>
      <c r="M817" s="48">
        <v>43218</v>
      </c>
      <c r="N817" s="50">
        <v>4.0999999999999996</v>
      </c>
      <c r="O817" t="str">
        <f t="shared" si="93"/>
        <v>Somero</v>
      </c>
      <c r="P817" s="41" t="s">
        <v>1032</v>
      </c>
      <c r="Q817" t="str">
        <f>VLOOKUP(P817,spp!A:B,2,FALSE)</f>
        <v>Arothron hispidus</v>
      </c>
      <c r="R817" s="53">
        <f t="shared" si="95"/>
        <v>1</v>
      </c>
      <c r="S817" s="87"/>
      <c r="T817" s="87"/>
      <c r="U817" s="87">
        <v>1</v>
      </c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  <c r="AF817" s="87"/>
      <c r="AG817" s="87"/>
      <c r="AH817" s="87"/>
      <c r="AI817" s="87"/>
      <c r="AJ817" s="87"/>
      <c r="AK817" s="88"/>
      <c r="AL817" s="79"/>
      <c r="AM817">
        <f>VLOOKUP(P817,spp!A:C,3,FALSE)</f>
        <v>5.7000000000000002E-2</v>
      </c>
      <c r="AN817">
        <f>VLOOKUP(P817,spp!A:D,4,FALSE)</f>
        <v>2.8010000000000002</v>
      </c>
      <c r="AO817">
        <f t="shared" si="96"/>
        <v>67.347239966233573</v>
      </c>
      <c r="AP817">
        <f t="shared" si="97"/>
        <v>1.6836809991558392</v>
      </c>
      <c r="AQ817">
        <f t="shared" si="98"/>
        <v>16.836809991558393</v>
      </c>
      <c r="AR817">
        <f t="shared" si="99"/>
        <v>1.6836809991558392E-2</v>
      </c>
      <c r="AS817">
        <f t="shared" si="94"/>
        <v>2.5000000000000001E-2</v>
      </c>
      <c r="AT817">
        <f>VLOOKUP(P817,spp!A:H,8,FALSE)</f>
        <v>3.1</v>
      </c>
      <c r="AU817" s="79" t="str">
        <f>VLOOKUP(Q817,gfQuimbayo!B:C,2,FALSE)</f>
        <v>IN</v>
      </c>
      <c r="AV817" s="79" t="str">
        <f>VLOOKUP(AU817,gfQuimbayo!E:F,2,FALSE)</f>
        <v>Invertebrivores</v>
      </c>
      <c r="AW817" s="79" t="str">
        <f>VLOOKUP(Q817,taxo!A:D,4,FALSE)</f>
        <v>Tetraodontiformes</v>
      </c>
      <c r="AX817" s="79" t="str">
        <f>VLOOKUP(Q817,taxo!A:C,3,FALSE)</f>
        <v>Tetraodontidae</v>
      </c>
      <c r="AY817" t="str">
        <f>VLOOKUP(P817,spp!A:L,12,FALSE)</f>
        <v>NE</v>
      </c>
    </row>
    <row r="818" spans="1:51" hidden="1" x14ac:dyDescent="0.25">
      <c r="A818" t="s">
        <v>1094</v>
      </c>
      <c r="B818" s="22" t="s">
        <v>1125</v>
      </c>
      <c r="C818" t="s">
        <v>1135</v>
      </c>
      <c r="D818" s="22" t="s">
        <v>1145</v>
      </c>
      <c r="E818" s="22" t="s">
        <v>1146</v>
      </c>
      <c r="F818" s="3" t="s">
        <v>1148</v>
      </c>
      <c r="G818" s="46"/>
      <c r="H818" s="47">
        <v>3</v>
      </c>
      <c r="I818">
        <v>40</v>
      </c>
      <c r="J818" s="48">
        <v>43218</v>
      </c>
      <c r="K818" s="22">
        <v>2018</v>
      </c>
      <c r="L818" s="48" t="s">
        <v>1154</v>
      </c>
      <c r="M818" s="48">
        <v>43218</v>
      </c>
      <c r="N818" s="50">
        <v>4.0999999999999996</v>
      </c>
      <c r="O818" t="str">
        <f t="shared" si="93"/>
        <v>Somero</v>
      </c>
      <c r="P818" s="41" t="s">
        <v>973</v>
      </c>
      <c r="Q818" t="str">
        <f>VLOOKUP(P818,spp!A:B,2,FALSE)</f>
        <v>Chaetodon humeralis</v>
      </c>
      <c r="R818" s="53">
        <f t="shared" si="95"/>
        <v>2</v>
      </c>
      <c r="S818" s="87">
        <v>2</v>
      </c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  <c r="AF818" s="87"/>
      <c r="AG818" s="87"/>
      <c r="AH818" s="87"/>
      <c r="AI818" s="87"/>
      <c r="AJ818" s="87"/>
      <c r="AK818" s="88"/>
      <c r="AL818" s="79"/>
      <c r="AM818">
        <f>VLOOKUP(P818,spp!A:C,3,FALSE)</f>
        <v>2.9600000000000001E-2</v>
      </c>
      <c r="AN818">
        <f>VLOOKUP(P818,spp!A:D,4,FALSE)</f>
        <v>2.9895</v>
      </c>
      <c r="AO818">
        <f t="shared" si="96"/>
        <v>0.91614320045297959</v>
      </c>
      <c r="AP818">
        <f t="shared" si="97"/>
        <v>2.290358001132449E-2</v>
      </c>
      <c r="AQ818">
        <f t="shared" si="98"/>
        <v>0.2290358001132449</v>
      </c>
      <c r="AR818">
        <f t="shared" si="99"/>
        <v>2.2903580011324491E-4</v>
      </c>
      <c r="AS818">
        <f t="shared" si="94"/>
        <v>0.05</v>
      </c>
      <c r="AT818">
        <f>VLOOKUP(P818,spp!A:H,8,FALSE)</f>
        <v>2.7</v>
      </c>
      <c r="AU818" s="79" t="str">
        <f>VLOOKUP(Q818,gfQuimbayo!B:C,2,FALSE)</f>
        <v>OM</v>
      </c>
      <c r="AV818" s="79" t="str">
        <f>VLOOKUP(AU818,gfQuimbayo!E:F,2,FALSE)</f>
        <v>Omnivores</v>
      </c>
      <c r="AW818" s="79" t="str">
        <f>VLOOKUP(Q818,taxo!A:D,4,FALSE)</f>
        <v>Perciformes</v>
      </c>
      <c r="AX818" s="79" t="str">
        <f>VLOOKUP(Q818,taxo!A:C,3,FALSE)</f>
        <v>Chaetodontidae</v>
      </c>
      <c r="AY818" t="str">
        <f>VLOOKUP(P818,spp!A:L,12,FALSE)</f>
        <v>LC</v>
      </c>
    </row>
    <row r="819" spans="1:51" hidden="1" x14ac:dyDescent="0.25">
      <c r="A819" t="s">
        <v>1094</v>
      </c>
      <c r="B819" s="22" t="s">
        <v>1125</v>
      </c>
      <c r="C819" t="s">
        <v>1135</v>
      </c>
      <c r="D819" s="22" t="s">
        <v>1145</v>
      </c>
      <c r="E819" s="22" t="s">
        <v>1146</v>
      </c>
      <c r="F819" s="3" t="s">
        <v>1148</v>
      </c>
      <c r="G819" s="46"/>
      <c r="H819" s="47">
        <v>3</v>
      </c>
      <c r="I819">
        <v>40</v>
      </c>
      <c r="J819" s="48">
        <v>43218</v>
      </c>
      <c r="K819" s="22">
        <v>2018</v>
      </c>
      <c r="L819" s="48" t="s">
        <v>1154</v>
      </c>
      <c r="M819" s="48">
        <v>43218</v>
      </c>
      <c r="N819" s="50">
        <v>4.0999999999999996</v>
      </c>
      <c r="O819" t="str">
        <f t="shared" si="93"/>
        <v>Somero</v>
      </c>
      <c r="P819" s="41" t="s">
        <v>961</v>
      </c>
      <c r="Q819" t="str">
        <f>VLOOKUP(P819,spp!A:B,2,FALSE)</f>
        <v>Johnrandallia nigrirostris</v>
      </c>
      <c r="R819" s="53">
        <f t="shared" si="95"/>
        <v>2</v>
      </c>
      <c r="S819" s="87">
        <v>2</v>
      </c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  <c r="AF819" s="87"/>
      <c r="AG819" s="87"/>
      <c r="AH819" s="87"/>
      <c r="AI819" s="87"/>
      <c r="AJ819" s="87"/>
      <c r="AK819" s="88"/>
      <c r="AL819" s="79"/>
      <c r="AM819">
        <f>VLOOKUP(P819,spp!A:C,3,FALSE)</f>
        <v>2.5600000000000001E-2</v>
      </c>
      <c r="AN819">
        <f>VLOOKUP(P819,spp!A:D,4,FALSE)</f>
        <v>3.0005999999999999</v>
      </c>
      <c r="AO819">
        <f t="shared" si="96"/>
        <v>0.80043994047423228</v>
      </c>
      <c r="AP819">
        <f t="shared" si="97"/>
        <v>2.0010998511855806E-2</v>
      </c>
      <c r="AQ819">
        <f t="shared" si="98"/>
        <v>0.20010998511855807</v>
      </c>
      <c r="AR819">
        <f t="shared" si="99"/>
        <v>2.0010998511855806E-4</v>
      </c>
      <c r="AS819">
        <f t="shared" si="94"/>
        <v>0.05</v>
      </c>
      <c r="AT819">
        <f>VLOOKUP(P819,spp!A:H,8,FALSE)</f>
        <v>3</v>
      </c>
      <c r="AU819" s="79" t="str">
        <f>VLOOKUP(Q819,gfQuimbayo!B:C,2,FALSE)</f>
        <v>IN</v>
      </c>
      <c r="AV819" s="79" t="str">
        <f>VLOOKUP(AU819,gfQuimbayo!E:F,2,FALSE)</f>
        <v>Invertebrivores</v>
      </c>
      <c r="AW819" s="79" t="str">
        <f>VLOOKUP(Q819,taxo!A:D,4,FALSE)</f>
        <v>Perciformes</v>
      </c>
      <c r="AX819" s="79" t="str">
        <f>VLOOKUP(Q819,taxo!A:C,3,FALSE)</f>
        <v>Chaetodontidae</v>
      </c>
      <c r="AY819" t="str">
        <f>VLOOKUP(P819,spp!A:L,12,FALSE)</f>
        <v>LC</v>
      </c>
    </row>
    <row r="820" spans="1:51" hidden="1" x14ac:dyDescent="0.25">
      <c r="A820" t="s">
        <v>1094</v>
      </c>
      <c r="B820" s="22" t="s">
        <v>1125</v>
      </c>
      <c r="C820" t="s">
        <v>1135</v>
      </c>
      <c r="D820" s="22" t="s">
        <v>1145</v>
      </c>
      <c r="E820" s="22" t="s">
        <v>1146</v>
      </c>
      <c r="F820" s="3" t="s">
        <v>1148</v>
      </c>
      <c r="G820" s="46"/>
      <c r="H820" s="47">
        <v>3</v>
      </c>
      <c r="I820">
        <v>40</v>
      </c>
      <c r="J820" s="48">
        <v>43218</v>
      </c>
      <c r="K820" s="22">
        <v>2018</v>
      </c>
      <c r="L820" s="48" t="s">
        <v>1154</v>
      </c>
      <c r="M820" s="48">
        <v>43218</v>
      </c>
      <c r="N820" s="50">
        <v>4.0999999999999996</v>
      </c>
      <c r="O820" t="str">
        <f t="shared" si="93"/>
        <v>Somero</v>
      </c>
      <c r="P820" s="41" t="s">
        <v>959</v>
      </c>
      <c r="Q820" t="str">
        <f>VLOOKUP(P820,spp!A:B,2,FALSE)</f>
        <v>Stegastes acapulcoensis</v>
      </c>
      <c r="R820" s="53">
        <f t="shared" si="95"/>
        <v>1</v>
      </c>
      <c r="S820" s="87">
        <v>1</v>
      </c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  <c r="AF820" s="87"/>
      <c r="AG820" s="87"/>
      <c r="AH820" s="87"/>
      <c r="AI820" s="87"/>
      <c r="AJ820" s="87"/>
      <c r="AK820" s="88"/>
      <c r="AL820" s="79"/>
      <c r="AM820">
        <f>VLOOKUP(P820,spp!A:C,3,FALSE)</f>
        <v>3.49E-2</v>
      </c>
      <c r="AN820">
        <f>VLOOKUP(P820,spp!A:D,4,FALSE)</f>
        <v>2.9108999999999998</v>
      </c>
      <c r="AO820">
        <f t="shared" si="96"/>
        <v>0.50256124877797914</v>
      </c>
      <c r="AP820">
        <f t="shared" si="97"/>
        <v>1.2564031219449479E-2</v>
      </c>
      <c r="AQ820">
        <f t="shared" si="98"/>
        <v>0.12564031219449479</v>
      </c>
      <c r="AR820">
        <f t="shared" si="99"/>
        <v>1.2564031219449478E-4</v>
      </c>
      <c r="AS820">
        <f t="shared" si="94"/>
        <v>2.5000000000000001E-2</v>
      </c>
      <c r="AT820">
        <f>VLOOKUP(P820,spp!A:H,8,FALSE)</f>
        <v>2</v>
      </c>
      <c r="AU820" s="79" t="str">
        <f>VLOOKUP(Q820,gfQuimbayo!B:C,2,FALSE)</f>
        <v>HD</v>
      </c>
      <c r="AV820" s="79" t="str">
        <f>VLOOKUP(AU820,gfQuimbayo!E:F,2,FALSE)</f>
        <v>Detritivores</v>
      </c>
      <c r="AW820" s="79" t="str">
        <f>VLOOKUP(Q820,taxo!A:D,4,FALSE)</f>
        <v>Perciformes</v>
      </c>
      <c r="AX820" s="79" t="str">
        <f>VLOOKUP(Q820,taxo!A:C,3,FALSE)</f>
        <v>Pomacentridae</v>
      </c>
      <c r="AY820" t="str">
        <f>VLOOKUP(P820,spp!A:L,12,FALSE)</f>
        <v>LC</v>
      </c>
    </row>
    <row r="821" spans="1:51" hidden="1" x14ac:dyDescent="0.25">
      <c r="A821" t="s">
        <v>1094</v>
      </c>
      <c r="B821" s="22" t="s">
        <v>1125</v>
      </c>
      <c r="C821" t="s">
        <v>1135</v>
      </c>
      <c r="D821" s="22" t="s">
        <v>1145</v>
      </c>
      <c r="E821" s="22" t="s">
        <v>1146</v>
      </c>
      <c r="F821" s="3" t="s">
        <v>1148</v>
      </c>
      <c r="G821" s="46"/>
      <c r="H821" s="47">
        <v>3</v>
      </c>
      <c r="I821">
        <v>40</v>
      </c>
      <c r="J821" s="48">
        <v>43218</v>
      </c>
      <c r="K821" s="22">
        <v>2018</v>
      </c>
      <c r="L821" s="48" t="s">
        <v>1154</v>
      </c>
      <c r="M821" s="48">
        <v>43218</v>
      </c>
      <c r="N821" s="50">
        <v>4.0999999999999996</v>
      </c>
      <c r="O821" t="str">
        <f t="shared" si="93"/>
        <v>Somero</v>
      </c>
      <c r="P821" s="41" t="s">
        <v>1000</v>
      </c>
      <c r="Q821" t="str">
        <f>VLOOKUP(P821,spp!A:B,2,FALSE)</f>
        <v>Cirrhitichthys oxycephalus</v>
      </c>
      <c r="R821" s="53">
        <f t="shared" si="95"/>
        <v>1</v>
      </c>
      <c r="S821" s="87">
        <v>1</v>
      </c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  <c r="AF821" s="87"/>
      <c r="AG821" s="87"/>
      <c r="AH821" s="87"/>
      <c r="AI821" s="87"/>
      <c r="AJ821" s="87"/>
      <c r="AK821" s="88"/>
      <c r="AL821" s="79"/>
      <c r="AM821">
        <f>VLOOKUP(P821,spp!A:C,3,FALSE)</f>
        <v>3.32E-2</v>
      </c>
      <c r="AN821">
        <f>VLOOKUP(P821,spp!A:D,4,FALSE)</f>
        <v>3</v>
      </c>
      <c r="AO821">
        <f t="shared" si="96"/>
        <v>0.51875000000000004</v>
      </c>
      <c r="AP821">
        <f t="shared" si="97"/>
        <v>1.2968750000000001E-2</v>
      </c>
      <c r="AQ821">
        <f t="shared" si="98"/>
        <v>0.12968750000000001</v>
      </c>
      <c r="AR821">
        <f t="shared" si="99"/>
        <v>1.296875E-4</v>
      </c>
      <c r="AS821">
        <f t="shared" si="94"/>
        <v>2.5000000000000001E-2</v>
      </c>
      <c r="AT821">
        <f>VLOOKUP(P821,spp!A:H,8,FALSE)</f>
        <v>3.9</v>
      </c>
      <c r="AU821" s="79" t="str">
        <f>VLOOKUP(Q821,gfQuimbayo!B:C,2,FALSE)</f>
        <v>IN</v>
      </c>
      <c r="AV821" s="79" t="str">
        <f>VLOOKUP(AU821,gfQuimbayo!E:F,2,FALSE)</f>
        <v>Invertebrivores</v>
      </c>
      <c r="AW821" s="79" t="str">
        <f>VLOOKUP(Q821,taxo!A:D,4,FALSE)</f>
        <v>Perciformes</v>
      </c>
      <c r="AX821" s="79" t="str">
        <f>VLOOKUP(Q821,taxo!A:C,3,FALSE)</f>
        <v>Cirrhitidae</v>
      </c>
      <c r="AY821" t="str">
        <f>VLOOKUP(P821,spp!A:L,12,FALSE)</f>
        <v>NE</v>
      </c>
    </row>
    <row r="822" spans="1:51" hidden="1" x14ac:dyDescent="0.25">
      <c r="A822" t="s">
        <v>1094</v>
      </c>
      <c r="B822" s="22" t="s">
        <v>1125</v>
      </c>
      <c r="C822" t="s">
        <v>1136</v>
      </c>
      <c r="D822" s="22" t="s">
        <v>1143</v>
      </c>
      <c r="E822" s="22" t="s">
        <v>1146</v>
      </c>
      <c r="F822" s="3" t="s">
        <v>1148</v>
      </c>
      <c r="G822" s="46"/>
      <c r="H822" s="47">
        <v>1</v>
      </c>
      <c r="I822">
        <v>40</v>
      </c>
      <c r="J822" s="48">
        <v>43219</v>
      </c>
      <c r="K822" s="22">
        <v>2018</v>
      </c>
      <c r="L822" s="48" t="s">
        <v>1154</v>
      </c>
      <c r="M822" s="48">
        <v>43219</v>
      </c>
      <c r="N822" s="50">
        <v>7.6</v>
      </c>
      <c r="O822" t="str">
        <f t="shared" si="93"/>
        <v>Profundo</v>
      </c>
      <c r="P822" s="41" t="s">
        <v>976</v>
      </c>
      <c r="Q822" t="str">
        <f>VLOOKUP(P822,spp!A:B,2,FALSE)</f>
        <v>Sufflamen verres</v>
      </c>
      <c r="R822" s="53">
        <f t="shared" si="95"/>
        <v>3</v>
      </c>
      <c r="S822" s="87">
        <v>3</v>
      </c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  <c r="AF822" s="87"/>
      <c r="AG822" s="87"/>
      <c r="AH822" s="87"/>
      <c r="AI822" s="87"/>
      <c r="AJ822" s="87"/>
      <c r="AK822" s="88"/>
      <c r="AL822" s="79"/>
      <c r="AM822">
        <f>VLOOKUP(P822,spp!A:C,3,FALSE)</f>
        <v>2.4899999999999999E-2</v>
      </c>
      <c r="AN822">
        <f>VLOOKUP(P822,spp!A:D,4,FALSE)</f>
        <v>3.0129999999999999</v>
      </c>
      <c r="AO822">
        <f t="shared" si="96"/>
        <v>1.1811739163277686</v>
      </c>
      <c r="AP822">
        <f t="shared" si="97"/>
        <v>2.9529347908194215E-2</v>
      </c>
      <c r="AQ822">
        <f t="shared" si="98"/>
        <v>0.29529347908194215</v>
      </c>
      <c r="AR822">
        <f t="shared" si="99"/>
        <v>2.9529347908194216E-4</v>
      </c>
      <c r="AS822">
        <f t="shared" si="94"/>
        <v>7.4999999999999997E-2</v>
      </c>
      <c r="AT822">
        <f>VLOOKUP(P822,spp!A:H,8,FALSE)</f>
        <v>3.3</v>
      </c>
      <c r="AU822" s="79" t="str">
        <f>VLOOKUP(Q822,gfQuimbayo!B:C,2,FALSE)</f>
        <v>IN</v>
      </c>
      <c r="AV822" s="79" t="str">
        <f>VLOOKUP(AU822,gfQuimbayo!E:F,2,FALSE)</f>
        <v>Invertebrivores</v>
      </c>
      <c r="AW822" s="79" t="str">
        <f>VLOOKUP(Q822,taxo!A:D,4,FALSE)</f>
        <v>Tetraodontiformes</v>
      </c>
      <c r="AX822" s="79" t="str">
        <f>VLOOKUP(Q822,taxo!A:C,3,FALSE)</f>
        <v>Balistidae</v>
      </c>
      <c r="AY822" t="str">
        <f>VLOOKUP(P822,spp!A:L,12,FALSE)</f>
        <v>LC</v>
      </c>
    </row>
    <row r="823" spans="1:51" hidden="1" x14ac:dyDescent="0.25">
      <c r="A823" t="s">
        <v>1094</v>
      </c>
      <c r="B823" s="22" t="s">
        <v>1125</v>
      </c>
      <c r="C823" t="s">
        <v>1136</v>
      </c>
      <c r="D823" s="22" t="s">
        <v>1143</v>
      </c>
      <c r="E823" s="22" t="s">
        <v>1146</v>
      </c>
      <c r="F823" s="3" t="s">
        <v>1148</v>
      </c>
      <c r="G823" s="46"/>
      <c r="H823" s="47">
        <v>1</v>
      </c>
      <c r="I823">
        <v>40</v>
      </c>
      <c r="J823" s="48">
        <v>43219</v>
      </c>
      <c r="K823" s="22">
        <v>2018</v>
      </c>
      <c r="L823" s="48" t="s">
        <v>1154</v>
      </c>
      <c r="M823" s="48">
        <v>43219</v>
      </c>
      <c r="N823" s="50">
        <v>7.6</v>
      </c>
      <c r="O823" t="str">
        <f t="shared" si="93"/>
        <v>Profundo</v>
      </c>
      <c r="P823" s="41" t="s">
        <v>1163</v>
      </c>
      <c r="Q823" t="str">
        <f>VLOOKUP(P823,spp!A:B,2,FALSE)</f>
        <v>Calamus brachysomus</v>
      </c>
      <c r="R823" s="53">
        <f t="shared" si="95"/>
        <v>1</v>
      </c>
      <c r="S823" s="87"/>
      <c r="T823" s="87"/>
      <c r="U823" s="87">
        <v>1</v>
      </c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  <c r="AF823" s="87"/>
      <c r="AG823" s="87"/>
      <c r="AH823" s="87"/>
      <c r="AI823" s="87"/>
      <c r="AJ823" s="87"/>
      <c r="AK823" s="88"/>
      <c r="AL823" s="79"/>
      <c r="AM823">
        <f>VLOOKUP(P823,spp!A:C,3,FALSE)</f>
        <v>0.39750000000000002</v>
      </c>
      <c r="AN823">
        <f>VLOOKUP(P823,spp!A:D,4,FALSE)</f>
        <v>2.8761000000000001</v>
      </c>
      <c r="AO823">
        <f t="shared" si="96"/>
        <v>567.75376307170927</v>
      </c>
      <c r="AP823">
        <f t="shared" si="97"/>
        <v>14.193844076792733</v>
      </c>
      <c r="AQ823">
        <f t="shared" si="98"/>
        <v>141.93844076792732</v>
      </c>
      <c r="AR823">
        <f t="shared" si="99"/>
        <v>0.14193844076792733</v>
      </c>
      <c r="AS823">
        <f t="shared" si="94"/>
        <v>2.5000000000000001E-2</v>
      </c>
      <c r="AT823">
        <f>VLOOKUP(P823,spp!A:H,8,FALSE)</f>
        <v>3.5</v>
      </c>
      <c r="AU823" s="79" t="str">
        <f>VLOOKUP(Q823,gfQuimbayo!B:C,2,FALSE)</f>
        <v>IN</v>
      </c>
      <c r="AV823" s="79" t="str">
        <f>VLOOKUP(AU823,gfQuimbayo!E:F,2,FALSE)</f>
        <v>Invertebrivores</v>
      </c>
      <c r="AW823" s="79" t="str">
        <f>VLOOKUP(Q823,taxo!A:D,4,FALSE)</f>
        <v>Perciformes</v>
      </c>
      <c r="AX823" s="79" t="str">
        <f>VLOOKUP(Q823,taxo!A:C,3,FALSE)</f>
        <v>Sparidae</v>
      </c>
      <c r="AY823" t="str">
        <f>VLOOKUP(P823,spp!A:L,12,FALSE)</f>
        <v>NE</v>
      </c>
    </row>
    <row r="824" spans="1:51" hidden="1" x14ac:dyDescent="0.25">
      <c r="A824" t="s">
        <v>1094</v>
      </c>
      <c r="B824" s="22" t="s">
        <v>1125</v>
      </c>
      <c r="C824" t="s">
        <v>1136</v>
      </c>
      <c r="D824" s="22" t="s">
        <v>1143</v>
      </c>
      <c r="E824" s="22" t="s">
        <v>1146</v>
      </c>
      <c r="F824" s="3" t="s">
        <v>1148</v>
      </c>
      <c r="G824" s="46"/>
      <c r="H824" s="47">
        <v>1</v>
      </c>
      <c r="I824">
        <v>40</v>
      </c>
      <c r="J824" s="48">
        <v>43219</v>
      </c>
      <c r="K824" s="22">
        <v>2018</v>
      </c>
      <c r="L824" s="48" t="s">
        <v>1154</v>
      </c>
      <c r="M824" s="48">
        <v>43219</v>
      </c>
      <c r="N824" s="50">
        <v>7.6</v>
      </c>
      <c r="O824" t="str">
        <f t="shared" si="93"/>
        <v>Profundo</v>
      </c>
      <c r="P824" s="41" t="s">
        <v>1161</v>
      </c>
      <c r="Q824" t="str">
        <f>VLOOKUP(P824,spp!A:B,2,FALSE)</f>
        <v>Lutjanus guttatus</v>
      </c>
      <c r="R824" s="53">
        <f t="shared" si="95"/>
        <v>1</v>
      </c>
      <c r="S824" s="87"/>
      <c r="T824" s="87"/>
      <c r="U824" s="87">
        <v>1</v>
      </c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  <c r="AF824" s="87"/>
      <c r="AG824" s="87"/>
      <c r="AH824" s="87"/>
      <c r="AI824" s="87"/>
      <c r="AJ824" s="87"/>
      <c r="AK824" s="88"/>
      <c r="AL824" s="79"/>
      <c r="AM824">
        <f>VLOOKUP(P824,spp!A:C,3,FALSE)</f>
        <v>1.43E-2</v>
      </c>
      <c r="AN824">
        <f>VLOOKUP(P824,spp!A:D,4,FALSE)</f>
        <v>3</v>
      </c>
      <c r="AO824">
        <f t="shared" si="96"/>
        <v>27.9296875</v>
      </c>
      <c r="AP824">
        <f t="shared" si="97"/>
        <v>0.6982421875</v>
      </c>
      <c r="AQ824">
        <f t="shared" si="98"/>
        <v>6.982421875</v>
      </c>
      <c r="AR824">
        <f t="shared" si="99"/>
        <v>6.9824218750000003E-3</v>
      </c>
      <c r="AS824">
        <f t="shared" si="94"/>
        <v>2.5000000000000001E-2</v>
      </c>
      <c r="AT824">
        <f>VLOOKUP(P824,spp!A:H,8,FALSE)</f>
        <v>3.9</v>
      </c>
      <c r="AU824" s="79" t="str">
        <f>VLOOKUP(Q824,gfQuimbayo!B:C,2,FALSE)</f>
        <v>PS</v>
      </c>
      <c r="AV824" s="79" t="str">
        <f>VLOOKUP(AU824,gfQuimbayo!E:F,2,FALSE)</f>
        <v>Piscivores</v>
      </c>
      <c r="AW824" s="79" t="str">
        <f>VLOOKUP(Q824,taxo!A:D,4,FALSE)</f>
        <v>Perciformes</v>
      </c>
      <c r="AX824" s="79" t="str">
        <f>VLOOKUP(Q824,taxo!A:C,3,FALSE)</f>
        <v>Lutjanidae</v>
      </c>
      <c r="AY824" t="str">
        <f>VLOOKUP(P824,spp!A:L,12,FALSE)</f>
        <v>LC</v>
      </c>
    </row>
    <row r="825" spans="1:51" hidden="1" x14ac:dyDescent="0.25">
      <c r="A825" t="s">
        <v>1094</v>
      </c>
      <c r="B825" s="22" t="s">
        <v>1125</v>
      </c>
      <c r="C825" t="s">
        <v>1136</v>
      </c>
      <c r="D825" s="22" t="s">
        <v>1143</v>
      </c>
      <c r="E825" s="22" t="s">
        <v>1146</v>
      </c>
      <c r="F825" s="3" t="s">
        <v>1148</v>
      </c>
      <c r="G825" s="46"/>
      <c r="H825" s="47">
        <v>1</v>
      </c>
      <c r="I825">
        <v>40</v>
      </c>
      <c r="J825" s="48">
        <v>43219</v>
      </c>
      <c r="K825" s="22">
        <v>2018</v>
      </c>
      <c r="L825" s="48" t="s">
        <v>1154</v>
      </c>
      <c r="M825" s="48">
        <v>43219</v>
      </c>
      <c r="N825" s="50">
        <v>7.6</v>
      </c>
      <c r="O825" t="str">
        <f t="shared" si="93"/>
        <v>Profundo</v>
      </c>
      <c r="P825" s="41" t="s">
        <v>961</v>
      </c>
      <c r="Q825" t="str">
        <f>VLOOKUP(P825,spp!A:B,2,FALSE)</f>
        <v>Johnrandallia nigrirostris</v>
      </c>
      <c r="R825" s="53">
        <f t="shared" si="95"/>
        <v>1</v>
      </c>
      <c r="S825" s="87"/>
      <c r="T825" s="87">
        <v>1</v>
      </c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  <c r="AF825" s="87"/>
      <c r="AG825" s="87"/>
      <c r="AH825" s="87"/>
      <c r="AI825" s="87"/>
      <c r="AJ825" s="87"/>
      <c r="AK825" s="88"/>
      <c r="AL825" s="79"/>
      <c r="AM825">
        <f>VLOOKUP(P825,spp!A:C,3,FALSE)</f>
        <v>2.5600000000000001E-2</v>
      </c>
      <c r="AN825">
        <f>VLOOKUP(P825,spp!A:D,4,FALSE)</f>
        <v>3.0005999999999999</v>
      </c>
      <c r="AO825">
        <f t="shared" si="96"/>
        <v>10.813064467072175</v>
      </c>
      <c r="AP825">
        <f t="shared" si="97"/>
        <v>0.27032661167680438</v>
      </c>
      <c r="AQ825">
        <f t="shared" si="98"/>
        <v>2.7032661167680438</v>
      </c>
      <c r="AR825">
        <f t="shared" si="99"/>
        <v>2.7032661167680438E-3</v>
      </c>
      <c r="AS825">
        <f t="shared" si="94"/>
        <v>2.5000000000000001E-2</v>
      </c>
      <c r="AT825">
        <f>VLOOKUP(P825,spp!A:H,8,FALSE)</f>
        <v>3</v>
      </c>
      <c r="AU825" s="79" t="str">
        <f>VLOOKUP(Q825,gfQuimbayo!B:C,2,FALSE)</f>
        <v>IN</v>
      </c>
      <c r="AV825" s="79" t="str">
        <f>VLOOKUP(AU825,gfQuimbayo!E:F,2,FALSE)</f>
        <v>Invertebrivores</v>
      </c>
      <c r="AW825" s="79" t="str">
        <f>VLOOKUP(Q825,taxo!A:D,4,FALSE)</f>
        <v>Perciformes</v>
      </c>
      <c r="AX825" s="79" t="str">
        <f>VLOOKUP(Q825,taxo!A:C,3,FALSE)</f>
        <v>Chaetodontidae</v>
      </c>
      <c r="AY825" t="str">
        <f>VLOOKUP(P825,spp!A:L,12,FALSE)</f>
        <v>LC</v>
      </c>
    </row>
    <row r="826" spans="1:51" hidden="1" x14ac:dyDescent="0.25">
      <c r="A826" t="s">
        <v>1094</v>
      </c>
      <c r="B826" s="22" t="s">
        <v>1125</v>
      </c>
      <c r="C826" t="s">
        <v>1136</v>
      </c>
      <c r="D826" s="22" t="s">
        <v>1143</v>
      </c>
      <c r="E826" s="22" t="s">
        <v>1146</v>
      </c>
      <c r="F826" s="3" t="s">
        <v>1148</v>
      </c>
      <c r="G826" s="46"/>
      <c r="H826" s="47">
        <v>1</v>
      </c>
      <c r="I826">
        <v>40</v>
      </c>
      <c r="J826" s="48">
        <v>43219</v>
      </c>
      <c r="K826" s="22">
        <v>2018</v>
      </c>
      <c r="L826" s="48" t="s">
        <v>1154</v>
      </c>
      <c r="M826" s="48">
        <v>43219</v>
      </c>
      <c r="N826" s="50">
        <v>7.6</v>
      </c>
      <c r="O826" t="str">
        <f t="shared" si="93"/>
        <v>Profundo</v>
      </c>
      <c r="P826" s="41" t="s">
        <v>957</v>
      </c>
      <c r="Q826" t="str">
        <f>VLOOKUP(P826,spp!A:B,2,FALSE)</f>
        <v>Halichoeres dispilus</v>
      </c>
      <c r="R826" s="53">
        <f t="shared" si="95"/>
        <v>10</v>
      </c>
      <c r="S826" s="87"/>
      <c r="T826" s="87">
        <v>10</v>
      </c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  <c r="AF826" s="87"/>
      <c r="AG826" s="87"/>
      <c r="AH826" s="87"/>
      <c r="AI826" s="87"/>
      <c r="AJ826" s="87"/>
      <c r="AK826" s="88"/>
      <c r="AL826" s="79"/>
      <c r="AM826">
        <f>VLOOKUP(P826,spp!A:C,3,FALSE)</f>
        <v>1.26E-2</v>
      </c>
      <c r="AN826">
        <f>VLOOKUP(P826,spp!A:D,4,FALSE)</f>
        <v>3.0672999999999999</v>
      </c>
      <c r="AO826">
        <f t="shared" si="96"/>
        <v>60.87597896771554</v>
      </c>
      <c r="AP826">
        <f t="shared" si="97"/>
        <v>1.5218994741928884</v>
      </c>
      <c r="AQ826">
        <f t="shared" si="98"/>
        <v>15.218994741928885</v>
      </c>
      <c r="AR826">
        <f t="shared" si="99"/>
        <v>1.5218994741928884E-2</v>
      </c>
      <c r="AS826">
        <f t="shared" si="94"/>
        <v>0.25</v>
      </c>
      <c r="AT826">
        <f>VLOOKUP(P826,spp!A:H,8,FALSE)</f>
        <v>3.9</v>
      </c>
      <c r="AU826" s="79" t="str">
        <f>VLOOKUP(Q826,gfQuimbayo!B:C,2,FALSE)</f>
        <v>IN</v>
      </c>
      <c r="AV826" s="79" t="str">
        <f>VLOOKUP(AU826,gfQuimbayo!E:F,2,FALSE)</f>
        <v>Invertebrivores</v>
      </c>
      <c r="AW826" s="79" t="str">
        <f>VLOOKUP(Q826,taxo!A:D,4,FALSE)</f>
        <v>Perciformes</v>
      </c>
      <c r="AX826" s="79" t="str">
        <f>VLOOKUP(Q826,taxo!A:C,3,FALSE)</f>
        <v>Labridae</v>
      </c>
      <c r="AY826" t="str">
        <f>VLOOKUP(P826,spp!A:L,12,FALSE)</f>
        <v>LC</v>
      </c>
    </row>
    <row r="827" spans="1:51" hidden="1" x14ac:dyDescent="0.25">
      <c r="A827" t="s">
        <v>1094</v>
      </c>
      <c r="B827" s="22" t="s">
        <v>1125</v>
      </c>
      <c r="C827" t="s">
        <v>1136</v>
      </c>
      <c r="D827" s="22" t="s">
        <v>1143</v>
      </c>
      <c r="E827" s="22" t="s">
        <v>1146</v>
      </c>
      <c r="F827" s="3" t="s">
        <v>1148</v>
      </c>
      <c r="G827" s="46"/>
      <c r="H827" s="47">
        <v>1</v>
      </c>
      <c r="I827">
        <v>40</v>
      </c>
      <c r="J827" s="48">
        <v>43219</v>
      </c>
      <c r="K827" s="22">
        <v>2018</v>
      </c>
      <c r="L827" s="48" t="s">
        <v>1154</v>
      </c>
      <c r="M827" s="48">
        <v>43219</v>
      </c>
      <c r="N827" s="50">
        <v>7.6</v>
      </c>
      <c r="O827" t="str">
        <f t="shared" si="93"/>
        <v>Profundo</v>
      </c>
      <c r="P827" s="41" t="s">
        <v>991</v>
      </c>
      <c r="Q827" t="str">
        <f>VLOOKUP(P827,spp!A:B,2,FALSE)</f>
        <v>Canthigaster punctatissima</v>
      </c>
      <c r="R827" s="53">
        <f t="shared" si="95"/>
        <v>1</v>
      </c>
      <c r="S827" s="87">
        <v>1</v>
      </c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  <c r="AF827" s="87"/>
      <c r="AG827" s="87"/>
      <c r="AH827" s="87"/>
      <c r="AI827" s="87"/>
      <c r="AJ827" s="87"/>
      <c r="AK827" s="88"/>
      <c r="AL827" s="79"/>
      <c r="AM827">
        <f>VLOOKUP(P827,spp!A:C,3,FALSE)</f>
        <v>1.9699999999999999E-2</v>
      </c>
      <c r="AN827">
        <f>VLOOKUP(P827,spp!A:D,4,FALSE)</f>
        <v>2.9174000000000002</v>
      </c>
      <c r="AO827">
        <f t="shared" si="96"/>
        <v>0.28537531735533872</v>
      </c>
      <c r="AP827">
        <f t="shared" si="97"/>
        <v>7.1343829338834678E-3</v>
      </c>
      <c r="AQ827">
        <f t="shared" si="98"/>
        <v>7.134382933883468E-2</v>
      </c>
      <c r="AR827">
        <f t="shared" si="99"/>
        <v>7.1343829338834679E-5</v>
      </c>
      <c r="AS827">
        <f t="shared" si="94"/>
        <v>2.5000000000000001E-2</v>
      </c>
      <c r="AT827">
        <f>VLOOKUP(P827,spp!A:H,8,FALSE)</f>
        <v>3</v>
      </c>
      <c r="AU827" s="79" t="str">
        <f>VLOOKUP(Q827,gfQuimbayo!B:C,2,FALSE)</f>
        <v>IN</v>
      </c>
      <c r="AV827" s="79" t="str">
        <f>VLOOKUP(AU827,gfQuimbayo!E:F,2,FALSE)</f>
        <v>Invertebrivores</v>
      </c>
      <c r="AW827" s="79" t="str">
        <f>VLOOKUP(Q827,taxo!A:D,4,FALSE)</f>
        <v>Tetraodontiformes</v>
      </c>
      <c r="AX827" s="79" t="str">
        <f>VLOOKUP(Q827,taxo!A:C,3,FALSE)</f>
        <v>Tetraodontidae</v>
      </c>
      <c r="AY827" t="str">
        <f>VLOOKUP(P827,spp!A:L,12,FALSE)</f>
        <v>LC</v>
      </c>
    </row>
    <row r="828" spans="1:51" hidden="1" x14ac:dyDescent="0.25">
      <c r="A828" t="s">
        <v>1094</v>
      </c>
      <c r="B828" s="22" t="s">
        <v>1125</v>
      </c>
      <c r="C828" t="s">
        <v>1136</v>
      </c>
      <c r="D828" s="22" t="s">
        <v>1143</v>
      </c>
      <c r="E828" s="22" t="s">
        <v>1146</v>
      </c>
      <c r="F828" s="3" t="s">
        <v>1148</v>
      </c>
      <c r="G828" s="46"/>
      <c r="H828" s="47">
        <v>1</v>
      </c>
      <c r="I828">
        <v>40</v>
      </c>
      <c r="J828" s="48">
        <v>43219</v>
      </c>
      <c r="K828" s="22">
        <v>2018</v>
      </c>
      <c r="L828" s="48" t="s">
        <v>1154</v>
      </c>
      <c r="M828" s="48">
        <v>43219</v>
      </c>
      <c r="N828" s="50">
        <v>7.6</v>
      </c>
      <c r="O828" t="str">
        <f t="shared" si="93"/>
        <v>Profundo</v>
      </c>
      <c r="P828" s="41" t="s">
        <v>1030</v>
      </c>
      <c r="Q828" t="str">
        <f>VLOOKUP(P828,spp!A:B,2,FALSE)</f>
        <v>Diodon holocanthus</v>
      </c>
      <c r="R828" s="53">
        <f t="shared" si="95"/>
        <v>1</v>
      </c>
      <c r="S828" s="87"/>
      <c r="T828" s="87">
        <v>1</v>
      </c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  <c r="AF828" s="87"/>
      <c r="AG828" s="87"/>
      <c r="AH828" s="87"/>
      <c r="AI828" s="87"/>
      <c r="AJ828" s="87"/>
      <c r="AK828" s="88"/>
      <c r="AL828" s="79"/>
      <c r="AM828">
        <f>VLOOKUP(P828,spp!A:C,3,FALSE)</f>
        <v>2.1899999999999999E-2</v>
      </c>
      <c r="AN828">
        <f>VLOOKUP(P828,spp!A:D,4,FALSE)</f>
        <v>3</v>
      </c>
      <c r="AO828">
        <f t="shared" si="96"/>
        <v>9.2390624999999993</v>
      </c>
      <c r="AP828">
        <f t="shared" si="97"/>
        <v>0.23097656249999998</v>
      </c>
      <c r="AQ828">
        <f t="shared" si="98"/>
        <v>2.3097656249999998</v>
      </c>
      <c r="AR828">
        <f t="shared" si="99"/>
        <v>2.3097656249999998E-3</v>
      </c>
      <c r="AS828">
        <f t="shared" si="94"/>
        <v>2.5000000000000001E-2</v>
      </c>
      <c r="AT828">
        <f>VLOOKUP(P828,spp!A:H,8,FALSE)</f>
        <v>3.3</v>
      </c>
      <c r="AU828" s="79" t="str">
        <f>VLOOKUP(Q828,gfQuimbayo!B:C,2,FALSE)</f>
        <v>IN</v>
      </c>
      <c r="AV828" s="79" t="str">
        <f>VLOOKUP(AU828,gfQuimbayo!E:F,2,FALSE)</f>
        <v>Invertebrivores</v>
      </c>
      <c r="AW828" s="79" t="str">
        <f>VLOOKUP(Q828,taxo!A:D,4,FALSE)</f>
        <v>Tetraodontiformes</v>
      </c>
      <c r="AX828" s="79" t="str">
        <f>VLOOKUP(Q828,taxo!A:C,3,FALSE)</f>
        <v>Diodontidae</v>
      </c>
      <c r="AY828" t="str">
        <f>VLOOKUP(P828,spp!A:L,12,FALSE)</f>
        <v>NE</v>
      </c>
    </row>
    <row r="829" spans="1:51" hidden="1" x14ac:dyDescent="0.25">
      <c r="A829" t="s">
        <v>1094</v>
      </c>
      <c r="B829" s="22" t="s">
        <v>1125</v>
      </c>
      <c r="C829" t="s">
        <v>1136</v>
      </c>
      <c r="D829" s="22" t="s">
        <v>1143</v>
      </c>
      <c r="E829" s="22" t="s">
        <v>1146</v>
      </c>
      <c r="F829" s="3" t="s">
        <v>1148</v>
      </c>
      <c r="G829" s="46"/>
      <c r="H829" s="47">
        <v>1</v>
      </c>
      <c r="I829">
        <v>40</v>
      </c>
      <c r="J829" s="48">
        <v>43219</v>
      </c>
      <c r="K829" s="22">
        <v>2018</v>
      </c>
      <c r="L829" s="48" t="s">
        <v>1154</v>
      </c>
      <c r="M829" s="48">
        <v>43219</v>
      </c>
      <c r="N829" s="50">
        <v>7.6</v>
      </c>
      <c r="O829" t="str">
        <f t="shared" si="93"/>
        <v>Profundo</v>
      </c>
      <c r="P829" s="41" t="s">
        <v>1032</v>
      </c>
      <c r="Q829" t="str">
        <f>VLOOKUP(P829,spp!A:B,2,FALSE)</f>
        <v>Arothron hispidus</v>
      </c>
      <c r="R829" s="53">
        <f t="shared" si="95"/>
        <v>1</v>
      </c>
      <c r="S829" s="87"/>
      <c r="T829" s="87">
        <v>1</v>
      </c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  <c r="AF829" s="87"/>
      <c r="AG829" s="87"/>
      <c r="AH829" s="87"/>
      <c r="AI829" s="87"/>
      <c r="AJ829" s="87"/>
      <c r="AK829" s="88"/>
      <c r="AL829" s="79"/>
      <c r="AM829">
        <f>VLOOKUP(P829,spp!A:C,3,FALSE)</f>
        <v>5.7000000000000002E-2</v>
      </c>
      <c r="AN829">
        <f>VLOOKUP(P829,spp!A:D,4,FALSE)</f>
        <v>2.8010000000000002</v>
      </c>
      <c r="AO829">
        <f t="shared" si="96"/>
        <v>16.103543636076967</v>
      </c>
      <c r="AP829">
        <f t="shared" si="97"/>
        <v>0.40258859090192417</v>
      </c>
      <c r="AQ829">
        <f t="shared" si="98"/>
        <v>4.0258859090192418</v>
      </c>
      <c r="AR829">
        <f t="shared" si="99"/>
        <v>4.0258859090192417E-3</v>
      </c>
      <c r="AS829">
        <f t="shared" si="94"/>
        <v>2.5000000000000001E-2</v>
      </c>
      <c r="AT829">
        <f>VLOOKUP(P829,spp!A:H,8,FALSE)</f>
        <v>3.1</v>
      </c>
      <c r="AU829" s="79" t="str">
        <f>VLOOKUP(Q829,gfQuimbayo!B:C,2,FALSE)</f>
        <v>IN</v>
      </c>
      <c r="AV829" s="79" t="str">
        <f>VLOOKUP(AU829,gfQuimbayo!E:F,2,FALSE)</f>
        <v>Invertebrivores</v>
      </c>
      <c r="AW829" s="79" t="str">
        <f>VLOOKUP(Q829,taxo!A:D,4,FALSE)</f>
        <v>Tetraodontiformes</v>
      </c>
      <c r="AX829" s="79" t="str">
        <f>VLOOKUP(Q829,taxo!A:C,3,FALSE)</f>
        <v>Tetraodontidae</v>
      </c>
      <c r="AY829" t="str">
        <f>VLOOKUP(P829,spp!A:L,12,FALSE)</f>
        <v>NE</v>
      </c>
    </row>
    <row r="830" spans="1:51" hidden="1" x14ac:dyDescent="0.25">
      <c r="A830" t="s">
        <v>1094</v>
      </c>
      <c r="B830" s="22" t="s">
        <v>1125</v>
      </c>
      <c r="C830" t="s">
        <v>1136</v>
      </c>
      <c r="D830" s="22" t="s">
        <v>1143</v>
      </c>
      <c r="E830" s="22" t="s">
        <v>1146</v>
      </c>
      <c r="F830" s="3" t="s">
        <v>1148</v>
      </c>
      <c r="G830" s="46"/>
      <c r="H830" s="47">
        <v>1</v>
      </c>
      <c r="I830">
        <v>40</v>
      </c>
      <c r="J830" s="48">
        <v>43219</v>
      </c>
      <c r="K830" s="22">
        <v>2018</v>
      </c>
      <c r="L830" s="48" t="s">
        <v>1154</v>
      </c>
      <c r="M830" s="48">
        <v>43219</v>
      </c>
      <c r="N830" s="50">
        <v>7.6</v>
      </c>
      <c r="O830" t="str">
        <f t="shared" ref="O830:O893" si="100">IF(N830&gt;6,"Profundo","Somero")</f>
        <v>Profundo</v>
      </c>
      <c r="P830" s="41" t="s">
        <v>1033</v>
      </c>
      <c r="Q830" t="str">
        <f>VLOOKUP(P830,spp!A:B,2,FALSE)</f>
        <v>Haemulon flaviguttatum</v>
      </c>
      <c r="R830" s="53">
        <f t="shared" si="95"/>
        <v>220</v>
      </c>
      <c r="S830" s="87"/>
      <c r="T830" s="87"/>
      <c r="U830" s="87">
        <v>220</v>
      </c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  <c r="AF830" s="87"/>
      <c r="AG830" s="87"/>
      <c r="AH830" s="87"/>
      <c r="AI830" s="87"/>
      <c r="AJ830" s="87"/>
      <c r="AK830" s="88"/>
      <c r="AL830" s="79"/>
      <c r="AM830">
        <f>VLOOKUP(P830,spp!A:C,3,FALSE)</f>
        <v>0.10299999999999999</v>
      </c>
      <c r="AN830">
        <f>VLOOKUP(P830,spp!A:D,4,FALSE)</f>
        <v>2.6</v>
      </c>
      <c r="AO830">
        <f t="shared" si="96"/>
        <v>16114.837828348042</v>
      </c>
      <c r="AP830">
        <f t="shared" si="97"/>
        <v>402.87094570870102</v>
      </c>
      <c r="AQ830">
        <f t="shared" si="98"/>
        <v>4028.7094570870104</v>
      </c>
      <c r="AR830">
        <f t="shared" si="99"/>
        <v>4.0287094570870101</v>
      </c>
      <c r="AS830">
        <f t="shared" si="94"/>
        <v>5.5</v>
      </c>
      <c r="AT830">
        <f>VLOOKUP(P830,spp!A:H,8,FALSE)</f>
        <v>4.2</v>
      </c>
      <c r="AU830" s="79" t="str">
        <f>VLOOKUP(Q830,gfQuimbayo!B:C,2,FALSE)</f>
        <v>PS</v>
      </c>
      <c r="AV830" s="79" t="str">
        <f>VLOOKUP(AU830,gfQuimbayo!E:F,2,FALSE)</f>
        <v>Piscivores</v>
      </c>
      <c r="AW830" s="79" t="str">
        <f>VLOOKUP(Q830,taxo!A:D,4,FALSE)</f>
        <v>Perciformes</v>
      </c>
      <c r="AX830" s="79" t="str">
        <f>VLOOKUP(Q830,taxo!A:C,3,FALSE)</f>
        <v>Haemulidae</v>
      </c>
      <c r="AY830" t="str">
        <f>VLOOKUP(P830,spp!A:L,12,FALSE)</f>
        <v>LC</v>
      </c>
    </row>
    <row r="831" spans="1:51" hidden="1" x14ac:dyDescent="0.25">
      <c r="A831" t="s">
        <v>1094</v>
      </c>
      <c r="B831" s="22" t="s">
        <v>1125</v>
      </c>
      <c r="C831" t="s">
        <v>1136</v>
      </c>
      <c r="D831" s="22" t="s">
        <v>1143</v>
      </c>
      <c r="E831" s="22" t="s">
        <v>1146</v>
      </c>
      <c r="F831" s="3" t="s">
        <v>1148</v>
      </c>
      <c r="G831" s="46"/>
      <c r="H831" s="47">
        <v>1</v>
      </c>
      <c r="I831">
        <v>40</v>
      </c>
      <c r="J831" s="48">
        <v>43219</v>
      </c>
      <c r="K831" s="22">
        <v>2018</v>
      </c>
      <c r="L831" s="48" t="s">
        <v>1154</v>
      </c>
      <c r="M831" s="48">
        <v>43219</v>
      </c>
      <c r="N831" s="50">
        <v>7.6</v>
      </c>
      <c r="O831" t="str">
        <f t="shared" si="100"/>
        <v>Profundo</v>
      </c>
      <c r="P831" s="41" t="s">
        <v>973</v>
      </c>
      <c r="Q831" t="str">
        <f>VLOOKUP(P831,spp!A:B,2,FALSE)</f>
        <v>Chaetodon humeralis</v>
      </c>
      <c r="R831" s="53">
        <f t="shared" si="95"/>
        <v>2</v>
      </c>
      <c r="S831" s="87"/>
      <c r="T831" s="87">
        <v>2</v>
      </c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  <c r="AF831" s="87"/>
      <c r="AG831" s="87"/>
      <c r="AH831" s="87"/>
      <c r="AI831" s="87"/>
      <c r="AJ831" s="87"/>
      <c r="AK831" s="88"/>
      <c r="AL831" s="79"/>
      <c r="AM831">
        <f>VLOOKUP(P831,spp!A:C,3,FALSE)</f>
        <v>2.9600000000000001E-2</v>
      </c>
      <c r="AN831">
        <f>VLOOKUP(P831,spp!A:D,4,FALSE)</f>
        <v>2.9895</v>
      </c>
      <c r="AO831">
        <f t="shared" si="96"/>
        <v>24.452167023684002</v>
      </c>
      <c r="AP831">
        <f t="shared" si="97"/>
        <v>0.61130417559210004</v>
      </c>
      <c r="AQ831">
        <f t="shared" si="98"/>
        <v>6.1130417559210004</v>
      </c>
      <c r="AR831">
        <f t="shared" si="99"/>
        <v>6.1130417559210008E-3</v>
      </c>
      <c r="AS831">
        <f t="shared" si="94"/>
        <v>0.05</v>
      </c>
      <c r="AT831">
        <f>VLOOKUP(P831,spp!A:H,8,FALSE)</f>
        <v>2.7</v>
      </c>
      <c r="AU831" s="79" t="str">
        <f>VLOOKUP(Q831,gfQuimbayo!B:C,2,FALSE)</f>
        <v>OM</v>
      </c>
      <c r="AV831" s="79" t="str">
        <f>VLOOKUP(AU831,gfQuimbayo!E:F,2,FALSE)</f>
        <v>Omnivores</v>
      </c>
      <c r="AW831" s="79" t="str">
        <f>VLOOKUP(Q831,taxo!A:D,4,FALSE)</f>
        <v>Perciformes</v>
      </c>
      <c r="AX831" s="79" t="str">
        <f>VLOOKUP(Q831,taxo!A:C,3,FALSE)</f>
        <v>Chaetodontidae</v>
      </c>
      <c r="AY831" t="str">
        <f>VLOOKUP(P831,spp!A:L,12,FALSE)</f>
        <v>LC</v>
      </c>
    </row>
    <row r="832" spans="1:51" hidden="1" x14ac:dyDescent="0.25">
      <c r="A832" t="s">
        <v>1094</v>
      </c>
      <c r="B832" s="22" t="s">
        <v>1125</v>
      </c>
      <c r="C832" t="s">
        <v>1136</v>
      </c>
      <c r="D832" s="22" t="s">
        <v>1143</v>
      </c>
      <c r="E832" s="22" t="s">
        <v>1146</v>
      </c>
      <c r="F832" s="3" t="s">
        <v>1148</v>
      </c>
      <c r="G832" s="46"/>
      <c r="H832" s="47">
        <v>2</v>
      </c>
      <c r="I832">
        <v>40</v>
      </c>
      <c r="J832" s="48">
        <v>43219</v>
      </c>
      <c r="K832" s="22">
        <v>2018</v>
      </c>
      <c r="L832" s="48" t="s">
        <v>1154</v>
      </c>
      <c r="M832" s="48">
        <v>43219</v>
      </c>
      <c r="N832" s="50">
        <v>7.6</v>
      </c>
      <c r="O832" t="str">
        <f t="shared" si="100"/>
        <v>Profundo</v>
      </c>
      <c r="P832" s="41" t="s">
        <v>459</v>
      </c>
      <c r="Q832" t="str">
        <f>VLOOKUP(P832,spp!A:B,2,FALSE)</f>
        <v>Scarus ghobban</v>
      </c>
      <c r="R832" s="53">
        <f t="shared" si="95"/>
        <v>11</v>
      </c>
      <c r="S832" s="87"/>
      <c r="T832" s="87"/>
      <c r="U832" s="87"/>
      <c r="V832" s="87"/>
      <c r="W832" s="87">
        <v>11</v>
      </c>
      <c r="X832" s="87"/>
      <c r="Y832" s="87"/>
      <c r="Z832" s="87"/>
      <c r="AA832" s="87"/>
      <c r="AB832" s="87"/>
      <c r="AC832" s="87"/>
      <c r="AD832" s="87"/>
      <c r="AE832" s="87"/>
      <c r="AF832" s="87"/>
      <c r="AG832" s="87"/>
      <c r="AH832" s="87"/>
      <c r="AI832" s="87"/>
      <c r="AJ832" s="87"/>
      <c r="AK832" s="88"/>
      <c r="AL832" s="79"/>
      <c r="AM832">
        <f>VLOOKUP(P832,spp!A:C,3,FALSE)</f>
        <v>2.3300000000000001E-2</v>
      </c>
      <c r="AN832">
        <f>VLOOKUP(P832,spp!A:D,4,FALSE)</f>
        <v>2.919</v>
      </c>
      <c r="AO832">
        <f t="shared" si="96"/>
        <v>3085.5706261045857</v>
      </c>
      <c r="AP832">
        <f t="shared" si="97"/>
        <v>77.13926565261464</v>
      </c>
      <c r="AQ832">
        <f t="shared" si="98"/>
        <v>771.39265652614642</v>
      </c>
      <c r="AR832">
        <f t="shared" si="99"/>
        <v>0.77139265652614641</v>
      </c>
      <c r="AS832">
        <f t="shared" si="94"/>
        <v>0.27500000000000002</v>
      </c>
      <c r="AT832">
        <f>VLOOKUP(P832,spp!A:H,8,FALSE)</f>
        <v>2</v>
      </c>
      <c r="AU832" s="79" t="str">
        <f>VLOOKUP(Q832,gfQuimbayo!B:C,2,FALSE)</f>
        <v>HM</v>
      </c>
      <c r="AV832" s="79" t="str">
        <f>VLOOKUP(AU832,gfQuimbayo!E:F,2,FALSE)</f>
        <v>Macroalgae feeders</v>
      </c>
      <c r="AW832" s="79" t="str">
        <f>VLOOKUP(Q832,taxo!A:D,4,FALSE)</f>
        <v>Perciformes</v>
      </c>
      <c r="AX832" s="79" t="str">
        <f>VLOOKUP(Q832,taxo!A:C,3,FALSE)</f>
        <v>Scaridae</v>
      </c>
      <c r="AY832" t="str">
        <f>VLOOKUP(P832,spp!A:L,12,FALSE)</f>
        <v>LC</v>
      </c>
    </row>
    <row r="833" spans="1:51" hidden="1" x14ac:dyDescent="0.25">
      <c r="A833" t="s">
        <v>1094</v>
      </c>
      <c r="B833" s="22" t="s">
        <v>1125</v>
      </c>
      <c r="C833" t="s">
        <v>1136</v>
      </c>
      <c r="D833" s="22" t="s">
        <v>1143</v>
      </c>
      <c r="E833" s="22" t="s">
        <v>1146</v>
      </c>
      <c r="F833" s="3" t="s">
        <v>1148</v>
      </c>
      <c r="G833" s="46"/>
      <c r="H833" s="47">
        <v>2</v>
      </c>
      <c r="I833">
        <v>40</v>
      </c>
      <c r="J833" s="48">
        <v>43219</v>
      </c>
      <c r="K833" s="22">
        <v>2018</v>
      </c>
      <c r="L833" s="48" t="s">
        <v>1154</v>
      </c>
      <c r="M833" s="48">
        <v>43219</v>
      </c>
      <c r="N833" s="50">
        <v>7.6</v>
      </c>
      <c r="O833" t="str">
        <f t="shared" si="100"/>
        <v>Profundo</v>
      </c>
      <c r="P833" s="41" t="s">
        <v>246</v>
      </c>
      <c r="Q833" t="str">
        <f>VLOOKUP(P833,spp!A:B,2,FALSE)</f>
        <v>Epinephelus labriformis</v>
      </c>
      <c r="R833" s="53">
        <f t="shared" si="95"/>
        <v>1</v>
      </c>
      <c r="S833" s="87"/>
      <c r="T833" s="87"/>
      <c r="U833" s="87">
        <v>1</v>
      </c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  <c r="AF833" s="87"/>
      <c r="AG833" s="87"/>
      <c r="AH833" s="87"/>
      <c r="AI833" s="87"/>
      <c r="AJ833" s="87"/>
      <c r="AK833" s="88"/>
      <c r="AL833" s="79"/>
      <c r="AM833">
        <f>VLOOKUP(P833,spp!A:C,3,FALSE)</f>
        <v>3.4299999999999997E-2</v>
      </c>
      <c r="AN833">
        <f>VLOOKUP(P833,spp!A:D,4,FALSE)</f>
        <v>2.9</v>
      </c>
      <c r="AO833">
        <f t="shared" si="96"/>
        <v>52.03950510400329</v>
      </c>
      <c r="AP833">
        <f t="shared" si="97"/>
        <v>1.3009876276000822</v>
      </c>
      <c r="AQ833">
        <f t="shared" si="98"/>
        <v>13.009876276000822</v>
      </c>
      <c r="AR833">
        <f t="shared" si="99"/>
        <v>1.3009876276000823E-2</v>
      </c>
      <c r="AS833">
        <f t="shared" si="94"/>
        <v>2.5000000000000001E-2</v>
      </c>
      <c r="AT833">
        <f>VLOOKUP(P833,spp!A:H,8,FALSE)</f>
        <v>4</v>
      </c>
      <c r="AU833" s="79" t="str">
        <f>VLOOKUP(Q833,gfQuimbayo!B:C,2,FALSE)</f>
        <v>PS</v>
      </c>
      <c r="AV833" s="79" t="str">
        <f>VLOOKUP(AU833,gfQuimbayo!E:F,2,FALSE)</f>
        <v>Piscivores</v>
      </c>
      <c r="AW833" s="79" t="str">
        <f>VLOOKUP(Q833,taxo!A:D,4,FALSE)</f>
        <v>Perciformes</v>
      </c>
      <c r="AX833" s="79" t="str">
        <f>VLOOKUP(Q833,taxo!A:C,3,FALSE)</f>
        <v>Serranidae</v>
      </c>
      <c r="AY833" t="str">
        <f>VLOOKUP(P833,spp!A:L,12,FALSE)</f>
        <v>LC</v>
      </c>
    </row>
    <row r="834" spans="1:51" hidden="1" x14ac:dyDescent="0.25">
      <c r="A834" t="s">
        <v>1094</v>
      </c>
      <c r="B834" s="22" t="s">
        <v>1125</v>
      </c>
      <c r="C834" t="s">
        <v>1136</v>
      </c>
      <c r="D834" s="22" t="s">
        <v>1143</v>
      </c>
      <c r="E834" s="22" t="s">
        <v>1146</v>
      </c>
      <c r="F834" s="3" t="s">
        <v>1148</v>
      </c>
      <c r="G834" s="46"/>
      <c r="H834" s="47">
        <v>2</v>
      </c>
      <c r="I834">
        <v>40</v>
      </c>
      <c r="J834" s="48">
        <v>43219</v>
      </c>
      <c r="K834" s="22">
        <v>2018</v>
      </c>
      <c r="L834" s="48" t="s">
        <v>1154</v>
      </c>
      <c r="M834" s="48">
        <v>43219</v>
      </c>
      <c r="N834" s="50">
        <v>7.6</v>
      </c>
      <c r="O834" t="str">
        <f t="shared" si="100"/>
        <v>Profundo</v>
      </c>
      <c r="P834" s="41" t="s">
        <v>382</v>
      </c>
      <c r="Q834" t="str">
        <f>VLOOKUP(P834,spp!A:B,2,FALSE)</f>
        <v>Johnrandallia nigrirostris</v>
      </c>
      <c r="R834" s="53">
        <f t="shared" si="95"/>
        <v>2</v>
      </c>
      <c r="S834" s="87"/>
      <c r="T834" s="87">
        <v>2</v>
      </c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  <c r="AF834" s="87"/>
      <c r="AG834" s="87"/>
      <c r="AH834" s="87"/>
      <c r="AI834" s="87"/>
      <c r="AJ834" s="87"/>
      <c r="AK834" s="88"/>
      <c r="AL834" s="79"/>
      <c r="AM834">
        <f>VLOOKUP(P834,spp!A:C,3,FALSE)</f>
        <v>2.5600000000000001E-2</v>
      </c>
      <c r="AN834">
        <f>VLOOKUP(P834,spp!A:D,4,FALSE)</f>
        <v>3.0005999999999999</v>
      </c>
      <c r="AO834">
        <f t="shared" si="96"/>
        <v>21.626128934144351</v>
      </c>
      <c r="AP834">
        <f t="shared" si="97"/>
        <v>0.54065322335360877</v>
      </c>
      <c r="AQ834">
        <f t="shared" si="98"/>
        <v>5.4065322335360877</v>
      </c>
      <c r="AR834">
        <f t="shared" si="99"/>
        <v>5.4065322335360875E-3</v>
      </c>
      <c r="AS834">
        <f t="shared" ref="AS834:AS897" si="101">R834/I834</f>
        <v>0.05</v>
      </c>
      <c r="AT834">
        <f>VLOOKUP(P834,spp!A:H,8,FALSE)</f>
        <v>3</v>
      </c>
      <c r="AU834" s="79" t="str">
        <f>VLOOKUP(Q834,gfQuimbayo!B:C,2,FALSE)</f>
        <v>IN</v>
      </c>
      <c r="AV834" s="79" t="str">
        <f>VLOOKUP(AU834,gfQuimbayo!E:F,2,FALSE)</f>
        <v>Invertebrivores</v>
      </c>
      <c r="AW834" s="79" t="str">
        <f>VLOOKUP(Q834,taxo!A:D,4,FALSE)</f>
        <v>Perciformes</v>
      </c>
      <c r="AX834" s="79" t="str">
        <f>VLOOKUP(Q834,taxo!A:C,3,FALSE)</f>
        <v>Chaetodontidae</v>
      </c>
      <c r="AY834" t="str">
        <f>VLOOKUP(P834,spp!A:L,12,FALSE)</f>
        <v>LC</v>
      </c>
    </row>
    <row r="835" spans="1:51" hidden="1" x14ac:dyDescent="0.25">
      <c r="A835" t="s">
        <v>1094</v>
      </c>
      <c r="B835" s="22" t="s">
        <v>1125</v>
      </c>
      <c r="C835" t="s">
        <v>1136</v>
      </c>
      <c r="D835" s="22" t="s">
        <v>1143</v>
      </c>
      <c r="E835" s="22" t="s">
        <v>1146</v>
      </c>
      <c r="F835" s="3" t="s">
        <v>1148</v>
      </c>
      <c r="G835" s="46"/>
      <c r="H835" s="47">
        <v>2</v>
      </c>
      <c r="I835">
        <v>40</v>
      </c>
      <c r="J835" s="48">
        <v>43219</v>
      </c>
      <c r="K835" s="22">
        <v>2018</v>
      </c>
      <c r="L835" s="48" t="s">
        <v>1154</v>
      </c>
      <c r="M835" s="48">
        <v>43219</v>
      </c>
      <c r="N835" s="50">
        <v>7.6</v>
      </c>
      <c r="O835" t="str">
        <f t="shared" si="100"/>
        <v>Profundo</v>
      </c>
      <c r="P835" s="41" t="s">
        <v>367</v>
      </c>
      <c r="Q835" t="str">
        <f>VLOOKUP(P835,spp!A:B,2,FALSE)</f>
        <v>Diodon hystrix</v>
      </c>
      <c r="R835" s="53">
        <f t="shared" si="95"/>
        <v>1</v>
      </c>
      <c r="S835" s="87"/>
      <c r="T835" s="87">
        <v>1</v>
      </c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  <c r="AF835" s="87"/>
      <c r="AG835" s="87"/>
      <c r="AH835" s="87"/>
      <c r="AI835" s="87"/>
      <c r="AJ835" s="87"/>
      <c r="AK835" s="88"/>
      <c r="AL835" s="79"/>
      <c r="AM835">
        <f>VLOOKUP(P835,spp!A:C,3,FALSE)</f>
        <v>0.28499999999999998</v>
      </c>
      <c r="AN835">
        <f>VLOOKUP(P835,spp!A:D,4,FALSE)</f>
        <v>2.3450000000000002</v>
      </c>
      <c r="AO835">
        <f t="shared" si="96"/>
        <v>32.126508022816985</v>
      </c>
      <c r="AP835">
        <f t="shared" si="97"/>
        <v>0.8031627005704246</v>
      </c>
      <c r="AQ835">
        <f t="shared" si="98"/>
        <v>8.0316270057042463</v>
      </c>
      <c r="AR835">
        <f t="shared" si="99"/>
        <v>8.0316270057042456E-3</v>
      </c>
      <c r="AS835">
        <f t="shared" si="101"/>
        <v>2.5000000000000001E-2</v>
      </c>
      <c r="AT835">
        <f>VLOOKUP(P835,spp!A:H,8,FALSE)</f>
        <v>3.3</v>
      </c>
      <c r="AU835" s="79" t="str">
        <f>VLOOKUP(Q835,gfQuimbayo!B:C,2,FALSE)</f>
        <v>IN</v>
      </c>
      <c r="AV835" s="79" t="str">
        <f>VLOOKUP(AU835,gfQuimbayo!E:F,2,FALSE)</f>
        <v>Invertebrivores</v>
      </c>
      <c r="AW835" s="79" t="str">
        <f>VLOOKUP(Q835,taxo!A:D,4,FALSE)</f>
        <v>Tetraodontiformes</v>
      </c>
      <c r="AX835" s="79" t="str">
        <f>VLOOKUP(Q835,taxo!A:C,3,FALSE)</f>
        <v>Diodontidae</v>
      </c>
      <c r="AY835" t="str">
        <f>VLOOKUP(P835,spp!A:L,12,FALSE)</f>
        <v>NE</v>
      </c>
    </row>
    <row r="836" spans="1:51" hidden="1" x14ac:dyDescent="0.25">
      <c r="A836" t="s">
        <v>1094</v>
      </c>
      <c r="B836" s="22" t="s">
        <v>1125</v>
      </c>
      <c r="C836" t="s">
        <v>1136</v>
      </c>
      <c r="D836" s="22" t="s">
        <v>1143</v>
      </c>
      <c r="E836" s="22" t="s">
        <v>1146</v>
      </c>
      <c r="F836" s="3" t="s">
        <v>1148</v>
      </c>
      <c r="G836" s="46"/>
      <c r="H836" s="47">
        <v>2</v>
      </c>
      <c r="I836">
        <v>40</v>
      </c>
      <c r="J836" s="48">
        <v>43219</v>
      </c>
      <c r="K836" s="22">
        <v>2018</v>
      </c>
      <c r="L836" s="48" t="s">
        <v>1154</v>
      </c>
      <c r="M836" s="48">
        <v>43219</v>
      </c>
      <c r="N836" s="50">
        <v>7.6</v>
      </c>
      <c r="O836" t="str">
        <f t="shared" si="100"/>
        <v>Profundo</v>
      </c>
      <c r="P836" s="41" t="s">
        <v>125</v>
      </c>
      <c r="Q836" t="str">
        <f>VLOOKUP(P836,spp!A:B,2,FALSE)</f>
        <v>Canthigaster punctatissima</v>
      </c>
      <c r="R836" s="53">
        <f t="shared" si="95"/>
        <v>1</v>
      </c>
      <c r="S836" s="87"/>
      <c r="T836" s="87">
        <v>1</v>
      </c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  <c r="AF836" s="87"/>
      <c r="AG836" s="87"/>
      <c r="AH836" s="87"/>
      <c r="AI836" s="87"/>
      <c r="AJ836" s="87"/>
      <c r="AK836" s="88"/>
      <c r="AL836" s="79"/>
      <c r="AM836">
        <f>VLOOKUP(P836,spp!A:C,3,FALSE)</f>
        <v>1.9699999999999999E-2</v>
      </c>
      <c r="AN836">
        <f>VLOOKUP(P836,spp!A:D,4,FALSE)</f>
        <v>2.9174000000000002</v>
      </c>
      <c r="AO836">
        <f t="shared" si="96"/>
        <v>7.0367149081055116</v>
      </c>
      <c r="AP836">
        <f t="shared" si="97"/>
        <v>0.17591787270263778</v>
      </c>
      <c r="AQ836">
        <f t="shared" si="98"/>
        <v>1.7591787270263779</v>
      </c>
      <c r="AR836">
        <f t="shared" si="99"/>
        <v>1.7591787270263778E-3</v>
      </c>
      <c r="AS836">
        <f t="shared" si="101"/>
        <v>2.5000000000000001E-2</v>
      </c>
      <c r="AT836">
        <f>VLOOKUP(P836,spp!A:H,8,FALSE)</f>
        <v>3</v>
      </c>
      <c r="AU836" s="79" t="str">
        <f>VLOOKUP(Q836,gfQuimbayo!B:C,2,FALSE)</f>
        <v>IN</v>
      </c>
      <c r="AV836" s="79" t="str">
        <f>VLOOKUP(AU836,gfQuimbayo!E:F,2,FALSE)</f>
        <v>Invertebrivores</v>
      </c>
      <c r="AW836" s="79" t="str">
        <f>VLOOKUP(Q836,taxo!A:D,4,FALSE)</f>
        <v>Tetraodontiformes</v>
      </c>
      <c r="AX836" s="79" t="str">
        <f>VLOOKUP(Q836,taxo!A:C,3,FALSE)</f>
        <v>Tetraodontidae</v>
      </c>
      <c r="AY836" t="str">
        <f>VLOOKUP(P836,spp!A:L,12,FALSE)</f>
        <v>LC</v>
      </c>
    </row>
    <row r="837" spans="1:51" hidden="1" x14ac:dyDescent="0.25">
      <c r="A837" t="s">
        <v>1094</v>
      </c>
      <c r="B837" s="22" t="s">
        <v>1125</v>
      </c>
      <c r="C837" t="s">
        <v>1136</v>
      </c>
      <c r="D837" s="22" t="s">
        <v>1143</v>
      </c>
      <c r="E837" s="22" t="s">
        <v>1146</v>
      </c>
      <c r="F837" s="3" t="s">
        <v>1148</v>
      </c>
      <c r="G837" s="46"/>
      <c r="H837" s="47">
        <v>2</v>
      </c>
      <c r="I837">
        <v>40</v>
      </c>
      <c r="J837" s="48">
        <v>43219</v>
      </c>
      <c r="K837" s="22">
        <v>2018</v>
      </c>
      <c r="L837" s="48" t="s">
        <v>1154</v>
      </c>
      <c r="M837" s="48">
        <v>43219</v>
      </c>
      <c r="N837" s="50">
        <v>7.6</v>
      </c>
      <c r="O837" t="str">
        <f t="shared" si="100"/>
        <v>Profundo</v>
      </c>
      <c r="P837" s="41" t="s">
        <v>312</v>
      </c>
      <c r="Q837" t="str">
        <f>VLOOKUP(P837,spp!A:B,2,FALSE)</f>
        <v>Halichoeres dispilus</v>
      </c>
      <c r="R837" s="53">
        <f t="shared" si="95"/>
        <v>25</v>
      </c>
      <c r="S837" s="87">
        <v>20</v>
      </c>
      <c r="T837" s="87">
        <v>5</v>
      </c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  <c r="AF837" s="87"/>
      <c r="AG837" s="87"/>
      <c r="AH837" s="87"/>
      <c r="AI837" s="87"/>
      <c r="AJ837" s="87"/>
      <c r="AK837" s="88"/>
      <c r="AL837" s="79"/>
      <c r="AM837">
        <f>VLOOKUP(P837,spp!A:C,3,FALSE)</f>
        <v>1.26E-2</v>
      </c>
      <c r="AN837">
        <f>VLOOKUP(P837,spp!A:D,4,FALSE)</f>
        <v>3.0672999999999999</v>
      </c>
      <c r="AO837">
        <f t="shared" si="96"/>
        <v>34.625943740252893</v>
      </c>
      <c r="AP837">
        <f t="shared" si="97"/>
        <v>0.86564859350632228</v>
      </c>
      <c r="AQ837">
        <f t="shared" si="98"/>
        <v>8.6564859350632233</v>
      </c>
      <c r="AR837">
        <f t="shared" si="99"/>
        <v>8.6564859350632233E-3</v>
      </c>
      <c r="AS837">
        <f t="shared" si="101"/>
        <v>0.625</v>
      </c>
      <c r="AT837">
        <f>VLOOKUP(P837,spp!A:H,8,FALSE)</f>
        <v>3.9</v>
      </c>
      <c r="AU837" s="79" t="str">
        <f>VLOOKUP(Q837,gfQuimbayo!B:C,2,FALSE)</f>
        <v>IN</v>
      </c>
      <c r="AV837" s="79" t="str">
        <f>VLOOKUP(AU837,gfQuimbayo!E:F,2,FALSE)</f>
        <v>Invertebrivores</v>
      </c>
      <c r="AW837" s="79" t="str">
        <f>VLOOKUP(Q837,taxo!A:D,4,FALSE)</f>
        <v>Perciformes</v>
      </c>
      <c r="AX837" s="79" t="str">
        <f>VLOOKUP(Q837,taxo!A:C,3,FALSE)</f>
        <v>Labridae</v>
      </c>
      <c r="AY837" t="str">
        <f>VLOOKUP(P837,spp!A:L,12,FALSE)</f>
        <v>LC</v>
      </c>
    </row>
    <row r="838" spans="1:51" hidden="1" x14ac:dyDescent="0.25">
      <c r="A838" t="s">
        <v>1094</v>
      </c>
      <c r="B838" s="22" t="s">
        <v>1125</v>
      </c>
      <c r="C838" t="s">
        <v>1136</v>
      </c>
      <c r="D838" s="22" t="s">
        <v>1143</v>
      </c>
      <c r="E838" s="22" t="s">
        <v>1146</v>
      </c>
      <c r="F838" s="3" t="s">
        <v>1148</v>
      </c>
      <c r="G838" s="46"/>
      <c r="H838" s="47">
        <v>3</v>
      </c>
      <c r="I838">
        <v>40</v>
      </c>
      <c r="J838" s="48">
        <v>43219</v>
      </c>
      <c r="K838" s="22">
        <v>2018</v>
      </c>
      <c r="L838" s="48" t="s">
        <v>1154</v>
      </c>
      <c r="M838" s="48">
        <v>43219</v>
      </c>
      <c r="N838" s="50">
        <v>7.6</v>
      </c>
      <c r="O838" t="str">
        <f t="shared" si="100"/>
        <v>Profundo</v>
      </c>
      <c r="P838" s="41" t="s">
        <v>246</v>
      </c>
      <c r="Q838" t="str">
        <f>VLOOKUP(P838,spp!A:B,2,FALSE)</f>
        <v>Epinephelus labriformis</v>
      </c>
      <c r="R838" s="53">
        <f t="shared" si="95"/>
        <v>1</v>
      </c>
      <c r="S838" s="87"/>
      <c r="T838" s="87">
        <v>1</v>
      </c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  <c r="AF838" s="87"/>
      <c r="AG838" s="87"/>
      <c r="AH838" s="87"/>
      <c r="AI838" s="87"/>
      <c r="AJ838" s="87"/>
      <c r="AK838" s="88"/>
      <c r="AL838" s="79"/>
      <c r="AM838">
        <f>VLOOKUP(P838,spp!A:C,3,FALSE)</f>
        <v>3.4299999999999997E-2</v>
      </c>
      <c r="AN838">
        <f>VLOOKUP(P838,spp!A:D,4,FALSE)</f>
        <v>2.9</v>
      </c>
      <c r="AO838">
        <f t="shared" si="96"/>
        <v>11.829646959881062</v>
      </c>
      <c r="AP838">
        <f t="shared" si="97"/>
        <v>0.29574117399702654</v>
      </c>
      <c r="AQ838">
        <f t="shared" si="98"/>
        <v>2.9574117399702655</v>
      </c>
      <c r="AR838">
        <f t="shared" si="99"/>
        <v>2.9574117399702657E-3</v>
      </c>
      <c r="AS838">
        <f t="shared" si="101"/>
        <v>2.5000000000000001E-2</v>
      </c>
      <c r="AT838">
        <f>VLOOKUP(P838,spp!A:H,8,FALSE)</f>
        <v>4</v>
      </c>
      <c r="AU838" s="79" t="str">
        <f>VLOOKUP(Q838,gfQuimbayo!B:C,2,FALSE)</f>
        <v>PS</v>
      </c>
      <c r="AV838" s="79" t="str">
        <f>VLOOKUP(AU838,gfQuimbayo!E:F,2,FALSE)</f>
        <v>Piscivores</v>
      </c>
      <c r="AW838" s="79" t="str">
        <f>VLOOKUP(Q838,taxo!A:D,4,FALSE)</f>
        <v>Perciformes</v>
      </c>
      <c r="AX838" s="79" t="str">
        <f>VLOOKUP(Q838,taxo!A:C,3,FALSE)</f>
        <v>Serranidae</v>
      </c>
      <c r="AY838" t="str">
        <f>VLOOKUP(P838,spp!A:L,12,FALSE)</f>
        <v>LC</v>
      </c>
    </row>
    <row r="839" spans="1:51" hidden="1" x14ac:dyDescent="0.25">
      <c r="A839" t="s">
        <v>1094</v>
      </c>
      <c r="B839" s="22" t="s">
        <v>1125</v>
      </c>
      <c r="C839" t="s">
        <v>1136</v>
      </c>
      <c r="D839" s="22" t="s">
        <v>1143</v>
      </c>
      <c r="E839" s="22" t="s">
        <v>1146</v>
      </c>
      <c r="F839" s="3" t="s">
        <v>1148</v>
      </c>
      <c r="G839" s="46"/>
      <c r="H839" s="47">
        <v>3</v>
      </c>
      <c r="I839">
        <v>40</v>
      </c>
      <c r="J839" s="48">
        <v>43219</v>
      </c>
      <c r="K839" s="22">
        <v>2018</v>
      </c>
      <c r="L839" s="48" t="s">
        <v>1154</v>
      </c>
      <c r="M839" s="48">
        <v>43219</v>
      </c>
      <c r="N839" s="50">
        <v>7.6</v>
      </c>
      <c r="O839" t="str">
        <f t="shared" si="100"/>
        <v>Profundo</v>
      </c>
      <c r="P839" s="41" t="s">
        <v>252</v>
      </c>
      <c r="Q839" t="str">
        <f>VLOOKUP(P839,spp!A:B,2,FALSE)</f>
        <v>Fistularia commersonii</v>
      </c>
      <c r="R839" s="53">
        <f t="shared" si="95"/>
        <v>1</v>
      </c>
      <c r="S839" s="87"/>
      <c r="T839" s="87"/>
      <c r="U839" s="87"/>
      <c r="V839" s="87"/>
      <c r="W839" s="87"/>
      <c r="X839" s="87">
        <v>1</v>
      </c>
      <c r="Y839" s="87"/>
      <c r="Z839" s="87"/>
      <c r="AA839" s="87"/>
      <c r="AB839" s="87"/>
      <c r="AC839" s="87"/>
      <c r="AD839" s="87"/>
      <c r="AE839" s="87"/>
      <c r="AF839" s="87"/>
      <c r="AG839" s="87"/>
      <c r="AH839" s="87"/>
      <c r="AI839" s="87"/>
      <c r="AJ839" s="87"/>
      <c r="AK839" s="88"/>
      <c r="AL839" s="79"/>
      <c r="AM839">
        <f>VLOOKUP(P839,spp!A:C,3,FALSE)</f>
        <v>5.9999999999999995E-4</v>
      </c>
      <c r="AN839">
        <f>VLOOKUP(P839,spp!A:D,4,FALSE)</f>
        <v>3</v>
      </c>
      <c r="AO839">
        <f t="shared" si="96"/>
        <v>25.724999999999998</v>
      </c>
      <c r="AP839">
        <f t="shared" si="97"/>
        <v>0.64312499999999995</v>
      </c>
      <c r="AQ839">
        <f t="shared" si="98"/>
        <v>6.4312499999999995</v>
      </c>
      <c r="AR839">
        <f t="shared" si="99"/>
        <v>6.4312499999999995E-3</v>
      </c>
      <c r="AS839">
        <f t="shared" si="101"/>
        <v>2.5000000000000001E-2</v>
      </c>
      <c r="AT839">
        <f>VLOOKUP(P839,spp!A:H,8,FALSE)</f>
        <v>4.3</v>
      </c>
      <c r="AU839" s="79" t="str">
        <f>VLOOKUP(Q839,gfQuimbayo!B:C,2,FALSE)</f>
        <v>PS</v>
      </c>
      <c r="AV839" s="79" t="str">
        <f>VLOOKUP(AU839,gfQuimbayo!E:F,2,FALSE)</f>
        <v>Piscivores</v>
      </c>
      <c r="AW839" s="79" t="str">
        <f>VLOOKUP(Q839,taxo!A:D,4,FALSE)</f>
        <v>Syngnathiformes</v>
      </c>
      <c r="AX839" s="79" t="str">
        <f>VLOOKUP(Q839,taxo!A:C,3,FALSE)</f>
        <v>Fistulariidae</v>
      </c>
      <c r="AY839" t="str">
        <f>VLOOKUP(P839,spp!A:L,12,FALSE)</f>
        <v>NE</v>
      </c>
    </row>
    <row r="840" spans="1:51" hidden="1" x14ac:dyDescent="0.25">
      <c r="A840" t="s">
        <v>1094</v>
      </c>
      <c r="B840" s="22" t="s">
        <v>1125</v>
      </c>
      <c r="C840" t="s">
        <v>1136</v>
      </c>
      <c r="D840" s="22" t="s">
        <v>1143</v>
      </c>
      <c r="E840" s="22" t="s">
        <v>1146</v>
      </c>
      <c r="F840" s="3" t="s">
        <v>1148</v>
      </c>
      <c r="G840" s="46"/>
      <c r="H840" s="47">
        <v>3</v>
      </c>
      <c r="I840">
        <v>40</v>
      </c>
      <c r="J840" s="48">
        <v>43219</v>
      </c>
      <c r="K840" s="22">
        <v>2018</v>
      </c>
      <c r="L840" s="48" t="s">
        <v>1154</v>
      </c>
      <c r="M840" s="48">
        <v>43219</v>
      </c>
      <c r="N840" s="50">
        <v>7.6</v>
      </c>
      <c r="O840" t="str">
        <f t="shared" si="100"/>
        <v>Profundo</v>
      </c>
      <c r="P840" s="41" t="s">
        <v>174</v>
      </c>
      <c r="Q840" t="str">
        <f>VLOOKUP(P840,spp!A:B,2,FALSE)</f>
        <v>Chaetodon humeralis</v>
      </c>
      <c r="R840" s="53">
        <f t="shared" si="95"/>
        <v>3</v>
      </c>
      <c r="S840" s="87">
        <v>3</v>
      </c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  <c r="AF840" s="87"/>
      <c r="AG840" s="87"/>
      <c r="AH840" s="87"/>
      <c r="AI840" s="87"/>
      <c r="AJ840" s="87"/>
      <c r="AK840" s="88"/>
      <c r="AL840" s="79"/>
      <c r="AM840">
        <f>VLOOKUP(P840,spp!A:C,3,FALSE)</f>
        <v>2.9600000000000001E-2</v>
      </c>
      <c r="AN840">
        <f>VLOOKUP(P840,spp!A:D,4,FALSE)</f>
        <v>2.9895</v>
      </c>
      <c r="AO840">
        <f t="shared" si="96"/>
        <v>1.3742148006794694</v>
      </c>
      <c r="AP840">
        <f t="shared" si="97"/>
        <v>3.4355370016986735E-2</v>
      </c>
      <c r="AQ840">
        <f t="shared" si="98"/>
        <v>0.34355370016986736</v>
      </c>
      <c r="AR840">
        <f t="shared" si="99"/>
        <v>3.4355370016986737E-4</v>
      </c>
      <c r="AS840">
        <f t="shared" si="101"/>
        <v>7.4999999999999997E-2</v>
      </c>
      <c r="AT840">
        <f>VLOOKUP(P840,spp!A:H,8,FALSE)</f>
        <v>2.7</v>
      </c>
      <c r="AU840" s="79" t="str">
        <f>VLOOKUP(Q840,gfQuimbayo!B:C,2,FALSE)</f>
        <v>OM</v>
      </c>
      <c r="AV840" s="79" t="str">
        <f>VLOOKUP(AU840,gfQuimbayo!E:F,2,FALSE)</f>
        <v>Omnivores</v>
      </c>
      <c r="AW840" s="79" t="str">
        <f>VLOOKUP(Q840,taxo!A:D,4,FALSE)</f>
        <v>Perciformes</v>
      </c>
      <c r="AX840" s="79" t="str">
        <f>VLOOKUP(Q840,taxo!A:C,3,FALSE)</f>
        <v>Chaetodontidae</v>
      </c>
      <c r="AY840" t="str">
        <f>VLOOKUP(P840,spp!A:L,12,FALSE)</f>
        <v>LC</v>
      </c>
    </row>
    <row r="841" spans="1:51" hidden="1" x14ac:dyDescent="0.25">
      <c r="A841" t="s">
        <v>1094</v>
      </c>
      <c r="B841" s="22" t="s">
        <v>1125</v>
      </c>
      <c r="C841" t="s">
        <v>1136</v>
      </c>
      <c r="D841" s="22" t="s">
        <v>1143</v>
      </c>
      <c r="E841" s="22" t="s">
        <v>1146</v>
      </c>
      <c r="F841" s="3" t="s">
        <v>1148</v>
      </c>
      <c r="G841" s="46"/>
      <c r="H841" s="47">
        <v>3</v>
      </c>
      <c r="I841">
        <v>40</v>
      </c>
      <c r="J841" s="48">
        <v>43219</v>
      </c>
      <c r="K841" s="22">
        <v>2018</v>
      </c>
      <c r="L841" s="48" t="s">
        <v>1154</v>
      </c>
      <c r="M841" s="48">
        <v>43219</v>
      </c>
      <c r="N841" s="50">
        <v>7.6</v>
      </c>
      <c r="O841" t="str">
        <f t="shared" si="100"/>
        <v>Profundo</v>
      </c>
      <c r="P841" s="41" t="s">
        <v>382</v>
      </c>
      <c r="Q841" t="str">
        <f>VLOOKUP(P841,spp!A:B,2,FALSE)</f>
        <v>Johnrandallia nigrirostris</v>
      </c>
      <c r="R841" s="53">
        <f t="shared" si="95"/>
        <v>2</v>
      </c>
      <c r="S841" s="87"/>
      <c r="T841" s="87">
        <v>2</v>
      </c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  <c r="AF841" s="87"/>
      <c r="AG841" s="87"/>
      <c r="AH841" s="87"/>
      <c r="AI841" s="87"/>
      <c r="AJ841" s="87"/>
      <c r="AK841" s="88"/>
      <c r="AL841" s="79"/>
      <c r="AM841">
        <f>VLOOKUP(P841,spp!A:C,3,FALSE)</f>
        <v>2.5600000000000001E-2</v>
      </c>
      <c r="AN841">
        <f>VLOOKUP(P841,spp!A:D,4,FALSE)</f>
        <v>3.0005999999999999</v>
      </c>
      <c r="AO841">
        <f t="shared" si="96"/>
        <v>21.626128934144351</v>
      </c>
      <c r="AP841">
        <f t="shared" si="97"/>
        <v>0.54065322335360877</v>
      </c>
      <c r="AQ841">
        <f t="shared" si="98"/>
        <v>5.4065322335360877</v>
      </c>
      <c r="AR841">
        <f t="shared" si="99"/>
        <v>5.4065322335360875E-3</v>
      </c>
      <c r="AS841">
        <f t="shared" si="101"/>
        <v>0.05</v>
      </c>
      <c r="AT841">
        <f>VLOOKUP(P841,spp!A:H,8,FALSE)</f>
        <v>3</v>
      </c>
      <c r="AU841" s="79" t="str">
        <f>VLOOKUP(Q841,gfQuimbayo!B:C,2,FALSE)</f>
        <v>IN</v>
      </c>
      <c r="AV841" s="79" t="str">
        <f>VLOOKUP(AU841,gfQuimbayo!E:F,2,FALSE)</f>
        <v>Invertebrivores</v>
      </c>
      <c r="AW841" s="79" t="str">
        <f>VLOOKUP(Q841,taxo!A:D,4,FALSE)</f>
        <v>Perciformes</v>
      </c>
      <c r="AX841" s="79" t="str">
        <f>VLOOKUP(Q841,taxo!A:C,3,FALSE)</f>
        <v>Chaetodontidae</v>
      </c>
      <c r="AY841" t="str">
        <f>VLOOKUP(P841,spp!A:L,12,FALSE)</f>
        <v>LC</v>
      </c>
    </row>
    <row r="842" spans="1:51" hidden="1" x14ac:dyDescent="0.25">
      <c r="A842" t="s">
        <v>1094</v>
      </c>
      <c r="B842" s="22" t="s">
        <v>1125</v>
      </c>
      <c r="C842" t="s">
        <v>1136</v>
      </c>
      <c r="D842" s="22" t="s">
        <v>1143</v>
      </c>
      <c r="E842" s="22" t="s">
        <v>1146</v>
      </c>
      <c r="F842" s="3" t="s">
        <v>1148</v>
      </c>
      <c r="G842" s="46"/>
      <c r="H842" s="47">
        <v>3</v>
      </c>
      <c r="I842">
        <v>40</v>
      </c>
      <c r="J842" s="48">
        <v>43219</v>
      </c>
      <c r="K842" s="22">
        <v>2018</v>
      </c>
      <c r="L842" s="48" t="s">
        <v>1154</v>
      </c>
      <c r="M842" s="48">
        <v>43219</v>
      </c>
      <c r="N842" s="50">
        <v>7.6</v>
      </c>
      <c r="O842" t="str">
        <f t="shared" si="100"/>
        <v>Profundo</v>
      </c>
      <c r="P842" s="41" t="s">
        <v>312</v>
      </c>
      <c r="Q842" t="str">
        <f>VLOOKUP(P842,spp!A:B,2,FALSE)</f>
        <v>Halichoeres dispilus</v>
      </c>
      <c r="R842" s="53">
        <f t="shared" si="95"/>
        <v>2</v>
      </c>
      <c r="S842" s="87"/>
      <c r="T842" s="87">
        <v>2</v>
      </c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  <c r="AF842" s="87"/>
      <c r="AG842" s="87"/>
      <c r="AH842" s="87"/>
      <c r="AI842" s="87"/>
      <c r="AJ842" s="87"/>
      <c r="AK842" s="88"/>
      <c r="AL842" s="79"/>
      <c r="AM842">
        <f>VLOOKUP(P842,spp!A:C,3,FALSE)</f>
        <v>1.26E-2</v>
      </c>
      <c r="AN842">
        <f>VLOOKUP(P842,spp!A:D,4,FALSE)</f>
        <v>3.0672999999999999</v>
      </c>
      <c r="AO842">
        <f t="shared" si="96"/>
        <v>12.175195793543107</v>
      </c>
      <c r="AP842">
        <f t="shared" si="97"/>
        <v>0.30437989483857769</v>
      </c>
      <c r="AQ842">
        <f t="shared" si="98"/>
        <v>3.0437989483857768</v>
      </c>
      <c r="AR842">
        <f t="shared" si="99"/>
        <v>3.0437989483857769E-3</v>
      </c>
      <c r="AS842">
        <f t="shared" si="101"/>
        <v>0.05</v>
      </c>
      <c r="AT842">
        <f>VLOOKUP(P842,spp!A:H,8,FALSE)</f>
        <v>3.9</v>
      </c>
      <c r="AU842" s="79" t="str">
        <f>VLOOKUP(Q842,gfQuimbayo!B:C,2,FALSE)</f>
        <v>IN</v>
      </c>
      <c r="AV842" s="79" t="str">
        <f>VLOOKUP(AU842,gfQuimbayo!E:F,2,FALSE)</f>
        <v>Invertebrivores</v>
      </c>
      <c r="AW842" s="79" t="str">
        <f>VLOOKUP(Q842,taxo!A:D,4,FALSE)</f>
        <v>Perciformes</v>
      </c>
      <c r="AX842" s="79" t="str">
        <f>VLOOKUP(Q842,taxo!A:C,3,FALSE)</f>
        <v>Labridae</v>
      </c>
      <c r="AY842" t="str">
        <f>VLOOKUP(P842,spp!A:L,12,FALSE)</f>
        <v>LC</v>
      </c>
    </row>
    <row r="843" spans="1:51" hidden="1" x14ac:dyDescent="0.25">
      <c r="A843" t="s">
        <v>1094</v>
      </c>
      <c r="B843" s="22" t="s">
        <v>1125</v>
      </c>
      <c r="C843" t="s">
        <v>1136</v>
      </c>
      <c r="D843" s="22" t="s">
        <v>1143</v>
      </c>
      <c r="E843" s="22" t="s">
        <v>1146</v>
      </c>
      <c r="F843" s="3" t="s">
        <v>1148</v>
      </c>
      <c r="G843" s="46"/>
      <c r="H843" s="47">
        <v>3</v>
      </c>
      <c r="I843">
        <v>40</v>
      </c>
      <c r="J843" s="48">
        <v>43219</v>
      </c>
      <c r="K843" s="22">
        <v>2018</v>
      </c>
      <c r="L843" s="48" t="s">
        <v>1154</v>
      </c>
      <c r="M843" s="48">
        <v>43219</v>
      </c>
      <c r="N843" s="50">
        <v>7.6</v>
      </c>
      <c r="O843" t="str">
        <f t="shared" si="100"/>
        <v>Profundo</v>
      </c>
      <c r="P843" s="41" t="s">
        <v>459</v>
      </c>
      <c r="Q843" t="str">
        <f>VLOOKUP(P843,spp!A:B,2,FALSE)</f>
        <v>Scarus ghobban</v>
      </c>
      <c r="R843" s="53">
        <f t="shared" si="95"/>
        <v>2</v>
      </c>
      <c r="S843" s="87"/>
      <c r="T843" s="87">
        <v>2</v>
      </c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  <c r="AF843" s="87"/>
      <c r="AG843" s="87"/>
      <c r="AH843" s="87"/>
      <c r="AI843" s="87"/>
      <c r="AJ843" s="87"/>
      <c r="AK843" s="88"/>
      <c r="AL843" s="79"/>
      <c r="AM843">
        <f>VLOOKUP(P843,spp!A:C,3,FALSE)</f>
        <v>2.3300000000000001E-2</v>
      </c>
      <c r="AN843">
        <f>VLOOKUP(P843,spp!A:D,4,FALSE)</f>
        <v>2.919</v>
      </c>
      <c r="AO843">
        <f t="shared" si="96"/>
        <v>16.698972308439288</v>
      </c>
      <c r="AP843">
        <f t="shared" si="97"/>
        <v>0.41747430771098221</v>
      </c>
      <c r="AQ843">
        <f t="shared" si="98"/>
        <v>4.174743077109822</v>
      </c>
      <c r="AR843">
        <f t="shared" si="99"/>
        <v>4.1747430771098219E-3</v>
      </c>
      <c r="AS843">
        <f t="shared" si="101"/>
        <v>0.05</v>
      </c>
      <c r="AT843">
        <f>VLOOKUP(P843,spp!A:H,8,FALSE)</f>
        <v>2</v>
      </c>
      <c r="AU843" s="79" t="str">
        <f>VLOOKUP(Q843,gfQuimbayo!B:C,2,FALSE)</f>
        <v>HM</v>
      </c>
      <c r="AV843" s="79" t="str">
        <f>VLOOKUP(AU843,gfQuimbayo!E:F,2,FALSE)</f>
        <v>Macroalgae feeders</v>
      </c>
      <c r="AW843" s="79" t="str">
        <f>VLOOKUP(Q843,taxo!A:D,4,FALSE)</f>
        <v>Perciformes</v>
      </c>
      <c r="AX843" s="79" t="str">
        <f>VLOOKUP(Q843,taxo!A:C,3,FALSE)</f>
        <v>Scaridae</v>
      </c>
      <c r="AY843" t="str">
        <f>VLOOKUP(P843,spp!A:L,12,FALSE)</f>
        <v>LC</v>
      </c>
    </row>
    <row r="844" spans="1:51" hidden="1" x14ac:dyDescent="0.25">
      <c r="A844" t="s">
        <v>1094</v>
      </c>
      <c r="B844" s="22" t="s">
        <v>1125</v>
      </c>
      <c r="C844" t="s">
        <v>1136</v>
      </c>
      <c r="D844" s="22" t="s">
        <v>1143</v>
      </c>
      <c r="E844" s="22" t="s">
        <v>1146</v>
      </c>
      <c r="F844" s="3" t="s">
        <v>1148</v>
      </c>
      <c r="G844" s="46"/>
      <c r="H844" s="47">
        <v>3</v>
      </c>
      <c r="I844">
        <v>40</v>
      </c>
      <c r="J844" s="48">
        <v>43219</v>
      </c>
      <c r="K844" s="22">
        <v>2018</v>
      </c>
      <c r="L844" s="48" t="s">
        <v>1154</v>
      </c>
      <c r="M844" s="48">
        <v>43219</v>
      </c>
      <c r="N844" s="50">
        <v>7.6</v>
      </c>
      <c r="O844" t="str">
        <f t="shared" si="100"/>
        <v>Profundo</v>
      </c>
      <c r="P844" s="41" t="s">
        <v>1033</v>
      </c>
      <c r="Q844" t="str">
        <f>VLOOKUP(P844,spp!A:B,2,FALSE)</f>
        <v>Haemulon flaviguttatum</v>
      </c>
      <c r="R844" s="53">
        <f t="shared" si="95"/>
        <v>150</v>
      </c>
      <c r="S844" s="87"/>
      <c r="T844" s="87">
        <v>90</v>
      </c>
      <c r="U844" s="87">
        <v>60</v>
      </c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  <c r="AF844" s="87"/>
      <c r="AG844" s="87"/>
      <c r="AH844" s="87"/>
      <c r="AI844" s="87"/>
      <c r="AJ844" s="87"/>
      <c r="AK844" s="88"/>
      <c r="AL844" s="79"/>
      <c r="AM844">
        <f>VLOOKUP(P844,spp!A:C,3,FALSE)</f>
        <v>0.10299999999999999</v>
      </c>
      <c r="AN844">
        <f>VLOOKUP(P844,spp!A:D,4,FALSE)</f>
        <v>2.6</v>
      </c>
      <c r="AO844">
        <f t="shared" si="96"/>
        <v>6141.7390220399766</v>
      </c>
      <c r="AP844">
        <f t="shared" si="97"/>
        <v>153.5434755509994</v>
      </c>
      <c r="AQ844">
        <f t="shared" si="98"/>
        <v>1535.4347555099939</v>
      </c>
      <c r="AR844">
        <f t="shared" si="99"/>
        <v>1.5354347555099939</v>
      </c>
      <c r="AS844">
        <f t="shared" si="101"/>
        <v>3.75</v>
      </c>
      <c r="AT844">
        <f>VLOOKUP(P844,spp!A:H,8,FALSE)</f>
        <v>4.2</v>
      </c>
      <c r="AU844" s="79" t="str">
        <f>VLOOKUP(Q844,gfQuimbayo!B:C,2,FALSE)</f>
        <v>PS</v>
      </c>
      <c r="AV844" s="79" t="str">
        <f>VLOOKUP(AU844,gfQuimbayo!E:F,2,FALSE)</f>
        <v>Piscivores</v>
      </c>
      <c r="AW844" s="79" t="str">
        <f>VLOOKUP(Q844,taxo!A:D,4,FALSE)</f>
        <v>Perciformes</v>
      </c>
      <c r="AX844" s="79" t="str">
        <f>VLOOKUP(Q844,taxo!A:C,3,FALSE)</f>
        <v>Haemulidae</v>
      </c>
      <c r="AY844" t="str">
        <f>VLOOKUP(P844,spp!A:L,12,FALSE)</f>
        <v>LC</v>
      </c>
    </row>
    <row r="845" spans="1:51" hidden="1" x14ac:dyDescent="0.25">
      <c r="A845" t="s">
        <v>1094</v>
      </c>
      <c r="B845" s="22" t="s">
        <v>1125</v>
      </c>
      <c r="C845" t="s">
        <v>1136</v>
      </c>
      <c r="D845" s="22" t="s">
        <v>1143</v>
      </c>
      <c r="E845" s="22" t="s">
        <v>1146</v>
      </c>
      <c r="F845" s="3" t="s">
        <v>1148</v>
      </c>
      <c r="G845" s="46"/>
      <c r="H845" s="47">
        <v>3</v>
      </c>
      <c r="I845">
        <v>40</v>
      </c>
      <c r="J845" s="48">
        <v>43219</v>
      </c>
      <c r="K845" s="22">
        <v>2018</v>
      </c>
      <c r="L845" s="48" t="s">
        <v>1154</v>
      </c>
      <c r="M845" s="48">
        <v>43219</v>
      </c>
      <c r="N845" s="50">
        <v>7.6</v>
      </c>
      <c r="O845" t="str">
        <f t="shared" si="100"/>
        <v>Profundo</v>
      </c>
      <c r="P845" s="41" t="s">
        <v>978</v>
      </c>
      <c r="Q845" t="str">
        <f>VLOOKUP(P845,spp!A:B,2,FALSE)</f>
        <v>Bodianus diplotaenia</v>
      </c>
      <c r="R845" s="53">
        <f t="shared" si="95"/>
        <v>1</v>
      </c>
      <c r="S845" s="87"/>
      <c r="T845" s="87"/>
      <c r="U845" s="87"/>
      <c r="V845" s="87"/>
      <c r="W845" s="87">
        <v>1</v>
      </c>
      <c r="X845" s="87"/>
      <c r="Y845" s="87"/>
      <c r="Z845" s="87"/>
      <c r="AA845" s="87"/>
      <c r="AB845" s="87"/>
      <c r="AC845" s="87"/>
      <c r="AD845" s="87"/>
      <c r="AE845" s="87"/>
      <c r="AF845" s="87"/>
      <c r="AG845" s="87"/>
      <c r="AH845" s="87"/>
      <c r="AI845" s="87"/>
      <c r="AJ845" s="87"/>
      <c r="AK845" s="88"/>
      <c r="AL845" s="79"/>
      <c r="AM845">
        <f>VLOOKUP(P845,spp!A:C,3,FALSE)</f>
        <v>2.01E-2</v>
      </c>
      <c r="AN845">
        <f>VLOOKUP(P845,spp!A:D,4,FALSE)</f>
        <v>2.9992000000000001</v>
      </c>
      <c r="AO845">
        <f t="shared" si="96"/>
        <v>313.25479785250087</v>
      </c>
      <c r="AP845">
        <f t="shared" si="97"/>
        <v>7.8313699463125221</v>
      </c>
      <c r="AQ845">
        <f t="shared" si="98"/>
        <v>78.313699463125218</v>
      </c>
      <c r="AR845">
        <f t="shared" si="99"/>
        <v>7.8313699463125219E-2</v>
      </c>
      <c r="AS845">
        <f t="shared" si="101"/>
        <v>2.5000000000000001E-2</v>
      </c>
      <c r="AT845">
        <f>VLOOKUP(P845,spp!A:H,8,FALSE)</f>
        <v>3.4</v>
      </c>
      <c r="AU845" s="79" t="str">
        <f>VLOOKUP(Q845,gfQuimbayo!B:C,2,FALSE)</f>
        <v>IN</v>
      </c>
      <c r="AV845" s="79" t="str">
        <f>VLOOKUP(AU845,gfQuimbayo!E:F,2,FALSE)</f>
        <v>Invertebrivores</v>
      </c>
      <c r="AW845" s="79" t="str">
        <f>VLOOKUP(Q845,taxo!A:D,4,FALSE)</f>
        <v>Perciformes</v>
      </c>
      <c r="AX845" s="79" t="str">
        <f>VLOOKUP(Q845,taxo!A:C,3,FALSE)</f>
        <v>Labridae</v>
      </c>
      <c r="AY845" t="str">
        <f>VLOOKUP(P845,spp!A:L,12,FALSE)</f>
        <v>LC</v>
      </c>
    </row>
    <row r="846" spans="1:51" hidden="1" x14ac:dyDescent="0.25">
      <c r="A846" t="s">
        <v>1094</v>
      </c>
      <c r="B846" s="22" t="s">
        <v>1125</v>
      </c>
      <c r="C846" t="s">
        <v>1137</v>
      </c>
      <c r="D846" s="22" t="s">
        <v>1143</v>
      </c>
      <c r="E846" s="22" t="s">
        <v>1146</v>
      </c>
      <c r="F846" s="3" t="s">
        <v>1148</v>
      </c>
      <c r="G846" s="46"/>
      <c r="H846" s="47">
        <v>1</v>
      </c>
      <c r="I846">
        <v>40</v>
      </c>
      <c r="J846" s="48">
        <v>43219</v>
      </c>
      <c r="K846" s="22">
        <v>2018</v>
      </c>
      <c r="L846" s="48" t="s">
        <v>1154</v>
      </c>
      <c r="M846" s="48">
        <v>43219</v>
      </c>
      <c r="N846" s="50">
        <v>7.4</v>
      </c>
      <c r="O846" t="str">
        <f t="shared" si="100"/>
        <v>Profundo</v>
      </c>
      <c r="P846" s="41" t="s">
        <v>16</v>
      </c>
      <c r="Q846" t="str">
        <f>VLOOKUP(P846,spp!A:B,2,FALSE)</f>
        <v>Abudefduf troschelii</v>
      </c>
      <c r="R846" s="53">
        <f t="shared" si="95"/>
        <v>13</v>
      </c>
      <c r="S846" s="87"/>
      <c r="T846" s="87"/>
      <c r="U846" s="87">
        <v>13</v>
      </c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  <c r="AF846" s="87"/>
      <c r="AG846" s="87"/>
      <c r="AH846" s="87"/>
      <c r="AI846" s="87"/>
      <c r="AJ846" s="87"/>
      <c r="AK846" s="88"/>
      <c r="AL846" s="79"/>
      <c r="AM846">
        <f>VLOOKUP(P846,spp!A:C,3,FALSE)</f>
        <v>1.6E-2</v>
      </c>
      <c r="AN846">
        <f>VLOOKUP(P846,spp!A:D,4,FALSE)</f>
        <v>3.0516000000000001</v>
      </c>
      <c r="AO846">
        <f t="shared" si="96"/>
        <v>462.80061847278824</v>
      </c>
      <c r="AP846">
        <f t="shared" si="97"/>
        <v>11.570015461819706</v>
      </c>
      <c r="AQ846">
        <f t="shared" si="98"/>
        <v>115.70015461819706</v>
      </c>
      <c r="AR846">
        <f t="shared" si="99"/>
        <v>0.11570015461819706</v>
      </c>
      <c r="AS846">
        <f t="shared" si="101"/>
        <v>0.32500000000000001</v>
      </c>
      <c r="AT846">
        <f>VLOOKUP(P846,spp!A:H,8,FALSE)</f>
        <v>3</v>
      </c>
      <c r="AU846" s="79" t="str">
        <f>VLOOKUP(Q846,gfQuimbayo!B:C,2,FALSE)</f>
        <v>PK</v>
      </c>
      <c r="AV846" s="79" t="str">
        <f>VLOOKUP(AU846,gfQuimbayo!E:F,2,FALSE)</f>
        <v>Planktivores</v>
      </c>
      <c r="AW846" s="79" t="str">
        <f>VLOOKUP(Q846,taxo!A:D,4,FALSE)</f>
        <v>Perciformes</v>
      </c>
      <c r="AX846" s="79" t="str">
        <f>VLOOKUP(Q846,taxo!A:C,3,FALSE)</f>
        <v>Pomacentridae</v>
      </c>
      <c r="AY846" t="str">
        <f>VLOOKUP(P846,spp!A:L,12,FALSE)</f>
        <v>LC</v>
      </c>
    </row>
    <row r="847" spans="1:51" hidden="1" x14ac:dyDescent="0.25">
      <c r="A847" t="s">
        <v>1094</v>
      </c>
      <c r="B847" s="22" t="s">
        <v>1125</v>
      </c>
      <c r="C847" t="s">
        <v>1137</v>
      </c>
      <c r="D847" s="22" t="s">
        <v>1143</v>
      </c>
      <c r="E847" s="22" t="s">
        <v>1146</v>
      </c>
      <c r="F847" s="3" t="s">
        <v>1148</v>
      </c>
      <c r="G847" s="46"/>
      <c r="H847" s="47">
        <v>1</v>
      </c>
      <c r="I847">
        <v>40</v>
      </c>
      <c r="J847" s="48">
        <v>43219</v>
      </c>
      <c r="K847" s="22">
        <v>2018</v>
      </c>
      <c r="L847" s="48" t="s">
        <v>1154</v>
      </c>
      <c r="M847" s="48">
        <v>43219</v>
      </c>
      <c r="N847" s="50">
        <v>7.4</v>
      </c>
      <c r="O847" t="str">
        <f t="shared" si="100"/>
        <v>Profundo</v>
      </c>
      <c r="P847" s="41" t="s">
        <v>312</v>
      </c>
      <c r="Q847" t="str">
        <f>VLOOKUP(P847,spp!A:B,2,FALSE)</f>
        <v>Halichoeres dispilus</v>
      </c>
      <c r="R847" s="53">
        <f t="shared" si="95"/>
        <v>17</v>
      </c>
      <c r="S847" s="87">
        <v>10</v>
      </c>
      <c r="T847" s="87">
        <v>7</v>
      </c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  <c r="AF847" s="87"/>
      <c r="AG847" s="87"/>
      <c r="AH847" s="87"/>
      <c r="AI847" s="87"/>
      <c r="AJ847" s="87"/>
      <c r="AK847" s="88"/>
      <c r="AL847" s="79"/>
      <c r="AM847">
        <f>VLOOKUP(P847,spp!A:C,3,FALSE)</f>
        <v>1.26E-2</v>
      </c>
      <c r="AN847">
        <f>VLOOKUP(P847,spp!A:D,4,FALSE)</f>
        <v>3.0672999999999999</v>
      </c>
      <c r="AO847">
        <f t="shared" si="96"/>
        <v>44.707162405598432</v>
      </c>
      <c r="AP847">
        <f t="shared" si="97"/>
        <v>1.1176790601399609</v>
      </c>
      <c r="AQ847">
        <f t="shared" si="98"/>
        <v>11.17679060139961</v>
      </c>
      <c r="AR847">
        <f t="shared" si="99"/>
        <v>1.117679060139961E-2</v>
      </c>
      <c r="AS847">
        <f t="shared" si="101"/>
        <v>0.42499999999999999</v>
      </c>
      <c r="AT847">
        <f>VLOOKUP(P847,spp!A:H,8,FALSE)</f>
        <v>3.9</v>
      </c>
      <c r="AU847" s="79" t="str">
        <f>VLOOKUP(Q847,gfQuimbayo!B:C,2,FALSE)</f>
        <v>IN</v>
      </c>
      <c r="AV847" s="79" t="str">
        <f>VLOOKUP(AU847,gfQuimbayo!E:F,2,FALSE)</f>
        <v>Invertebrivores</v>
      </c>
      <c r="AW847" s="79" t="str">
        <f>VLOOKUP(Q847,taxo!A:D,4,FALSE)</f>
        <v>Perciformes</v>
      </c>
      <c r="AX847" s="79" t="str">
        <f>VLOOKUP(Q847,taxo!A:C,3,FALSE)</f>
        <v>Labridae</v>
      </c>
      <c r="AY847" t="str">
        <f>VLOOKUP(P847,spp!A:L,12,FALSE)</f>
        <v>LC</v>
      </c>
    </row>
    <row r="848" spans="1:51" hidden="1" x14ac:dyDescent="0.25">
      <c r="A848" t="s">
        <v>1094</v>
      </c>
      <c r="B848" s="22" t="s">
        <v>1125</v>
      </c>
      <c r="C848" t="s">
        <v>1137</v>
      </c>
      <c r="D848" s="22" t="s">
        <v>1143</v>
      </c>
      <c r="E848" s="22" t="s">
        <v>1146</v>
      </c>
      <c r="F848" s="3" t="s">
        <v>1148</v>
      </c>
      <c r="G848" s="46"/>
      <c r="H848" s="47">
        <v>1</v>
      </c>
      <c r="I848">
        <v>40</v>
      </c>
      <c r="J848" s="48">
        <v>43219</v>
      </c>
      <c r="K848" s="22">
        <v>2018</v>
      </c>
      <c r="L848" s="48" t="s">
        <v>1154</v>
      </c>
      <c r="M848" s="48">
        <v>43219</v>
      </c>
      <c r="N848" s="50">
        <v>7.4</v>
      </c>
      <c r="O848" t="str">
        <f t="shared" si="100"/>
        <v>Profundo</v>
      </c>
      <c r="P848" s="41" t="s">
        <v>388</v>
      </c>
      <c r="Q848" t="str">
        <f>VLOOKUP(P848,spp!A:B,2,FALSE)</f>
        <v>Lutjanus argentiventris</v>
      </c>
      <c r="R848" s="53">
        <f t="shared" si="95"/>
        <v>4</v>
      </c>
      <c r="S848" s="87"/>
      <c r="T848" s="87"/>
      <c r="U848" s="87"/>
      <c r="V848" s="87">
        <v>4</v>
      </c>
      <c r="W848" s="87"/>
      <c r="X848" s="87"/>
      <c r="Y848" s="87"/>
      <c r="Z848" s="87"/>
      <c r="AA848" s="87"/>
      <c r="AB848" s="87"/>
      <c r="AC848" s="87"/>
      <c r="AD848" s="87"/>
      <c r="AE848" s="87"/>
      <c r="AF848" s="87"/>
      <c r="AG848" s="87"/>
      <c r="AH848" s="87"/>
      <c r="AI848" s="87"/>
      <c r="AJ848" s="87"/>
      <c r="AK848" s="88"/>
      <c r="AL848" s="79"/>
      <c r="AM848">
        <f>VLOOKUP(P848,spp!A:C,3,FALSE)</f>
        <v>1.7299999999999999E-2</v>
      </c>
      <c r="AN848">
        <f>VLOOKUP(P848,spp!A:D,4,FALSE)</f>
        <v>3</v>
      </c>
      <c r="AO848">
        <f t="shared" si="96"/>
        <v>370.86874999999998</v>
      </c>
      <c r="AP848">
        <f t="shared" si="97"/>
        <v>9.2717187499999998</v>
      </c>
      <c r="AQ848">
        <f t="shared" si="98"/>
        <v>92.717187499999994</v>
      </c>
      <c r="AR848">
        <f t="shared" si="99"/>
        <v>9.2717187499999992E-2</v>
      </c>
      <c r="AS848">
        <f t="shared" si="101"/>
        <v>0.1</v>
      </c>
      <c r="AT848">
        <f>VLOOKUP(P848,spp!A:H,8,FALSE)</f>
        <v>4</v>
      </c>
      <c r="AU848" s="79" t="str">
        <f>VLOOKUP(Q848,gfQuimbayo!B:C,2,FALSE)</f>
        <v>PS</v>
      </c>
      <c r="AV848" s="79" t="str">
        <f>VLOOKUP(AU848,gfQuimbayo!E:F,2,FALSE)</f>
        <v>Piscivores</v>
      </c>
      <c r="AW848" s="79" t="str">
        <f>VLOOKUP(Q848,taxo!A:D,4,FALSE)</f>
        <v>Perciformes</v>
      </c>
      <c r="AX848" s="79" t="str">
        <f>VLOOKUP(Q848,taxo!A:C,3,FALSE)</f>
        <v>Lutjanidae</v>
      </c>
      <c r="AY848" t="str">
        <f>VLOOKUP(P848,spp!A:L,12,FALSE)</f>
        <v>LC</v>
      </c>
    </row>
    <row r="849" spans="1:51" hidden="1" x14ac:dyDescent="0.25">
      <c r="A849" t="s">
        <v>1094</v>
      </c>
      <c r="B849" s="22" t="s">
        <v>1125</v>
      </c>
      <c r="C849" t="s">
        <v>1137</v>
      </c>
      <c r="D849" s="22" t="s">
        <v>1143</v>
      </c>
      <c r="E849" s="22" t="s">
        <v>1146</v>
      </c>
      <c r="F849" s="3" t="s">
        <v>1148</v>
      </c>
      <c r="G849" s="46"/>
      <c r="H849" s="47">
        <v>1</v>
      </c>
      <c r="I849">
        <v>40</v>
      </c>
      <c r="J849" s="48">
        <v>43219</v>
      </c>
      <c r="K849" s="22">
        <v>2018</v>
      </c>
      <c r="L849" s="48" t="s">
        <v>1154</v>
      </c>
      <c r="M849" s="48">
        <v>43219</v>
      </c>
      <c r="N849" s="50">
        <v>7.4</v>
      </c>
      <c r="O849" t="str">
        <f t="shared" si="100"/>
        <v>Profundo</v>
      </c>
      <c r="P849" s="41" t="s">
        <v>252</v>
      </c>
      <c r="Q849" t="str">
        <f>VLOOKUP(P849,spp!A:B,2,FALSE)</f>
        <v>Fistularia commersonii</v>
      </c>
      <c r="R849" s="53">
        <f t="shared" si="95"/>
        <v>1</v>
      </c>
      <c r="S849" s="87"/>
      <c r="T849" s="87"/>
      <c r="U849" s="87"/>
      <c r="V849" s="87"/>
      <c r="W849" s="87"/>
      <c r="X849" s="87"/>
      <c r="Y849" s="87"/>
      <c r="Z849" s="87">
        <v>1</v>
      </c>
      <c r="AA849" s="87"/>
      <c r="AB849" s="87"/>
      <c r="AC849" s="87"/>
      <c r="AD849" s="87"/>
      <c r="AE849" s="87"/>
      <c r="AF849" s="87"/>
      <c r="AG849" s="87"/>
      <c r="AH849" s="87"/>
      <c r="AI849" s="87"/>
      <c r="AJ849" s="87"/>
      <c r="AK849" s="88"/>
      <c r="AL849" s="79"/>
      <c r="AM849">
        <f>VLOOKUP(P849,spp!A:C,3,FALSE)</f>
        <v>5.9999999999999995E-4</v>
      </c>
      <c r="AN849">
        <f>VLOOKUP(P849,spp!A:D,4,FALSE)</f>
        <v>3</v>
      </c>
      <c r="AO849">
        <f t="shared" si="96"/>
        <v>99.824999999999989</v>
      </c>
      <c r="AP849">
        <f t="shared" si="97"/>
        <v>2.4956249999999995</v>
      </c>
      <c r="AQ849">
        <f t="shared" si="98"/>
        <v>24.956249999999997</v>
      </c>
      <c r="AR849">
        <f t="shared" si="99"/>
        <v>2.4956249999999996E-2</v>
      </c>
      <c r="AS849">
        <f t="shared" si="101"/>
        <v>2.5000000000000001E-2</v>
      </c>
      <c r="AT849">
        <f>VLOOKUP(P849,spp!A:H,8,FALSE)</f>
        <v>4.3</v>
      </c>
      <c r="AU849" s="79" t="str">
        <f>VLOOKUP(Q849,gfQuimbayo!B:C,2,FALSE)</f>
        <v>PS</v>
      </c>
      <c r="AV849" s="79" t="str">
        <f>VLOOKUP(AU849,gfQuimbayo!E:F,2,FALSE)</f>
        <v>Piscivores</v>
      </c>
      <c r="AW849" s="79" t="str">
        <f>VLOOKUP(Q849,taxo!A:D,4,FALSE)</f>
        <v>Syngnathiformes</v>
      </c>
      <c r="AX849" s="79" t="str">
        <f>VLOOKUP(Q849,taxo!A:C,3,FALSE)</f>
        <v>Fistulariidae</v>
      </c>
      <c r="AY849" t="str">
        <f>VLOOKUP(P849,spp!A:L,12,FALSE)</f>
        <v>NE</v>
      </c>
    </row>
    <row r="850" spans="1:51" hidden="1" x14ac:dyDescent="0.25">
      <c r="A850" t="s">
        <v>1094</v>
      </c>
      <c r="B850" s="22" t="s">
        <v>1125</v>
      </c>
      <c r="C850" t="s">
        <v>1137</v>
      </c>
      <c r="D850" s="22" t="s">
        <v>1143</v>
      </c>
      <c r="E850" s="22" t="s">
        <v>1146</v>
      </c>
      <c r="F850" s="3" t="s">
        <v>1148</v>
      </c>
      <c r="G850" s="46"/>
      <c r="H850" s="47">
        <v>1</v>
      </c>
      <c r="I850">
        <v>40</v>
      </c>
      <c r="J850" s="48">
        <v>43219</v>
      </c>
      <c r="K850" s="22">
        <v>2018</v>
      </c>
      <c r="L850" s="48" t="s">
        <v>1154</v>
      </c>
      <c r="M850" s="48">
        <v>43219</v>
      </c>
      <c r="N850" s="50">
        <v>7.4</v>
      </c>
      <c r="O850" t="str">
        <f t="shared" si="100"/>
        <v>Profundo</v>
      </c>
      <c r="P850" s="41" t="s">
        <v>293</v>
      </c>
      <c r="Q850" t="str">
        <f>VLOOKUP(P850,spp!A:B,2,FALSE)</f>
        <v>Haemulon maculicauda</v>
      </c>
      <c r="R850" s="53">
        <f t="shared" si="95"/>
        <v>265</v>
      </c>
      <c r="S850" s="87"/>
      <c r="T850" s="87"/>
      <c r="U850" s="87"/>
      <c r="V850" s="87">
        <v>265</v>
      </c>
      <c r="W850" s="87"/>
      <c r="X850" s="87"/>
      <c r="Y850" s="87"/>
      <c r="Z850" s="87"/>
      <c r="AA850" s="87"/>
      <c r="AB850" s="87"/>
      <c r="AC850" s="87"/>
      <c r="AD850" s="87"/>
      <c r="AE850" s="87"/>
      <c r="AF850" s="87"/>
      <c r="AG850" s="87"/>
      <c r="AH850" s="87"/>
      <c r="AI850" s="87"/>
      <c r="AJ850" s="87"/>
      <c r="AK850" s="88"/>
      <c r="AL850" s="79"/>
      <c r="AM850">
        <f>VLOOKUP(P850,spp!A:C,3,FALSE)</f>
        <v>8.8999999999999999E-3</v>
      </c>
      <c r="AN850">
        <f>VLOOKUP(P850,spp!A:D,4,FALSE)</f>
        <v>3.16</v>
      </c>
      <c r="AO850">
        <f t="shared" si="96"/>
        <v>19981.869321870683</v>
      </c>
      <c r="AP850">
        <f t="shared" si="97"/>
        <v>499.54673304676709</v>
      </c>
      <c r="AQ850">
        <f t="shared" si="98"/>
        <v>4995.4673304676708</v>
      </c>
      <c r="AR850">
        <f t="shared" si="99"/>
        <v>4.9954673304676707</v>
      </c>
      <c r="AS850">
        <f t="shared" si="101"/>
        <v>6.625</v>
      </c>
      <c r="AT850">
        <f>VLOOKUP(P850,spp!A:H,8,FALSE)</f>
        <v>4.2</v>
      </c>
      <c r="AU850" s="79" t="str">
        <f>VLOOKUP(Q850,gfQuimbayo!B:C,2,FALSE)</f>
        <v>PS</v>
      </c>
      <c r="AV850" s="79" t="str">
        <f>VLOOKUP(AU850,gfQuimbayo!E:F,2,FALSE)</f>
        <v>Piscivores</v>
      </c>
      <c r="AW850" s="79" t="str">
        <f>VLOOKUP(Q850,taxo!A:D,4,FALSE)</f>
        <v>Perciformes</v>
      </c>
      <c r="AX850" s="79" t="str">
        <f>VLOOKUP(Q850,taxo!A:C,3,FALSE)</f>
        <v>Haemulidae</v>
      </c>
      <c r="AY850" t="str">
        <f>VLOOKUP(P850,spp!A:L,12,FALSE)</f>
        <v>LC</v>
      </c>
    </row>
    <row r="851" spans="1:51" hidden="1" x14ac:dyDescent="0.25">
      <c r="A851" t="s">
        <v>1094</v>
      </c>
      <c r="B851" s="22" t="s">
        <v>1125</v>
      </c>
      <c r="C851" t="s">
        <v>1137</v>
      </c>
      <c r="D851" s="22" t="s">
        <v>1143</v>
      </c>
      <c r="E851" s="22" t="s">
        <v>1146</v>
      </c>
      <c r="F851" s="3" t="s">
        <v>1148</v>
      </c>
      <c r="G851" s="46"/>
      <c r="H851" s="47">
        <v>1</v>
      </c>
      <c r="I851">
        <v>40</v>
      </c>
      <c r="J851" s="48">
        <v>43219</v>
      </c>
      <c r="K851" s="22">
        <v>2018</v>
      </c>
      <c r="L851" s="48" t="s">
        <v>1154</v>
      </c>
      <c r="M851" s="48">
        <v>43219</v>
      </c>
      <c r="N851" s="50">
        <v>7.4</v>
      </c>
      <c r="O851" t="str">
        <f t="shared" si="100"/>
        <v>Profundo</v>
      </c>
      <c r="P851" s="41" t="s">
        <v>318</v>
      </c>
      <c r="Q851" t="str">
        <f>VLOOKUP(P851,spp!A:B,2,FALSE)</f>
        <v>Halichoeres nicholsi</v>
      </c>
      <c r="R851" s="53">
        <f t="shared" si="95"/>
        <v>2</v>
      </c>
      <c r="S851" s="87"/>
      <c r="T851" s="87"/>
      <c r="U851" s="87">
        <v>2</v>
      </c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  <c r="AF851" s="87"/>
      <c r="AG851" s="87"/>
      <c r="AH851" s="87"/>
      <c r="AI851" s="87"/>
      <c r="AJ851" s="87"/>
      <c r="AK851" s="88"/>
      <c r="AL851" s="79"/>
      <c r="AM851">
        <f>VLOOKUP(P851,spp!A:C,3,FALSE)</f>
        <v>1.26E-2</v>
      </c>
      <c r="AN851">
        <f>VLOOKUP(P851,spp!A:D,4,FALSE)</f>
        <v>3.0672999999999999</v>
      </c>
      <c r="AO851">
        <f t="shared" si="96"/>
        <v>58.338146088241047</v>
      </c>
      <c r="AP851">
        <f t="shared" si="97"/>
        <v>1.4584536522060261</v>
      </c>
      <c r="AQ851">
        <f t="shared" si="98"/>
        <v>14.584536522060262</v>
      </c>
      <c r="AR851">
        <f t="shared" si="99"/>
        <v>1.4584536522060262E-2</v>
      </c>
      <c r="AS851">
        <f t="shared" si="101"/>
        <v>0.05</v>
      </c>
      <c r="AT851">
        <f>VLOOKUP(P851,spp!A:H,8,FALSE)</f>
        <v>4</v>
      </c>
      <c r="AU851" s="79" t="str">
        <f>VLOOKUP(Q851,gfQuimbayo!B:C,2,FALSE)</f>
        <v>IN</v>
      </c>
      <c r="AV851" s="79" t="str">
        <f>VLOOKUP(AU851,gfQuimbayo!E:F,2,FALSE)</f>
        <v>Invertebrivores</v>
      </c>
      <c r="AW851" s="79" t="str">
        <f>VLOOKUP(Q851,taxo!A:D,4,FALSE)</f>
        <v>Perciformes</v>
      </c>
      <c r="AX851" s="79" t="str">
        <f>VLOOKUP(Q851,taxo!A:C,3,FALSE)</f>
        <v>Labridae</v>
      </c>
      <c r="AY851" t="str">
        <f>VLOOKUP(P851,spp!A:L,12,FALSE)</f>
        <v>LC</v>
      </c>
    </row>
    <row r="852" spans="1:51" hidden="1" x14ac:dyDescent="0.25">
      <c r="A852" t="s">
        <v>1094</v>
      </c>
      <c r="B852" s="22" t="s">
        <v>1125</v>
      </c>
      <c r="C852" t="s">
        <v>1137</v>
      </c>
      <c r="D852" s="22" t="s">
        <v>1143</v>
      </c>
      <c r="E852" s="22" t="s">
        <v>1146</v>
      </c>
      <c r="F852" s="3" t="s">
        <v>1148</v>
      </c>
      <c r="G852" s="46"/>
      <c r="H852" s="47">
        <v>1</v>
      </c>
      <c r="I852">
        <v>40</v>
      </c>
      <c r="J852" s="48">
        <v>43219</v>
      </c>
      <c r="K852" s="22">
        <v>2018</v>
      </c>
      <c r="L852" s="48" t="s">
        <v>1154</v>
      </c>
      <c r="M852" s="48">
        <v>43219</v>
      </c>
      <c r="N852" s="50">
        <v>7.4</v>
      </c>
      <c r="O852" t="str">
        <f t="shared" si="100"/>
        <v>Profundo</v>
      </c>
      <c r="P852" s="41" t="s">
        <v>174</v>
      </c>
      <c r="Q852" t="str">
        <f>VLOOKUP(P852,spp!A:B,2,FALSE)</f>
        <v>Chaetodon humeralis</v>
      </c>
      <c r="R852" s="53">
        <f t="shared" si="95"/>
        <v>2</v>
      </c>
      <c r="S852" s="87"/>
      <c r="T852" s="87">
        <v>2</v>
      </c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  <c r="AF852" s="87"/>
      <c r="AG852" s="87"/>
      <c r="AH852" s="87"/>
      <c r="AI852" s="87"/>
      <c r="AJ852" s="87"/>
      <c r="AK852" s="88"/>
      <c r="AL852" s="79"/>
      <c r="AM852">
        <f>VLOOKUP(P852,spp!A:C,3,FALSE)</f>
        <v>2.9600000000000001E-2</v>
      </c>
      <c r="AN852">
        <f>VLOOKUP(P852,spp!A:D,4,FALSE)</f>
        <v>2.9895</v>
      </c>
      <c r="AO852">
        <f t="shared" si="96"/>
        <v>24.452167023684002</v>
      </c>
      <c r="AP852">
        <f t="shared" si="97"/>
        <v>0.61130417559210004</v>
      </c>
      <c r="AQ852">
        <f t="shared" si="98"/>
        <v>6.1130417559210004</v>
      </c>
      <c r="AR852">
        <f t="shared" si="99"/>
        <v>6.1130417559210008E-3</v>
      </c>
      <c r="AS852">
        <f t="shared" si="101"/>
        <v>0.05</v>
      </c>
      <c r="AT852">
        <f>VLOOKUP(P852,spp!A:H,8,FALSE)</f>
        <v>2.7</v>
      </c>
      <c r="AU852" s="79" t="str">
        <f>VLOOKUP(Q852,gfQuimbayo!B:C,2,FALSE)</f>
        <v>OM</v>
      </c>
      <c r="AV852" s="79" t="str">
        <f>VLOOKUP(AU852,gfQuimbayo!E:F,2,FALSE)</f>
        <v>Omnivores</v>
      </c>
      <c r="AW852" s="79" t="str">
        <f>VLOOKUP(Q852,taxo!A:D,4,FALSE)</f>
        <v>Perciformes</v>
      </c>
      <c r="AX852" s="79" t="str">
        <f>VLOOKUP(Q852,taxo!A:C,3,FALSE)</f>
        <v>Chaetodontidae</v>
      </c>
      <c r="AY852" t="str">
        <f>VLOOKUP(P852,spp!A:L,12,FALSE)</f>
        <v>LC</v>
      </c>
    </row>
    <row r="853" spans="1:51" hidden="1" x14ac:dyDescent="0.25">
      <c r="A853" t="s">
        <v>1094</v>
      </c>
      <c r="B853" s="22" t="s">
        <v>1125</v>
      </c>
      <c r="C853" t="s">
        <v>1137</v>
      </c>
      <c r="D853" s="22" t="s">
        <v>1143</v>
      </c>
      <c r="E853" s="22" t="s">
        <v>1146</v>
      </c>
      <c r="F853" s="3" t="s">
        <v>1148</v>
      </c>
      <c r="G853" s="46"/>
      <c r="H853" s="47">
        <v>2</v>
      </c>
      <c r="I853">
        <v>40</v>
      </c>
      <c r="J853" s="48">
        <v>43219</v>
      </c>
      <c r="K853" s="22">
        <v>2018</v>
      </c>
      <c r="L853" s="48" t="s">
        <v>1154</v>
      </c>
      <c r="M853" s="48">
        <v>43219</v>
      </c>
      <c r="N853" s="50">
        <v>7.4</v>
      </c>
      <c r="O853" t="str">
        <f t="shared" si="100"/>
        <v>Profundo</v>
      </c>
      <c r="P853" s="41" t="s">
        <v>1164</v>
      </c>
      <c r="Q853" t="str">
        <f>VLOOKUP(P853,spp!A:B,2,FALSE)</f>
        <v>Muraena clepsydra</v>
      </c>
      <c r="R853" s="53">
        <f t="shared" si="95"/>
        <v>1</v>
      </c>
      <c r="S853" s="87"/>
      <c r="T853" s="87"/>
      <c r="U853" s="87"/>
      <c r="V853" s="87"/>
      <c r="W853" s="87"/>
      <c r="X853" s="87"/>
      <c r="Y853" s="87">
        <v>1</v>
      </c>
      <c r="Z853" s="87"/>
      <c r="AA853" s="87"/>
      <c r="AB853" s="87"/>
      <c r="AC853" s="87"/>
      <c r="AD853" s="87"/>
      <c r="AE853" s="87"/>
      <c r="AF853" s="87"/>
      <c r="AG853" s="87"/>
      <c r="AH853" s="87"/>
      <c r="AI853" s="87"/>
      <c r="AJ853" s="87"/>
      <c r="AK853" s="88"/>
      <c r="AL853" s="79"/>
      <c r="AM853">
        <f>VLOOKUP(P853,spp!A:C,3,FALSE)</f>
        <v>1.6999999999999999E-3</v>
      </c>
      <c r="AN853">
        <f>VLOOKUP(P853,spp!A:D,4,FALSE)</f>
        <v>2.9527999999999999</v>
      </c>
      <c r="AO853">
        <f t="shared" si="96"/>
        <v>129.43592510702103</v>
      </c>
      <c r="AP853">
        <f t="shared" si="97"/>
        <v>3.2358981276755259</v>
      </c>
      <c r="AQ853">
        <f t="shared" si="98"/>
        <v>32.358981276755259</v>
      </c>
      <c r="AR853">
        <f t="shared" si="99"/>
        <v>3.235898127675526E-2</v>
      </c>
      <c r="AS853">
        <f t="shared" si="101"/>
        <v>2.5000000000000001E-2</v>
      </c>
      <c r="AT853">
        <f>VLOOKUP(P853,spp!A:H,8,FALSE)</f>
        <v>0</v>
      </c>
      <c r="AU853" s="79" t="str">
        <f>VLOOKUP(Q853,gfQuimbayo!B:C,2,FALSE)</f>
        <v>PS</v>
      </c>
      <c r="AV853" s="79" t="str">
        <f>VLOOKUP(AU853,gfQuimbayo!E:F,2,FALSE)</f>
        <v>Piscivores</v>
      </c>
      <c r="AW853" s="79" t="str">
        <f>VLOOKUP(Q853,taxo!A:D,4,FALSE)</f>
        <v>Anguilliformes</v>
      </c>
      <c r="AX853" s="79" t="str">
        <f>VLOOKUP(Q853,taxo!A:C,3,FALSE)</f>
        <v>Muraenidae</v>
      </c>
      <c r="AY853" t="str">
        <f>VLOOKUP(P853,spp!A:L,12,FALSE)</f>
        <v>LC</v>
      </c>
    </row>
    <row r="854" spans="1:51" hidden="1" x14ac:dyDescent="0.25">
      <c r="A854" t="s">
        <v>1094</v>
      </c>
      <c r="B854" s="22" t="s">
        <v>1125</v>
      </c>
      <c r="C854" t="s">
        <v>1137</v>
      </c>
      <c r="D854" s="22" t="s">
        <v>1143</v>
      </c>
      <c r="E854" s="22" t="s">
        <v>1146</v>
      </c>
      <c r="F854" s="3" t="s">
        <v>1148</v>
      </c>
      <c r="G854" s="46"/>
      <c r="H854" s="47">
        <v>2</v>
      </c>
      <c r="I854">
        <v>40</v>
      </c>
      <c r="J854" s="48">
        <v>43219</v>
      </c>
      <c r="K854" s="22">
        <v>2018</v>
      </c>
      <c r="L854" s="48" t="s">
        <v>1154</v>
      </c>
      <c r="M854" s="48">
        <v>43219</v>
      </c>
      <c r="N854" s="50">
        <v>7.4</v>
      </c>
      <c r="O854" t="str">
        <f t="shared" si="100"/>
        <v>Profundo</v>
      </c>
      <c r="P854" s="41" t="s">
        <v>979</v>
      </c>
      <c r="Q854" t="str">
        <f>VLOOKUP(P854,spp!A:B,2,FALSE)</f>
        <v>Haemulon maculicauda</v>
      </c>
      <c r="R854" s="53">
        <f t="shared" si="95"/>
        <v>200</v>
      </c>
      <c r="S854" s="87"/>
      <c r="T854" s="87"/>
      <c r="U854" s="87">
        <v>200</v>
      </c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  <c r="AF854" s="87"/>
      <c r="AG854" s="87"/>
      <c r="AH854" s="87"/>
      <c r="AI854" s="87"/>
      <c r="AJ854" s="87"/>
      <c r="AK854" s="88"/>
      <c r="AL854" s="79"/>
      <c r="AM854">
        <f>VLOOKUP(P854,spp!A:C,3,FALSE)</f>
        <v>8.8999999999999999E-3</v>
      </c>
      <c r="AN854">
        <f>VLOOKUP(P854,spp!A:D,4,FALSE)</f>
        <v>3.16</v>
      </c>
      <c r="AO854">
        <f t="shared" si="96"/>
        <v>5207.8161422511921</v>
      </c>
      <c r="AP854">
        <f t="shared" si="97"/>
        <v>130.19540355627981</v>
      </c>
      <c r="AQ854">
        <f t="shared" si="98"/>
        <v>1301.9540355627983</v>
      </c>
      <c r="AR854">
        <f t="shared" si="99"/>
        <v>1.3019540355627983</v>
      </c>
      <c r="AS854">
        <f t="shared" si="101"/>
        <v>5</v>
      </c>
      <c r="AT854">
        <f>VLOOKUP(P854,spp!A:H,8,FALSE)</f>
        <v>4.2</v>
      </c>
      <c r="AU854" s="79" t="str">
        <f>VLOOKUP(Q854,gfQuimbayo!B:C,2,FALSE)</f>
        <v>PS</v>
      </c>
      <c r="AV854" s="79" t="str">
        <f>VLOOKUP(AU854,gfQuimbayo!E:F,2,FALSE)</f>
        <v>Piscivores</v>
      </c>
      <c r="AW854" s="79" t="str">
        <f>VLOOKUP(Q854,taxo!A:D,4,FALSE)</f>
        <v>Perciformes</v>
      </c>
      <c r="AX854" s="79" t="str">
        <f>VLOOKUP(Q854,taxo!A:C,3,FALSE)</f>
        <v>Haemulidae</v>
      </c>
      <c r="AY854" t="str">
        <f>VLOOKUP(P854,spp!A:L,12,FALSE)</f>
        <v>LC</v>
      </c>
    </row>
    <row r="855" spans="1:51" hidden="1" x14ac:dyDescent="0.25">
      <c r="A855" t="s">
        <v>1094</v>
      </c>
      <c r="B855" s="22" t="s">
        <v>1125</v>
      </c>
      <c r="C855" t="s">
        <v>1137</v>
      </c>
      <c r="D855" s="22" t="s">
        <v>1143</v>
      </c>
      <c r="E855" s="22" t="s">
        <v>1146</v>
      </c>
      <c r="F855" s="3" t="s">
        <v>1148</v>
      </c>
      <c r="G855" s="46"/>
      <c r="H855" s="47">
        <v>2</v>
      </c>
      <c r="I855">
        <v>40</v>
      </c>
      <c r="J855" s="48">
        <v>43219</v>
      </c>
      <c r="K855" s="22">
        <v>2018</v>
      </c>
      <c r="L855" s="48" t="s">
        <v>1154</v>
      </c>
      <c r="M855" s="48">
        <v>43219</v>
      </c>
      <c r="N855" s="50">
        <v>7.4</v>
      </c>
      <c r="O855" t="str">
        <f t="shared" si="100"/>
        <v>Profundo</v>
      </c>
      <c r="P855" s="41" t="s">
        <v>959</v>
      </c>
      <c r="Q855" t="str">
        <f>VLOOKUP(P855,spp!A:B,2,FALSE)</f>
        <v>Stegastes acapulcoensis</v>
      </c>
      <c r="R855" s="53">
        <f t="shared" si="95"/>
        <v>5</v>
      </c>
      <c r="S855" s="87"/>
      <c r="T855" s="87"/>
      <c r="U855" s="87"/>
      <c r="V855" s="87">
        <v>5</v>
      </c>
      <c r="W855" s="87"/>
      <c r="X855" s="87"/>
      <c r="Y855" s="87"/>
      <c r="Z855" s="87"/>
      <c r="AA855" s="87"/>
      <c r="AB855" s="87"/>
      <c r="AC855" s="87"/>
      <c r="AD855" s="87"/>
      <c r="AE855" s="87"/>
      <c r="AF855" s="87"/>
      <c r="AG855" s="87"/>
      <c r="AH855" s="87"/>
      <c r="AI855" s="87"/>
      <c r="AJ855" s="87"/>
      <c r="AK855" s="88"/>
      <c r="AL855" s="79"/>
      <c r="AM855">
        <f>VLOOKUP(P855,spp!A:C,3,FALSE)</f>
        <v>3.49E-2</v>
      </c>
      <c r="AN855">
        <f>VLOOKUP(P855,spp!A:D,4,FALSE)</f>
        <v>2.9108999999999998</v>
      </c>
      <c r="AO855">
        <f t="shared" si="96"/>
        <v>724.6943697135747</v>
      </c>
      <c r="AP855">
        <f t="shared" si="97"/>
        <v>18.117359242839367</v>
      </c>
      <c r="AQ855">
        <f t="shared" si="98"/>
        <v>181.17359242839368</v>
      </c>
      <c r="AR855">
        <f t="shared" si="99"/>
        <v>0.18117359242839368</v>
      </c>
      <c r="AS855">
        <f t="shared" si="101"/>
        <v>0.125</v>
      </c>
      <c r="AT855">
        <f>VLOOKUP(P855,spp!A:H,8,FALSE)</f>
        <v>2</v>
      </c>
      <c r="AU855" s="79" t="str">
        <f>VLOOKUP(Q855,gfQuimbayo!B:C,2,FALSE)</f>
        <v>HD</v>
      </c>
      <c r="AV855" s="79" t="str">
        <f>VLOOKUP(AU855,gfQuimbayo!E:F,2,FALSE)</f>
        <v>Detritivores</v>
      </c>
      <c r="AW855" s="79" t="str">
        <f>VLOOKUP(Q855,taxo!A:D,4,FALSE)</f>
        <v>Perciformes</v>
      </c>
      <c r="AX855" s="79" t="str">
        <f>VLOOKUP(Q855,taxo!A:C,3,FALSE)</f>
        <v>Pomacentridae</v>
      </c>
      <c r="AY855" t="str">
        <f>VLOOKUP(P855,spp!A:L,12,FALSE)</f>
        <v>LC</v>
      </c>
    </row>
    <row r="856" spans="1:51" hidden="1" x14ac:dyDescent="0.25">
      <c r="A856" t="s">
        <v>1094</v>
      </c>
      <c r="B856" s="22" t="s">
        <v>1125</v>
      </c>
      <c r="C856" t="s">
        <v>1137</v>
      </c>
      <c r="D856" s="22" t="s">
        <v>1143</v>
      </c>
      <c r="E856" s="22" t="s">
        <v>1146</v>
      </c>
      <c r="F856" s="3" t="s">
        <v>1148</v>
      </c>
      <c r="G856" s="46"/>
      <c r="H856" s="47">
        <v>2</v>
      </c>
      <c r="I856">
        <v>40</v>
      </c>
      <c r="J856" s="48">
        <v>43219</v>
      </c>
      <c r="K856" s="22">
        <v>2018</v>
      </c>
      <c r="L856" s="48" t="s">
        <v>1154</v>
      </c>
      <c r="M856" s="48">
        <v>43219</v>
      </c>
      <c r="N856" s="50">
        <v>7.4</v>
      </c>
      <c r="O856" t="str">
        <f t="shared" si="100"/>
        <v>Profundo</v>
      </c>
      <c r="P856" s="41" t="s">
        <v>973</v>
      </c>
      <c r="Q856" t="str">
        <f>VLOOKUP(P856,spp!A:B,2,FALSE)</f>
        <v>Chaetodon humeralis</v>
      </c>
      <c r="R856" s="53">
        <f t="shared" si="95"/>
        <v>2</v>
      </c>
      <c r="S856" s="87"/>
      <c r="T856" s="87">
        <v>2</v>
      </c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  <c r="AF856" s="87"/>
      <c r="AG856" s="87"/>
      <c r="AH856" s="87"/>
      <c r="AI856" s="87"/>
      <c r="AJ856" s="87"/>
      <c r="AK856" s="88"/>
      <c r="AL856" s="79"/>
      <c r="AM856">
        <f>VLOOKUP(P856,spp!A:C,3,FALSE)</f>
        <v>2.9600000000000001E-2</v>
      </c>
      <c r="AN856">
        <f>VLOOKUP(P856,spp!A:D,4,FALSE)</f>
        <v>2.9895</v>
      </c>
      <c r="AO856">
        <f t="shared" si="96"/>
        <v>24.452167023684002</v>
      </c>
      <c r="AP856">
        <f t="shared" si="97"/>
        <v>0.61130417559210004</v>
      </c>
      <c r="AQ856">
        <f t="shared" si="98"/>
        <v>6.1130417559210004</v>
      </c>
      <c r="AR856">
        <f t="shared" si="99"/>
        <v>6.1130417559210008E-3</v>
      </c>
      <c r="AS856">
        <f t="shared" si="101"/>
        <v>0.05</v>
      </c>
      <c r="AT856">
        <f>VLOOKUP(P856,spp!A:H,8,FALSE)</f>
        <v>2.7</v>
      </c>
      <c r="AU856" s="79" t="str">
        <f>VLOOKUP(Q856,gfQuimbayo!B:C,2,FALSE)</f>
        <v>OM</v>
      </c>
      <c r="AV856" s="79" t="str">
        <f>VLOOKUP(AU856,gfQuimbayo!E:F,2,FALSE)</f>
        <v>Omnivores</v>
      </c>
      <c r="AW856" s="79" t="str">
        <f>VLOOKUP(Q856,taxo!A:D,4,FALSE)</f>
        <v>Perciformes</v>
      </c>
      <c r="AX856" s="79" t="str">
        <f>VLOOKUP(Q856,taxo!A:C,3,FALSE)</f>
        <v>Chaetodontidae</v>
      </c>
      <c r="AY856" t="str">
        <f>VLOOKUP(P856,spp!A:L,12,FALSE)</f>
        <v>LC</v>
      </c>
    </row>
    <row r="857" spans="1:51" hidden="1" x14ac:dyDescent="0.25">
      <c r="A857" t="s">
        <v>1094</v>
      </c>
      <c r="B857" s="22" t="s">
        <v>1125</v>
      </c>
      <c r="C857" t="s">
        <v>1137</v>
      </c>
      <c r="D857" s="22" t="s">
        <v>1143</v>
      </c>
      <c r="E857" s="22" t="s">
        <v>1146</v>
      </c>
      <c r="F857" s="3" t="s">
        <v>1148</v>
      </c>
      <c r="G857" s="46"/>
      <c r="H857" s="47">
        <v>2</v>
      </c>
      <c r="I857">
        <v>40</v>
      </c>
      <c r="J857" s="48">
        <v>43219</v>
      </c>
      <c r="K857" s="22">
        <v>2018</v>
      </c>
      <c r="L857" s="48" t="s">
        <v>1154</v>
      </c>
      <c r="M857" s="48">
        <v>43219</v>
      </c>
      <c r="N857" s="50">
        <v>7.4</v>
      </c>
      <c r="O857" t="str">
        <f t="shared" si="100"/>
        <v>Profundo</v>
      </c>
      <c r="P857" s="41" t="s">
        <v>977</v>
      </c>
      <c r="Q857" t="str">
        <f>VLOOKUP(P857,spp!A:B,2,FALSE)</f>
        <v>Chromis atrilobata</v>
      </c>
      <c r="R857" s="53">
        <f t="shared" ref="R857:R920" si="102">SUM(S857:AL857)</f>
        <v>60</v>
      </c>
      <c r="S857" s="87">
        <v>60</v>
      </c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  <c r="AF857" s="87"/>
      <c r="AG857" s="87"/>
      <c r="AH857" s="87"/>
      <c r="AI857" s="87"/>
      <c r="AJ857" s="87"/>
      <c r="AK857" s="88"/>
      <c r="AL857" s="79"/>
      <c r="AM857">
        <f>VLOOKUP(P857,spp!A:C,3,FALSE)</f>
        <v>5.2300000000000003E-3</v>
      </c>
      <c r="AN857">
        <f>VLOOKUP(P857,spp!A:D,4,FALSE)</f>
        <v>3.41655</v>
      </c>
      <c r="AO857">
        <f t="shared" si="96"/>
        <v>7.1818259499124117</v>
      </c>
      <c r="AP857">
        <f t="shared" si="97"/>
        <v>0.17954564874781029</v>
      </c>
      <c r="AQ857">
        <f t="shared" si="98"/>
        <v>1.7954564874781029</v>
      </c>
      <c r="AR857">
        <f t="shared" si="99"/>
        <v>1.795456487478103E-3</v>
      </c>
      <c r="AS857">
        <f t="shared" si="101"/>
        <v>1.5</v>
      </c>
      <c r="AT857">
        <f>VLOOKUP(P857,spp!A:H,8,FALSE)</f>
        <v>3.4</v>
      </c>
      <c r="AU857" s="79" t="str">
        <f>VLOOKUP(Q857,gfQuimbayo!B:C,2,FALSE)</f>
        <v>PK</v>
      </c>
      <c r="AV857" s="79" t="str">
        <f>VLOOKUP(AU857,gfQuimbayo!E:F,2,FALSE)</f>
        <v>Planktivores</v>
      </c>
      <c r="AW857" s="79" t="str">
        <f>VLOOKUP(Q857,taxo!A:D,4,FALSE)</f>
        <v>Perciformes</v>
      </c>
      <c r="AX857" s="79" t="str">
        <f>VLOOKUP(Q857,taxo!A:C,3,FALSE)</f>
        <v>Pomacentridae</v>
      </c>
      <c r="AY857" t="str">
        <f>VLOOKUP(P857,spp!A:L,12,FALSE)</f>
        <v>LC</v>
      </c>
    </row>
    <row r="858" spans="1:51" hidden="1" x14ac:dyDescent="0.25">
      <c r="A858" t="s">
        <v>1094</v>
      </c>
      <c r="B858" s="22" t="s">
        <v>1125</v>
      </c>
      <c r="C858" t="s">
        <v>1137</v>
      </c>
      <c r="D858" s="22" t="s">
        <v>1143</v>
      </c>
      <c r="E858" s="22" t="s">
        <v>1146</v>
      </c>
      <c r="F858" s="3" t="s">
        <v>1148</v>
      </c>
      <c r="G858" s="46"/>
      <c r="H858" s="47">
        <v>2</v>
      </c>
      <c r="I858">
        <v>40</v>
      </c>
      <c r="J858" s="48">
        <v>43219</v>
      </c>
      <c r="K858" s="22">
        <v>2018</v>
      </c>
      <c r="L858" s="48" t="s">
        <v>1154</v>
      </c>
      <c r="M858" s="48">
        <v>43219</v>
      </c>
      <c r="N858" s="50">
        <v>7.4</v>
      </c>
      <c r="O858" t="str">
        <f t="shared" si="100"/>
        <v>Profundo</v>
      </c>
      <c r="P858" s="41" t="s">
        <v>964</v>
      </c>
      <c r="Q858" t="str">
        <f>VLOOKUP(P858,spp!A:B,2,FALSE)</f>
        <v>Abudefduf troschelii</v>
      </c>
      <c r="R858" s="53">
        <f t="shared" si="102"/>
        <v>23</v>
      </c>
      <c r="S858" s="87"/>
      <c r="T858" s="87"/>
      <c r="U858" s="87">
        <v>23</v>
      </c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  <c r="AF858" s="87"/>
      <c r="AG858" s="87"/>
      <c r="AH858" s="87"/>
      <c r="AI858" s="87"/>
      <c r="AJ858" s="87"/>
      <c r="AK858" s="88"/>
      <c r="AL858" s="79"/>
      <c r="AM858">
        <f>VLOOKUP(P858,spp!A:C,3,FALSE)</f>
        <v>1.6E-2</v>
      </c>
      <c r="AN858">
        <f>VLOOKUP(P858,spp!A:D,4,FALSE)</f>
        <v>3.0516000000000001</v>
      </c>
      <c r="AO858">
        <f t="shared" si="96"/>
        <v>818.80109422108694</v>
      </c>
      <c r="AP858">
        <f t="shared" si="97"/>
        <v>20.470027355527172</v>
      </c>
      <c r="AQ858">
        <f t="shared" si="98"/>
        <v>204.70027355527174</v>
      </c>
      <c r="AR858">
        <f t="shared" si="99"/>
        <v>0.20470027355527173</v>
      </c>
      <c r="AS858">
        <f t="shared" si="101"/>
        <v>0.57499999999999996</v>
      </c>
      <c r="AT858">
        <f>VLOOKUP(P858,spp!A:H,8,FALSE)</f>
        <v>3</v>
      </c>
      <c r="AU858" s="79" t="str">
        <f>VLOOKUP(Q858,gfQuimbayo!B:C,2,FALSE)</f>
        <v>PK</v>
      </c>
      <c r="AV858" s="79" t="str">
        <f>VLOOKUP(AU858,gfQuimbayo!E:F,2,FALSE)</f>
        <v>Planktivores</v>
      </c>
      <c r="AW858" s="79" t="str">
        <f>VLOOKUP(Q858,taxo!A:D,4,FALSE)</f>
        <v>Perciformes</v>
      </c>
      <c r="AX858" s="79" t="str">
        <f>VLOOKUP(Q858,taxo!A:C,3,FALSE)</f>
        <v>Pomacentridae</v>
      </c>
      <c r="AY858" t="str">
        <f>VLOOKUP(P858,spp!A:L,12,FALSE)</f>
        <v>LC</v>
      </c>
    </row>
    <row r="859" spans="1:51" hidden="1" x14ac:dyDescent="0.25">
      <c r="A859" t="s">
        <v>1094</v>
      </c>
      <c r="B859" s="22" t="s">
        <v>1125</v>
      </c>
      <c r="C859" t="s">
        <v>1137</v>
      </c>
      <c r="D859" s="22" t="s">
        <v>1143</v>
      </c>
      <c r="E859" s="22" t="s">
        <v>1146</v>
      </c>
      <c r="F859" s="3" t="s">
        <v>1148</v>
      </c>
      <c r="G859" s="46"/>
      <c r="H859" s="47">
        <v>2</v>
      </c>
      <c r="I859">
        <v>40</v>
      </c>
      <c r="J859" s="48">
        <v>43219</v>
      </c>
      <c r="K859" s="22">
        <v>2018</v>
      </c>
      <c r="L859" s="48" t="s">
        <v>1154</v>
      </c>
      <c r="M859" s="48">
        <v>43219</v>
      </c>
      <c r="N859" s="50">
        <v>7.4</v>
      </c>
      <c r="O859" t="str">
        <f t="shared" si="100"/>
        <v>Profundo</v>
      </c>
      <c r="P859" s="41" t="s">
        <v>309</v>
      </c>
      <c r="Q859" t="str">
        <f>VLOOKUP(P859,spp!A:B,2,FALSE)</f>
        <v>Halichoeres chierchiae</v>
      </c>
      <c r="R859" s="53">
        <f t="shared" si="102"/>
        <v>10</v>
      </c>
      <c r="S859" s="87"/>
      <c r="T859" s="87">
        <v>10</v>
      </c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  <c r="AF859" s="87"/>
      <c r="AG859" s="87"/>
      <c r="AH859" s="87"/>
      <c r="AI859" s="87"/>
      <c r="AJ859" s="87"/>
      <c r="AK859" s="88"/>
      <c r="AL859" s="79"/>
      <c r="AM859">
        <f>VLOOKUP(P859,spp!A:C,3,FALSE)</f>
        <v>1.26E-2</v>
      </c>
      <c r="AN859">
        <f>VLOOKUP(P859,spp!A:D,4,FALSE)</f>
        <v>3.0672999999999999</v>
      </c>
      <c r="AO859">
        <f t="shared" si="96"/>
        <v>60.87597896771554</v>
      </c>
      <c r="AP859">
        <f t="shared" si="97"/>
        <v>1.5218994741928884</v>
      </c>
      <c r="AQ859">
        <f t="shared" si="98"/>
        <v>15.218994741928885</v>
      </c>
      <c r="AR859">
        <f t="shared" si="99"/>
        <v>1.5218994741928884E-2</v>
      </c>
      <c r="AS859">
        <f t="shared" si="101"/>
        <v>0.25</v>
      </c>
      <c r="AT859">
        <f>VLOOKUP(P859,spp!A:H,8,FALSE)</f>
        <v>3.5</v>
      </c>
      <c r="AU859" s="79" t="str">
        <f>VLOOKUP(Q859,gfQuimbayo!B:C,2,FALSE)</f>
        <v>IN</v>
      </c>
      <c r="AV859" s="79" t="str">
        <f>VLOOKUP(AU859,gfQuimbayo!E:F,2,FALSE)</f>
        <v>Invertebrivores</v>
      </c>
      <c r="AW859" s="79" t="str">
        <f>VLOOKUP(Q859,taxo!A:D,4,FALSE)</f>
        <v>Perciformes</v>
      </c>
      <c r="AX859" s="79" t="str">
        <f>VLOOKUP(Q859,taxo!A:C,3,FALSE)</f>
        <v>Labridae</v>
      </c>
      <c r="AY859" t="str">
        <f>VLOOKUP(P859,spp!A:L,12,FALSE)</f>
        <v>LC</v>
      </c>
    </row>
    <row r="860" spans="1:51" hidden="1" x14ac:dyDescent="0.25">
      <c r="A860" t="s">
        <v>1094</v>
      </c>
      <c r="B860" s="22" t="s">
        <v>1125</v>
      </c>
      <c r="C860" t="s">
        <v>1137</v>
      </c>
      <c r="D860" s="22" t="s">
        <v>1143</v>
      </c>
      <c r="E860" s="22" t="s">
        <v>1146</v>
      </c>
      <c r="F860" s="3" t="s">
        <v>1148</v>
      </c>
      <c r="G860" s="46"/>
      <c r="H860" s="47">
        <v>3</v>
      </c>
      <c r="I860">
        <v>40</v>
      </c>
      <c r="J860" s="48">
        <v>43219</v>
      </c>
      <c r="K860" s="22">
        <v>2018</v>
      </c>
      <c r="L860" s="48" t="s">
        <v>1154</v>
      </c>
      <c r="M860" s="48">
        <v>43219</v>
      </c>
      <c r="N860" s="50">
        <v>7.4</v>
      </c>
      <c r="O860" t="str">
        <f t="shared" si="100"/>
        <v>Profundo</v>
      </c>
      <c r="P860" s="41" t="s">
        <v>459</v>
      </c>
      <c r="Q860" t="str">
        <f>VLOOKUP(P860,spp!A:B,2,FALSE)</f>
        <v>Scarus ghobban</v>
      </c>
      <c r="R860" s="53">
        <f t="shared" si="102"/>
        <v>1</v>
      </c>
      <c r="S860" s="87"/>
      <c r="T860" s="87"/>
      <c r="U860" s="87"/>
      <c r="V860" s="87"/>
      <c r="W860" s="87">
        <v>1</v>
      </c>
      <c r="X860" s="87"/>
      <c r="Y860" s="87"/>
      <c r="Z860" s="87"/>
      <c r="AA860" s="87"/>
      <c r="AB860" s="87"/>
      <c r="AC860" s="87"/>
      <c r="AD860" s="87"/>
      <c r="AE860" s="87"/>
      <c r="AF860" s="87"/>
      <c r="AG860" s="87"/>
      <c r="AH860" s="87"/>
      <c r="AI860" s="87"/>
      <c r="AJ860" s="87"/>
      <c r="AK860" s="88"/>
      <c r="AL860" s="79"/>
      <c r="AM860">
        <f>VLOOKUP(P860,spp!A:C,3,FALSE)</f>
        <v>2.3300000000000001E-2</v>
      </c>
      <c r="AN860">
        <f>VLOOKUP(P860,spp!A:D,4,FALSE)</f>
        <v>2.919</v>
      </c>
      <c r="AO860">
        <f t="shared" si="96"/>
        <v>280.50642055496235</v>
      </c>
      <c r="AP860">
        <f t="shared" si="97"/>
        <v>7.0126605138740583</v>
      </c>
      <c r="AQ860">
        <f t="shared" si="98"/>
        <v>70.126605138740587</v>
      </c>
      <c r="AR860">
        <f t="shared" si="99"/>
        <v>7.0126605138740583E-2</v>
      </c>
      <c r="AS860">
        <f t="shared" si="101"/>
        <v>2.5000000000000001E-2</v>
      </c>
      <c r="AT860">
        <f>VLOOKUP(P860,spp!A:H,8,FALSE)</f>
        <v>2</v>
      </c>
      <c r="AU860" s="79" t="str">
        <f>VLOOKUP(Q860,gfQuimbayo!B:C,2,FALSE)</f>
        <v>HM</v>
      </c>
      <c r="AV860" s="79" t="str">
        <f>VLOOKUP(AU860,gfQuimbayo!E:F,2,FALSE)</f>
        <v>Macroalgae feeders</v>
      </c>
      <c r="AW860" s="79" t="str">
        <f>VLOOKUP(Q860,taxo!A:D,4,FALSE)</f>
        <v>Perciformes</v>
      </c>
      <c r="AX860" s="79" t="str">
        <f>VLOOKUP(Q860,taxo!A:C,3,FALSE)</f>
        <v>Scaridae</v>
      </c>
      <c r="AY860" t="str">
        <f>VLOOKUP(P860,spp!A:L,12,FALSE)</f>
        <v>LC</v>
      </c>
    </row>
    <row r="861" spans="1:51" hidden="1" x14ac:dyDescent="0.25">
      <c r="A861" t="s">
        <v>1094</v>
      </c>
      <c r="B861" s="22" t="s">
        <v>1125</v>
      </c>
      <c r="C861" t="s">
        <v>1137</v>
      </c>
      <c r="D861" s="22" t="s">
        <v>1143</v>
      </c>
      <c r="E861" s="22" t="s">
        <v>1146</v>
      </c>
      <c r="F861" s="3" t="s">
        <v>1148</v>
      </c>
      <c r="G861" s="46"/>
      <c r="H861" s="47">
        <v>3</v>
      </c>
      <c r="I861">
        <v>40</v>
      </c>
      <c r="J861" s="48">
        <v>43219</v>
      </c>
      <c r="K861" s="22">
        <v>2018</v>
      </c>
      <c r="L861" s="48" t="s">
        <v>1154</v>
      </c>
      <c r="M861" s="48">
        <v>43219</v>
      </c>
      <c r="N861" s="50">
        <v>7.4</v>
      </c>
      <c r="O861" t="str">
        <f t="shared" si="100"/>
        <v>Profundo</v>
      </c>
      <c r="P861" s="41" t="s">
        <v>293</v>
      </c>
      <c r="Q861" t="str">
        <f>VLOOKUP(P861,spp!A:B,2,FALSE)</f>
        <v>Haemulon maculicauda</v>
      </c>
      <c r="R861" s="53">
        <f t="shared" si="102"/>
        <v>200</v>
      </c>
      <c r="S861" s="87"/>
      <c r="T861" s="87"/>
      <c r="U861" s="87">
        <v>200</v>
      </c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  <c r="AF861" s="87"/>
      <c r="AG861" s="87"/>
      <c r="AH861" s="87"/>
      <c r="AI861" s="87"/>
      <c r="AJ861" s="87"/>
      <c r="AK861" s="88"/>
      <c r="AL861" s="79"/>
      <c r="AM861">
        <f>VLOOKUP(P861,spp!A:C,3,FALSE)</f>
        <v>8.8999999999999999E-3</v>
      </c>
      <c r="AN861">
        <f>VLOOKUP(P861,spp!A:D,4,FALSE)</f>
        <v>3.16</v>
      </c>
      <c r="AO861">
        <f t="shared" si="96"/>
        <v>5207.8161422511921</v>
      </c>
      <c r="AP861">
        <f t="shared" si="97"/>
        <v>130.19540355627981</v>
      </c>
      <c r="AQ861">
        <f t="shared" si="98"/>
        <v>1301.9540355627983</v>
      </c>
      <c r="AR861">
        <f t="shared" si="99"/>
        <v>1.3019540355627983</v>
      </c>
      <c r="AS861">
        <f t="shared" si="101"/>
        <v>5</v>
      </c>
      <c r="AT861">
        <f>VLOOKUP(P861,spp!A:H,8,FALSE)</f>
        <v>4.2</v>
      </c>
      <c r="AU861" s="79" t="str">
        <f>VLOOKUP(Q861,gfQuimbayo!B:C,2,FALSE)</f>
        <v>PS</v>
      </c>
      <c r="AV861" s="79" t="str">
        <f>VLOOKUP(AU861,gfQuimbayo!E:F,2,FALSE)</f>
        <v>Piscivores</v>
      </c>
      <c r="AW861" s="79" t="str">
        <f>VLOOKUP(Q861,taxo!A:D,4,FALSE)</f>
        <v>Perciformes</v>
      </c>
      <c r="AX861" s="79" t="str">
        <f>VLOOKUP(Q861,taxo!A:C,3,FALSE)</f>
        <v>Haemulidae</v>
      </c>
      <c r="AY861" t="str">
        <f>VLOOKUP(P861,spp!A:L,12,FALSE)</f>
        <v>LC</v>
      </c>
    </row>
    <row r="862" spans="1:51" hidden="1" x14ac:dyDescent="0.25">
      <c r="A862" t="s">
        <v>1094</v>
      </c>
      <c r="B862" s="22" t="s">
        <v>1125</v>
      </c>
      <c r="C862" t="s">
        <v>1137</v>
      </c>
      <c r="D862" s="22" t="s">
        <v>1143</v>
      </c>
      <c r="E862" s="22" t="s">
        <v>1146</v>
      </c>
      <c r="F862" s="3" t="s">
        <v>1148</v>
      </c>
      <c r="G862" s="46"/>
      <c r="H862" s="47">
        <v>3</v>
      </c>
      <c r="I862">
        <v>40</v>
      </c>
      <c r="J862" s="48">
        <v>43219</v>
      </c>
      <c r="K862" s="22">
        <v>2018</v>
      </c>
      <c r="L862" s="48" t="s">
        <v>1154</v>
      </c>
      <c r="M862" s="48">
        <v>43219</v>
      </c>
      <c r="N862" s="50">
        <v>7.4</v>
      </c>
      <c r="O862" t="str">
        <f t="shared" si="100"/>
        <v>Profundo</v>
      </c>
      <c r="P862" s="41" t="s">
        <v>183</v>
      </c>
      <c r="Q862" t="str">
        <f>VLOOKUP(P862,spp!A:B,2,FALSE)</f>
        <v>Chromis atrilobata</v>
      </c>
      <c r="R862" s="53">
        <f t="shared" si="102"/>
        <v>90</v>
      </c>
      <c r="S862" s="87">
        <v>90</v>
      </c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  <c r="AF862" s="87"/>
      <c r="AG862" s="87"/>
      <c r="AH862" s="87"/>
      <c r="AI862" s="87"/>
      <c r="AJ862" s="87"/>
      <c r="AK862" s="88"/>
      <c r="AL862" s="79"/>
      <c r="AM862">
        <f>VLOOKUP(P862,spp!A:C,3,FALSE)</f>
        <v>5.2300000000000003E-3</v>
      </c>
      <c r="AN862">
        <f>VLOOKUP(P862,spp!A:D,4,FALSE)</f>
        <v>3.41655</v>
      </c>
      <c r="AO862">
        <f t="shared" si="96"/>
        <v>10.772738924868618</v>
      </c>
      <c r="AP862">
        <f t="shared" si="97"/>
        <v>0.26931847312171542</v>
      </c>
      <c r="AQ862">
        <f t="shared" si="98"/>
        <v>2.693184731217154</v>
      </c>
      <c r="AR862">
        <f t="shared" si="99"/>
        <v>2.693184731217154E-3</v>
      </c>
      <c r="AS862">
        <f t="shared" si="101"/>
        <v>2.25</v>
      </c>
      <c r="AT862">
        <f>VLOOKUP(P862,spp!A:H,8,FALSE)</f>
        <v>3.4</v>
      </c>
      <c r="AU862" s="79" t="str">
        <f>VLOOKUP(Q862,gfQuimbayo!B:C,2,FALSE)</f>
        <v>PK</v>
      </c>
      <c r="AV862" s="79" t="str">
        <f>VLOOKUP(AU862,gfQuimbayo!E:F,2,FALSE)</f>
        <v>Planktivores</v>
      </c>
      <c r="AW862" s="79" t="str">
        <f>VLOOKUP(Q862,taxo!A:D,4,FALSE)</f>
        <v>Perciformes</v>
      </c>
      <c r="AX862" s="79" t="str">
        <f>VLOOKUP(Q862,taxo!A:C,3,FALSE)</f>
        <v>Pomacentridae</v>
      </c>
      <c r="AY862" t="str">
        <f>VLOOKUP(P862,spp!A:L,12,FALSE)</f>
        <v>LC</v>
      </c>
    </row>
    <row r="863" spans="1:51" hidden="1" x14ac:dyDescent="0.25">
      <c r="A863" t="s">
        <v>1094</v>
      </c>
      <c r="B863" s="22" t="s">
        <v>1125</v>
      </c>
      <c r="C863" t="s">
        <v>1137</v>
      </c>
      <c r="D863" s="22" t="s">
        <v>1143</v>
      </c>
      <c r="E863" s="22" t="s">
        <v>1146</v>
      </c>
      <c r="F863" s="3" t="s">
        <v>1148</v>
      </c>
      <c r="G863" s="46"/>
      <c r="H863" s="47">
        <v>3</v>
      </c>
      <c r="I863">
        <v>40</v>
      </c>
      <c r="J863" s="48">
        <v>43219</v>
      </c>
      <c r="K863" s="22">
        <v>2018</v>
      </c>
      <c r="L863" s="48" t="s">
        <v>1154</v>
      </c>
      <c r="M863" s="48">
        <v>43219</v>
      </c>
      <c r="N863" s="50">
        <v>7.4</v>
      </c>
      <c r="O863" t="str">
        <f t="shared" si="100"/>
        <v>Profundo</v>
      </c>
      <c r="P863" s="41" t="s">
        <v>959</v>
      </c>
      <c r="Q863" t="str">
        <f>VLOOKUP(P863,spp!A:B,2,FALSE)</f>
        <v>Stegastes acapulcoensis</v>
      </c>
      <c r="R863" s="53">
        <f t="shared" si="102"/>
        <v>2</v>
      </c>
      <c r="S863" s="87"/>
      <c r="T863" s="87"/>
      <c r="U863" s="87">
        <v>2</v>
      </c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  <c r="AF863" s="87"/>
      <c r="AG863" s="87"/>
      <c r="AH863" s="87"/>
      <c r="AI863" s="87"/>
      <c r="AJ863" s="87"/>
      <c r="AK863" s="88"/>
      <c r="AL863" s="79"/>
      <c r="AM863">
        <f>VLOOKUP(P863,spp!A:C,3,FALSE)</f>
        <v>3.49E-2</v>
      </c>
      <c r="AN863">
        <f>VLOOKUP(P863,spp!A:D,4,FALSE)</f>
        <v>2.9108999999999998</v>
      </c>
      <c r="AO863">
        <f t="shared" si="96"/>
        <v>108.85560089267526</v>
      </c>
      <c r="AP863">
        <f t="shared" si="97"/>
        <v>2.7213900223168812</v>
      </c>
      <c r="AQ863">
        <f t="shared" si="98"/>
        <v>27.213900223168814</v>
      </c>
      <c r="AR863">
        <f t="shared" si="99"/>
        <v>2.7213900223168812E-2</v>
      </c>
      <c r="AS863">
        <f t="shared" si="101"/>
        <v>0.05</v>
      </c>
      <c r="AT863">
        <f>VLOOKUP(P863,spp!A:H,8,FALSE)</f>
        <v>2</v>
      </c>
      <c r="AU863" s="79" t="str">
        <f>VLOOKUP(Q863,gfQuimbayo!B:C,2,FALSE)</f>
        <v>HD</v>
      </c>
      <c r="AV863" s="79" t="str">
        <f>VLOOKUP(AU863,gfQuimbayo!E:F,2,FALSE)</f>
        <v>Detritivores</v>
      </c>
      <c r="AW863" s="79" t="str">
        <f>VLOOKUP(Q863,taxo!A:D,4,FALSE)</f>
        <v>Perciformes</v>
      </c>
      <c r="AX863" s="79" t="str">
        <f>VLOOKUP(Q863,taxo!A:C,3,FALSE)</f>
        <v>Pomacentridae</v>
      </c>
      <c r="AY863" t="str">
        <f>VLOOKUP(P863,spp!A:L,12,FALSE)</f>
        <v>LC</v>
      </c>
    </row>
    <row r="864" spans="1:51" hidden="1" x14ac:dyDescent="0.25">
      <c r="A864" t="s">
        <v>1094</v>
      </c>
      <c r="B864" s="22" t="s">
        <v>1125</v>
      </c>
      <c r="C864" t="s">
        <v>1137</v>
      </c>
      <c r="D864" s="22" t="s">
        <v>1143</v>
      </c>
      <c r="E864" s="22" t="s">
        <v>1146</v>
      </c>
      <c r="F864" s="3" t="s">
        <v>1148</v>
      </c>
      <c r="G864" s="46"/>
      <c r="H864" s="47">
        <v>3</v>
      </c>
      <c r="I864">
        <v>40</v>
      </c>
      <c r="J864" s="48">
        <v>43219</v>
      </c>
      <c r="K864" s="22">
        <v>2018</v>
      </c>
      <c r="L864" s="48" t="s">
        <v>1154</v>
      </c>
      <c r="M864" s="48">
        <v>43219</v>
      </c>
      <c r="N864" s="50">
        <v>7.4</v>
      </c>
      <c r="O864" t="str">
        <f t="shared" si="100"/>
        <v>Profundo</v>
      </c>
      <c r="P864" s="41" t="s">
        <v>964</v>
      </c>
      <c r="Q864" t="str">
        <f>VLOOKUP(P864,spp!A:B,2,FALSE)</f>
        <v>Abudefduf troschelii</v>
      </c>
      <c r="R864" s="53">
        <f t="shared" si="102"/>
        <v>3</v>
      </c>
      <c r="S864" s="87"/>
      <c r="T864" s="87"/>
      <c r="U864" s="87">
        <v>3</v>
      </c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  <c r="AF864" s="87"/>
      <c r="AG864" s="87"/>
      <c r="AH864" s="87"/>
      <c r="AI864" s="87"/>
      <c r="AJ864" s="87"/>
      <c r="AK864" s="88"/>
      <c r="AL864" s="79"/>
      <c r="AM864">
        <f>VLOOKUP(P864,spp!A:C,3,FALSE)</f>
        <v>1.6E-2</v>
      </c>
      <c r="AN864">
        <f>VLOOKUP(P864,spp!A:D,4,FALSE)</f>
        <v>3.0516000000000001</v>
      </c>
      <c r="AO864">
        <f t="shared" si="96"/>
        <v>106.8001427244896</v>
      </c>
      <c r="AP864">
        <f t="shared" si="97"/>
        <v>2.6700035681122403</v>
      </c>
      <c r="AQ864">
        <f t="shared" si="98"/>
        <v>26.700035681122401</v>
      </c>
      <c r="AR864">
        <f t="shared" si="99"/>
        <v>2.6700035681122402E-2</v>
      </c>
      <c r="AS864">
        <f t="shared" si="101"/>
        <v>7.4999999999999997E-2</v>
      </c>
      <c r="AT864">
        <f>VLOOKUP(P864,spp!A:H,8,FALSE)</f>
        <v>3</v>
      </c>
      <c r="AU864" s="79" t="str">
        <f>VLOOKUP(Q864,gfQuimbayo!B:C,2,FALSE)</f>
        <v>PK</v>
      </c>
      <c r="AV864" s="79" t="str">
        <f>VLOOKUP(AU864,gfQuimbayo!E:F,2,FALSE)</f>
        <v>Planktivores</v>
      </c>
      <c r="AW864" s="79" t="str">
        <f>VLOOKUP(Q864,taxo!A:D,4,FALSE)</f>
        <v>Perciformes</v>
      </c>
      <c r="AX864" s="79" t="str">
        <f>VLOOKUP(Q864,taxo!A:C,3,FALSE)</f>
        <v>Pomacentridae</v>
      </c>
      <c r="AY864" t="str">
        <f>VLOOKUP(P864,spp!A:L,12,FALSE)</f>
        <v>LC</v>
      </c>
    </row>
    <row r="865" spans="1:51" hidden="1" x14ac:dyDescent="0.25">
      <c r="A865" t="s">
        <v>1094</v>
      </c>
      <c r="B865" s="22" t="s">
        <v>1125</v>
      </c>
      <c r="C865" t="s">
        <v>1137</v>
      </c>
      <c r="D865" s="22" t="s">
        <v>1143</v>
      </c>
      <c r="E865" s="22" t="s">
        <v>1146</v>
      </c>
      <c r="F865" s="3" t="s">
        <v>1148</v>
      </c>
      <c r="G865" s="46"/>
      <c r="H865" s="47">
        <v>3</v>
      </c>
      <c r="I865">
        <v>40</v>
      </c>
      <c r="J865" s="48">
        <v>43219</v>
      </c>
      <c r="K865" s="22">
        <v>2018</v>
      </c>
      <c r="L865" s="48" t="s">
        <v>1154</v>
      </c>
      <c r="M865" s="48">
        <v>43219</v>
      </c>
      <c r="N865" s="50">
        <v>7.4</v>
      </c>
      <c r="O865" t="str">
        <f t="shared" si="100"/>
        <v>Profundo</v>
      </c>
      <c r="P865" s="41" t="s">
        <v>971</v>
      </c>
      <c r="Q865" t="str">
        <f>VLOOKUP(P865,spp!A:B,2,FALSE)</f>
        <v>Lutjanus argentiventris</v>
      </c>
      <c r="R865" s="53">
        <f t="shared" si="102"/>
        <v>2</v>
      </c>
      <c r="S865" s="87"/>
      <c r="T865" s="87"/>
      <c r="U865" s="87"/>
      <c r="V865" s="87">
        <v>2</v>
      </c>
      <c r="W865" s="87"/>
      <c r="X865" s="87"/>
      <c r="Y865" s="87"/>
      <c r="Z865" s="87"/>
      <c r="AA865" s="87"/>
      <c r="AB865" s="87"/>
      <c r="AC865" s="87"/>
      <c r="AD865" s="87"/>
      <c r="AE865" s="87"/>
      <c r="AF865" s="87"/>
      <c r="AG865" s="87"/>
      <c r="AH865" s="87"/>
      <c r="AI865" s="87"/>
      <c r="AJ865" s="87"/>
      <c r="AK865" s="88"/>
      <c r="AL865" s="79"/>
      <c r="AM865">
        <f>VLOOKUP(P865,spp!A:C,3,FALSE)</f>
        <v>1.7299999999999999E-2</v>
      </c>
      <c r="AN865">
        <f>VLOOKUP(P865,spp!A:D,4,FALSE)</f>
        <v>3</v>
      </c>
      <c r="AO865">
        <f t="shared" si="96"/>
        <v>185.43437499999999</v>
      </c>
      <c r="AP865">
        <f t="shared" si="97"/>
        <v>4.6358593749999999</v>
      </c>
      <c r="AQ865">
        <f t="shared" si="98"/>
        <v>46.358593749999997</v>
      </c>
      <c r="AR865">
        <f t="shared" si="99"/>
        <v>4.6358593749999996E-2</v>
      </c>
      <c r="AS865">
        <f t="shared" si="101"/>
        <v>0.05</v>
      </c>
      <c r="AT865">
        <f>VLOOKUP(P865,spp!A:H,8,FALSE)</f>
        <v>4</v>
      </c>
      <c r="AU865" s="79" t="str">
        <f>VLOOKUP(Q865,gfQuimbayo!B:C,2,FALSE)</f>
        <v>PS</v>
      </c>
      <c r="AV865" s="79" t="str">
        <f>VLOOKUP(AU865,gfQuimbayo!E:F,2,FALSE)</f>
        <v>Piscivores</v>
      </c>
      <c r="AW865" s="79" t="str">
        <f>VLOOKUP(Q865,taxo!A:D,4,FALSE)</f>
        <v>Perciformes</v>
      </c>
      <c r="AX865" s="79" t="str">
        <f>VLOOKUP(Q865,taxo!A:C,3,FALSE)</f>
        <v>Lutjanidae</v>
      </c>
      <c r="AY865" t="str">
        <f>VLOOKUP(P865,spp!A:L,12,FALSE)</f>
        <v>LC</v>
      </c>
    </row>
    <row r="866" spans="1:51" hidden="1" x14ac:dyDescent="0.25">
      <c r="A866" t="s">
        <v>1094</v>
      </c>
      <c r="B866" s="22" t="s">
        <v>1125</v>
      </c>
      <c r="C866" t="s">
        <v>1137</v>
      </c>
      <c r="D866" s="22" t="s">
        <v>1143</v>
      </c>
      <c r="E866" s="22" t="s">
        <v>1146</v>
      </c>
      <c r="F866" s="3" t="s">
        <v>1148</v>
      </c>
      <c r="G866" s="46"/>
      <c r="H866" s="47">
        <v>3</v>
      </c>
      <c r="I866">
        <v>40</v>
      </c>
      <c r="J866" s="48">
        <v>43219</v>
      </c>
      <c r="K866" s="22">
        <v>2018</v>
      </c>
      <c r="L866" s="48" t="s">
        <v>1154</v>
      </c>
      <c r="M866" s="48">
        <v>43219</v>
      </c>
      <c r="N866" s="50">
        <v>7.4</v>
      </c>
      <c r="O866" t="str">
        <f t="shared" si="100"/>
        <v>Profundo</v>
      </c>
      <c r="P866" s="41" t="s">
        <v>957</v>
      </c>
      <c r="Q866" t="str">
        <f>VLOOKUP(P866,spp!A:B,2,FALSE)</f>
        <v>Halichoeres dispilus</v>
      </c>
      <c r="R866" s="53">
        <f t="shared" si="102"/>
        <v>2</v>
      </c>
      <c r="S866" s="87"/>
      <c r="T866" s="87"/>
      <c r="U866" s="87">
        <v>2</v>
      </c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  <c r="AF866" s="87"/>
      <c r="AG866" s="87"/>
      <c r="AH866" s="87"/>
      <c r="AI866" s="87"/>
      <c r="AJ866" s="87"/>
      <c r="AK866" s="88"/>
      <c r="AL866" s="79"/>
      <c r="AM866">
        <f>VLOOKUP(P866,spp!A:C,3,FALSE)</f>
        <v>1.26E-2</v>
      </c>
      <c r="AN866">
        <f>VLOOKUP(P866,spp!A:D,4,FALSE)</f>
        <v>3.0672999999999999</v>
      </c>
      <c r="AO866">
        <f t="shared" si="96"/>
        <v>58.338146088241047</v>
      </c>
      <c r="AP866">
        <f t="shared" si="97"/>
        <v>1.4584536522060261</v>
      </c>
      <c r="AQ866">
        <f t="shared" si="98"/>
        <v>14.584536522060262</v>
      </c>
      <c r="AR866">
        <f t="shared" si="99"/>
        <v>1.4584536522060262E-2</v>
      </c>
      <c r="AS866">
        <f t="shared" si="101"/>
        <v>0.05</v>
      </c>
      <c r="AT866">
        <f>VLOOKUP(P866,spp!A:H,8,FALSE)</f>
        <v>3.9</v>
      </c>
      <c r="AU866" s="79" t="str">
        <f>VLOOKUP(Q866,gfQuimbayo!B:C,2,FALSE)</f>
        <v>IN</v>
      </c>
      <c r="AV866" s="79" t="str">
        <f>VLOOKUP(AU866,gfQuimbayo!E:F,2,FALSE)</f>
        <v>Invertebrivores</v>
      </c>
      <c r="AW866" s="79" t="str">
        <f>VLOOKUP(Q866,taxo!A:D,4,FALSE)</f>
        <v>Perciformes</v>
      </c>
      <c r="AX866" s="79" t="str">
        <f>VLOOKUP(Q866,taxo!A:C,3,FALSE)</f>
        <v>Labridae</v>
      </c>
      <c r="AY866" t="str">
        <f>VLOOKUP(P866,spp!A:L,12,FALSE)</f>
        <v>LC</v>
      </c>
    </row>
    <row r="867" spans="1:51" hidden="1" x14ac:dyDescent="0.25">
      <c r="A867" t="s">
        <v>1094</v>
      </c>
      <c r="B867" s="22" t="s">
        <v>1125</v>
      </c>
      <c r="C867" t="s">
        <v>1137</v>
      </c>
      <c r="D867" s="22" t="s">
        <v>1143</v>
      </c>
      <c r="E867" s="22" t="s">
        <v>1146</v>
      </c>
      <c r="F867" s="3" t="s">
        <v>1148</v>
      </c>
      <c r="G867" s="46"/>
      <c r="H867" s="47">
        <v>3</v>
      </c>
      <c r="I867">
        <v>40</v>
      </c>
      <c r="J867" s="48">
        <v>43219</v>
      </c>
      <c r="K867" s="22">
        <v>2018</v>
      </c>
      <c r="L867" s="48" t="s">
        <v>1154</v>
      </c>
      <c r="M867" s="48">
        <v>43219</v>
      </c>
      <c r="N867" s="50">
        <v>7.4</v>
      </c>
      <c r="O867" t="str">
        <f t="shared" si="100"/>
        <v>Profundo</v>
      </c>
      <c r="P867" s="41" t="s">
        <v>978</v>
      </c>
      <c r="Q867" t="str">
        <f>VLOOKUP(P867,spp!A:B,2,FALSE)</f>
        <v>Bodianus diplotaenia</v>
      </c>
      <c r="R867" s="53">
        <f t="shared" si="102"/>
        <v>1</v>
      </c>
      <c r="S867" s="87"/>
      <c r="T867" s="87"/>
      <c r="U867" s="87">
        <v>1</v>
      </c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  <c r="AF867" s="87"/>
      <c r="AG867" s="87"/>
      <c r="AH867" s="87"/>
      <c r="AI867" s="87"/>
      <c r="AJ867" s="87"/>
      <c r="AK867" s="88"/>
      <c r="AL867" s="79"/>
      <c r="AM867">
        <f>VLOOKUP(P867,spp!A:C,3,FALSE)</f>
        <v>2.01E-2</v>
      </c>
      <c r="AN867">
        <f>VLOOKUP(P867,spp!A:D,4,FALSE)</f>
        <v>2.9992000000000001</v>
      </c>
      <c r="AO867">
        <f t="shared" si="96"/>
        <v>39.178568920836838</v>
      </c>
      <c r="AP867">
        <f t="shared" si="97"/>
        <v>0.97946422302092095</v>
      </c>
      <c r="AQ867">
        <f t="shared" si="98"/>
        <v>9.7946422302092095</v>
      </c>
      <c r="AR867">
        <f t="shared" si="99"/>
        <v>9.7946422302092103E-3</v>
      </c>
      <c r="AS867">
        <f t="shared" si="101"/>
        <v>2.5000000000000001E-2</v>
      </c>
      <c r="AT867">
        <f>VLOOKUP(P867,spp!A:H,8,FALSE)</f>
        <v>3.4</v>
      </c>
      <c r="AU867" s="79" t="str">
        <f>VLOOKUP(Q867,gfQuimbayo!B:C,2,FALSE)</f>
        <v>IN</v>
      </c>
      <c r="AV867" s="79" t="str">
        <f>VLOOKUP(AU867,gfQuimbayo!E:F,2,FALSE)</f>
        <v>Invertebrivores</v>
      </c>
      <c r="AW867" s="79" t="str">
        <f>VLOOKUP(Q867,taxo!A:D,4,FALSE)</f>
        <v>Perciformes</v>
      </c>
      <c r="AX867" s="79" t="str">
        <f>VLOOKUP(Q867,taxo!A:C,3,FALSE)</f>
        <v>Labridae</v>
      </c>
      <c r="AY867" t="str">
        <f>VLOOKUP(P867,spp!A:L,12,FALSE)</f>
        <v>LC</v>
      </c>
    </row>
    <row r="868" spans="1:51" hidden="1" x14ac:dyDescent="0.25">
      <c r="A868" t="s">
        <v>1094</v>
      </c>
      <c r="B868" s="22" t="s">
        <v>1125</v>
      </c>
      <c r="C868" t="s">
        <v>1136</v>
      </c>
      <c r="D868" s="22" t="s">
        <v>1143</v>
      </c>
      <c r="E868" s="22" t="s">
        <v>1146</v>
      </c>
      <c r="F868" s="3" t="s">
        <v>1148</v>
      </c>
      <c r="G868" s="46"/>
      <c r="H868" s="43">
        <v>1</v>
      </c>
      <c r="I868">
        <v>40</v>
      </c>
      <c r="J868" s="48">
        <v>43219</v>
      </c>
      <c r="K868" s="22">
        <v>2018</v>
      </c>
      <c r="L868" s="43" t="s">
        <v>1148</v>
      </c>
      <c r="M868" s="49">
        <v>43220</v>
      </c>
      <c r="N868" s="51">
        <v>9.5</v>
      </c>
      <c r="O868" t="str">
        <f t="shared" si="100"/>
        <v>Profundo</v>
      </c>
      <c r="P868" s="43" t="s">
        <v>1110</v>
      </c>
      <c r="Q868" t="str">
        <f>VLOOKUP(P868,spp!A:B,2,FALSE)</f>
        <v>Sphoeroides lobatus</v>
      </c>
      <c r="R868" s="53">
        <f t="shared" si="102"/>
        <v>1</v>
      </c>
      <c r="S868" s="87"/>
      <c r="T868" s="87"/>
      <c r="U868" s="87"/>
      <c r="V868" s="89">
        <v>1</v>
      </c>
      <c r="W868" s="87"/>
      <c r="X868" s="87"/>
      <c r="Y868" s="87"/>
      <c r="Z868" s="87"/>
      <c r="AA868" s="87"/>
      <c r="AB868" s="87"/>
      <c r="AC868" s="87"/>
      <c r="AD868" s="87"/>
      <c r="AE868" s="87"/>
      <c r="AF868" s="87"/>
      <c r="AG868" s="87"/>
      <c r="AH868" s="87"/>
      <c r="AI868" s="87"/>
      <c r="AJ868" s="87"/>
      <c r="AK868" s="88"/>
      <c r="AL868" s="79"/>
      <c r="AM868">
        <f>VLOOKUP(P868,spp!A:C,3,FALSE)</f>
        <v>3.7199999999999997E-2</v>
      </c>
      <c r="AN868">
        <f>VLOOKUP(P868,spp!A:D,4,FALSE)</f>
        <v>2.77</v>
      </c>
      <c r="AO868">
        <f t="shared" si="96"/>
        <v>103.21868805643687</v>
      </c>
      <c r="AP868">
        <f t="shared" si="97"/>
        <v>2.5804672014109218</v>
      </c>
      <c r="AQ868">
        <f t="shared" si="98"/>
        <v>25.804672014109219</v>
      </c>
      <c r="AR868">
        <f t="shared" si="99"/>
        <v>2.5804672014109218E-2</v>
      </c>
      <c r="AS868">
        <f t="shared" si="101"/>
        <v>2.5000000000000001E-2</v>
      </c>
      <c r="AT868">
        <f>VLOOKUP(P868,spp!A:H,8,FALSE)</f>
        <v>3.1</v>
      </c>
      <c r="AU868" s="79" t="str">
        <f>VLOOKUP(Q868,gfQuimbayo!B:C,2,FALSE)</f>
        <v>IN</v>
      </c>
      <c r="AV868" s="79" t="str">
        <f>VLOOKUP(AU868,gfQuimbayo!E:F,2,FALSE)</f>
        <v>Invertebrivores</v>
      </c>
      <c r="AW868" s="79" t="str">
        <f>VLOOKUP(Q868,taxo!A:D,4,FALSE)</f>
        <v>Tetraodontiformes</v>
      </c>
      <c r="AX868" s="79" t="str">
        <f>VLOOKUP(Q868,taxo!A:C,3,FALSE)</f>
        <v>Tetraodontidae</v>
      </c>
      <c r="AY868" t="str">
        <f>VLOOKUP(P868,spp!A:L,12,FALSE)</f>
        <v>LC</v>
      </c>
    </row>
    <row r="869" spans="1:51" hidden="1" x14ac:dyDescent="0.25">
      <c r="A869" t="s">
        <v>1094</v>
      </c>
      <c r="B869" s="22" t="s">
        <v>1125</v>
      </c>
      <c r="C869" t="s">
        <v>1136</v>
      </c>
      <c r="D869" s="22" t="s">
        <v>1143</v>
      </c>
      <c r="E869" s="22" t="s">
        <v>1146</v>
      </c>
      <c r="F869" s="3" t="s">
        <v>1148</v>
      </c>
      <c r="G869" s="46"/>
      <c r="H869" s="43">
        <v>1</v>
      </c>
      <c r="I869">
        <v>40</v>
      </c>
      <c r="J869" s="48">
        <v>43219</v>
      </c>
      <c r="K869" s="22">
        <v>2018</v>
      </c>
      <c r="L869" s="43" t="s">
        <v>1148</v>
      </c>
      <c r="M869" s="49">
        <v>43220</v>
      </c>
      <c r="N869" s="51">
        <v>9.5</v>
      </c>
      <c r="O869" t="str">
        <f t="shared" si="100"/>
        <v>Profundo</v>
      </c>
      <c r="P869" s="43" t="s">
        <v>1161</v>
      </c>
      <c r="Q869" t="str">
        <f>VLOOKUP(P869,spp!A:B,2,FALSE)</f>
        <v>Lutjanus guttatus</v>
      </c>
      <c r="R869" s="53">
        <f t="shared" si="102"/>
        <v>1</v>
      </c>
      <c r="S869" s="87"/>
      <c r="T869" s="87"/>
      <c r="U869" s="89">
        <v>1</v>
      </c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  <c r="AF869" s="87"/>
      <c r="AG869" s="87"/>
      <c r="AH869" s="87"/>
      <c r="AI869" s="87"/>
      <c r="AJ869" s="87"/>
      <c r="AK869" s="88"/>
      <c r="AL869" s="79"/>
      <c r="AM869">
        <f>VLOOKUP(P869,spp!A:C,3,FALSE)</f>
        <v>1.43E-2</v>
      </c>
      <c r="AN869">
        <f>VLOOKUP(P869,spp!A:D,4,FALSE)</f>
        <v>3</v>
      </c>
      <c r="AO869">
        <f t="shared" si="96"/>
        <v>27.9296875</v>
      </c>
      <c r="AP869">
        <f t="shared" si="97"/>
        <v>0.6982421875</v>
      </c>
      <c r="AQ869">
        <f t="shared" si="98"/>
        <v>6.982421875</v>
      </c>
      <c r="AR869">
        <f t="shared" si="99"/>
        <v>6.9824218750000003E-3</v>
      </c>
      <c r="AS869">
        <f t="shared" si="101"/>
        <v>2.5000000000000001E-2</v>
      </c>
      <c r="AT869">
        <f>VLOOKUP(P869,spp!A:H,8,FALSE)</f>
        <v>3.9</v>
      </c>
      <c r="AU869" s="79" t="str">
        <f>VLOOKUP(Q869,gfQuimbayo!B:C,2,FALSE)</f>
        <v>PS</v>
      </c>
      <c r="AV869" s="79" t="str">
        <f>VLOOKUP(AU869,gfQuimbayo!E:F,2,FALSE)</f>
        <v>Piscivores</v>
      </c>
      <c r="AW869" s="79" t="str">
        <f>VLOOKUP(Q869,taxo!A:D,4,FALSE)</f>
        <v>Perciformes</v>
      </c>
      <c r="AX869" s="79" t="str">
        <f>VLOOKUP(Q869,taxo!A:C,3,FALSE)</f>
        <v>Lutjanidae</v>
      </c>
      <c r="AY869" t="str">
        <f>VLOOKUP(P869,spp!A:L,12,FALSE)</f>
        <v>LC</v>
      </c>
    </row>
    <row r="870" spans="1:51" hidden="1" x14ac:dyDescent="0.25">
      <c r="A870" t="s">
        <v>1094</v>
      </c>
      <c r="B870" s="22" t="s">
        <v>1125</v>
      </c>
      <c r="C870" t="s">
        <v>1136</v>
      </c>
      <c r="D870" s="22" t="s">
        <v>1143</v>
      </c>
      <c r="E870" s="22" t="s">
        <v>1146</v>
      </c>
      <c r="F870" s="3" t="s">
        <v>1148</v>
      </c>
      <c r="G870" s="46"/>
      <c r="H870" s="43">
        <v>1</v>
      </c>
      <c r="I870">
        <v>40</v>
      </c>
      <c r="J870" s="48">
        <v>43219</v>
      </c>
      <c r="K870" s="22">
        <v>2018</v>
      </c>
      <c r="L870" s="43" t="s">
        <v>1148</v>
      </c>
      <c r="M870" s="49">
        <v>43220</v>
      </c>
      <c r="N870" s="51">
        <v>9.5</v>
      </c>
      <c r="O870" t="str">
        <f t="shared" si="100"/>
        <v>Profundo</v>
      </c>
      <c r="P870" s="43" t="s">
        <v>959</v>
      </c>
      <c r="Q870" t="str">
        <f>VLOOKUP(P870,spp!A:B,2,FALSE)</f>
        <v>Stegastes acapulcoensis</v>
      </c>
      <c r="R870" s="53">
        <f t="shared" si="102"/>
        <v>2</v>
      </c>
      <c r="S870" s="87"/>
      <c r="T870" s="87"/>
      <c r="U870" s="89">
        <v>2</v>
      </c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  <c r="AF870" s="87"/>
      <c r="AG870" s="87"/>
      <c r="AH870" s="87"/>
      <c r="AI870" s="87"/>
      <c r="AJ870" s="87"/>
      <c r="AK870" s="88"/>
      <c r="AL870" s="79"/>
      <c r="AM870">
        <f>VLOOKUP(P870,spp!A:C,3,FALSE)</f>
        <v>3.49E-2</v>
      </c>
      <c r="AN870">
        <f>VLOOKUP(P870,spp!A:D,4,FALSE)</f>
        <v>2.9108999999999998</v>
      </c>
      <c r="AO870">
        <f t="shared" si="96"/>
        <v>108.85560089267526</v>
      </c>
      <c r="AP870">
        <f t="shared" si="97"/>
        <v>2.7213900223168812</v>
      </c>
      <c r="AQ870">
        <f t="shared" si="98"/>
        <v>27.213900223168814</v>
      </c>
      <c r="AR870">
        <f t="shared" si="99"/>
        <v>2.7213900223168812E-2</v>
      </c>
      <c r="AS870">
        <f t="shared" si="101"/>
        <v>0.05</v>
      </c>
      <c r="AT870">
        <f>VLOOKUP(P870,spp!A:H,8,FALSE)</f>
        <v>2</v>
      </c>
      <c r="AU870" s="79" t="str">
        <f>VLOOKUP(Q870,gfQuimbayo!B:C,2,FALSE)</f>
        <v>HD</v>
      </c>
      <c r="AV870" s="79" t="str">
        <f>VLOOKUP(AU870,gfQuimbayo!E:F,2,FALSE)</f>
        <v>Detritivores</v>
      </c>
      <c r="AW870" s="79" t="str">
        <f>VLOOKUP(Q870,taxo!A:D,4,FALSE)</f>
        <v>Perciformes</v>
      </c>
      <c r="AX870" s="79" t="str">
        <f>VLOOKUP(Q870,taxo!A:C,3,FALSE)</f>
        <v>Pomacentridae</v>
      </c>
      <c r="AY870" t="str">
        <f>VLOOKUP(P870,spp!A:L,12,FALSE)</f>
        <v>LC</v>
      </c>
    </row>
    <row r="871" spans="1:51" hidden="1" x14ac:dyDescent="0.25">
      <c r="A871" t="s">
        <v>1094</v>
      </c>
      <c r="B871" s="22" t="s">
        <v>1125</v>
      </c>
      <c r="C871" t="s">
        <v>1136</v>
      </c>
      <c r="D871" s="22" t="s">
        <v>1143</v>
      </c>
      <c r="E871" s="22" t="s">
        <v>1146</v>
      </c>
      <c r="F871" s="3" t="s">
        <v>1148</v>
      </c>
      <c r="G871" s="46"/>
      <c r="H871" s="43">
        <v>1</v>
      </c>
      <c r="I871">
        <v>40</v>
      </c>
      <c r="J871" s="48">
        <v>43219</v>
      </c>
      <c r="K871" s="22">
        <v>2018</v>
      </c>
      <c r="L871" s="43" t="s">
        <v>1148</v>
      </c>
      <c r="M871" s="49">
        <v>43220</v>
      </c>
      <c r="N871" s="51">
        <v>9.5</v>
      </c>
      <c r="O871" t="str">
        <f t="shared" si="100"/>
        <v>Profundo</v>
      </c>
      <c r="P871" s="43" t="s">
        <v>999</v>
      </c>
      <c r="Q871" t="str">
        <f>VLOOKUP(P871,spp!A:B,2,FALSE)</f>
        <v>Fistularia commersonii</v>
      </c>
      <c r="R871" s="53">
        <f t="shared" si="102"/>
        <v>1</v>
      </c>
      <c r="S871" s="87"/>
      <c r="T871" s="87"/>
      <c r="U871" s="87"/>
      <c r="V871" s="87"/>
      <c r="W871" s="87"/>
      <c r="X871" s="87"/>
      <c r="Y871" s="87"/>
      <c r="Z871" s="89">
        <v>1</v>
      </c>
      <c r="AA871" s="87"/>
      <c r="AB871" s="87"/>
      <c r="AC871" s="87"/>
      <c r="AD871" s="87"/>
      <c r="AE871" s="87"/>
      <c r="AF871" s="87"/>
      <c r="AG871" s="87"/>
      <c r="AH871" s="87"/>
      <c r="AI871" s="87"/>
      <c r="AJ871" s="87"/>
      <c r="AK871" s="88"/>
      <c r="AL871" s="79"/>
      <c r="AM871">
        <f>VLOOKUP(P871,spp!A:C,3,FALSE)</f>
        <v>5.9999999999999995E-4</v>
      </c>
      <c r="AN871">
        <f>VLOOKUP(P871,spp!A:D,4,FALSE)</f>
        <v>3</v>
      </c>
      <c r="AO871">
        <f t="shared" si="96"/>
        <v>99.824999999999989</v>
      </c>
      <c r="AP871">
        <f t="shared" si="97"/>
        <v>2.4956249999999995</v>
      </c>
      <c r="AQ871">
        <f t="shared" si="98"/>
        <v>24.956249999999997</v>
      </c>
      <c r="AR871">
        <f t="shared" si="99"/>
        <v>2.4956249999999996E-2</v>
      </c>
      <c r="AS871">
        <f t="shared" si="101"/>
        <v>2.5000000000000001E-2</v>
      </c>
      <c r="AT871">
        <f>VLOOKUP(P871,spp!A:H,8,FALSE)</f>
        <v>4.3</v>
      </c>
      <c r="AU871" s="79" t="str">
        <f>VLOOKUP(Q871,gfQuimbayo!B:C,2,FALSE)</f>
        <v>PS</v>
      </c>
      <c r="AV871" s="79" t="str">
        <f>VLOOKUP(AU871,gfQuimbayo!E:F,2,FALSE)</f>
        <v>Piscivores</v>
      </c>
      <c r="AW871" s="79" t="str">
        <f>VLOOKUP(Q871,taxo!A:D,4,FALSE)</f>
        <v>Syngnathiformes</v>
      </c>
      <c r="AX871" s="79" t="str">
        <f>VLOOKUP(Q871,taxo!A:C,3,FALSE)</f>
        <v>Fistulariidae</v>
      </c>
      <c r="AY871" t="str">
        <f>VLOOKUP(P871,spp!A:L,12,FALSE)</f>
        <v>NE</v>
      </c>
    </row>
    <row r="872" spans="1:51" hidden="1" x14ac:dyDescent="0.25">
      <c r="A872" t="s">
        <v>1094</v>
      </c>
      <c r="B872" s="22" t="s">
        <v>1125</v>
      </c>
      <c r="C872" t="s">
        <v>1136</v>
      </c>
      <c r="D872" s="22" t="s">
        <v>1143</v>
      </c>
      <c r="E872" s="22" t="s">
        <v>1146</v>
      </c>
      <c r="F872" s="3" t="s">
        <v>1148</v>
      </c>
      <c r="G872" s="46"/>
      <c r="H872" s="43">
        <v>1</v>
      </c>
      <c r="I872">
        <v>40</v>
      </c>
      <c r="J872" s="48">
        <v>43219</v>
      </c>
      <c r="K872" s="22">
        <v>2018</v>
      </c>
      <c r="L872" s="43" t="s">
        <v>1148</v>
      </c>
      <c r="M872" s="49">
        <v>43220</v>
      </c>
      <c r="N872" s="51">
        <v>9.5</v>
      </c>
      <c r="O872" t="str">
        <f t="shared" si="100"/>
        <v>Profundo</v>
      </c>
      <c r="P872" s="43" t="s">
        <v>1032</v>
      </c>
      <c r="Q872" t="str">
        <f>VLOOKUP(P872,spp!A:B,2,FALSE)</f>
        <v>Arothron hispidus</v>
      </c>
      <c r="R872" s="53">
        <f t="shared" si="102"/>
        <v>1</v>
      </c>
      <c r="S872" s="87"/>
      <c r="T872" s="87"/>
      <c r="U872" s="87"/>
      <c r="V872" s="89">
        <v>1</v>
      </c>
      <c r="W872" s="87"/>
      <c r="X872" s="87"/>
      <c r="Y872" s="87"/>
      <c r="Z872" s="87"/>
      <c r="AA872" s="87"/>
      <c r="AB872" s="87"/>
      <c r="AC872" s="87"/>
      <c r="AD872" s="87"/>
      <c r="AE872" s="87"/>
      <c r="AF872" s="87"/>
      <c r="AG872" s="87"/>
      <c r="AH872" s="87"/>
      <c r="AI872" s="87"/>
      <c r="AJ872" s="87"/>
      <c r="AK872" s="88"/>
      <c r="AL872" s="79"/>
      <c r="AM872">
        <f>VLOOKUP(P872,spp!A:C,3,FALSE)</f>
        <v>5.7000000000000002E-2</v>
      </c>
      <c r="AN872">
        <f>VLOOKUP(P872,spp!A:D,4,FALSE)</f>
        <v>2.8010000000000002</v>
      </c>
      <c r="AO872">
        <f t="shared" si="96"/>
        <v>172.83210921696084</v>
      </c>
      <c r="AP872">
        <f t="shared" si="97"/>
        <v>4.3208027304240213</v>
      </c>
      <c r="AQ872">
        <f t="shared" si="98"/>
        <v>43.208027304240211</v>
      </c>
      <c r="AR872">
        <f t="shared" si="99"/>
        <v>4.3208027304240212E-2</v>
      </c>
      <c r="AS872">
        <f t="shared" si="101"/>
        <v>2.5000000000000001E-2</v>
      </c>
      <c r="AT872">
        <f>VLOOKUP(P872,spp!A:H,8,FALSE)</f>
        <v>3.1</v>
      </c>
      <c r="AU872" s="79" t="str">
        <f>VLOOKUP(Q872,gfQuimbayo!B:C,2,FALSE)</f>
        <v>IN</v>
      </c>
      <c r="AV872" s="79" t="str">
        <f>VLOOKUP(AU872,gfQuimbayo!E:F,2,FALSE)</f>
        <v>Invertebrivores</v>
      </c>
      <c r="AW872" s="79" t="str">
        <f>VLOOKUP(Q872,taxo!A:D,4,FALSE)</f>
        <v>Tetraodontiformes</v>
      </c>
      <c r="AX872" s="79" t="str">
        <f>VLOOKUP(Q872,taxo!A:C,3,FALSE)</f>
        <v>Tetraodontidae</v>
      </c>
      <c r="AY872" t="str">
        <f>VLOOKUP(P872,spp!A:L,12,FALSE)</f>
        <v>NE</v>
      </c>
    </row>
    <row r="873" spans="1:51" hidden="1" x14ac:dyDescent="0.25">
      <c r="A873" t="s">
        <v>1094</v>
      </c>
      <c r="B873" s="22" t="s">
        <v>1125</v>
      </c>
      <c r="C873" t="s">
        <v>1136</v>
      </c>
      <c r="D873" s="22" t="s">
        <v>1143</v>
      </c>
      <c r="E873" s="22" t="s">
        <v>1146</v>
      </c>
      <c r="F873" s="3" t="s">
        <v>1148</v>
      </c>
      <c r="G873" s="46"/>
      <c r="H873" s="43">
        <v>1</v>
      </c>
      <c r="I873">
        <v>40</v>
      </c>
      <c r="J873" s="48">
        <v>43219</v>
      </c>
      <c r="K873" s="22">
        <v>2018</v>
      </c>
      <c r="L873" s="43" t="s">
        <v>1148</v>
      </c>
      <c r="M873" s="49">
        <v>43220</v>
      </c>
      <c r="N873" s="51">
        <v>9.5</v>
      </c>
      <c r="O873" t="str">
        <f t="shared" si="100"/>
        <v>Profundo</v>
      </c>
      <c r="P873" s="43" t="s">
        <v>957</v>
      </c>
      <c r="Q873" t="str">
        <f>VLOOKUP(P873,spp!A:B,2,FALSE)</f>
        <v>Halichoeres dispilus</v>
      </c>
      <c r="R873" s="53">
        <f t="shared" si="102"/>
        <v>9</v>
      </c>
      <c r="S873" s="87"/>
      <c r="T873" s="89">
        <v>9</v>
      </c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  <c r="AF873" s="87"/>
      <c r="AG873" s="87"/>
      <c r="AH873" s="87"/>
      <c r="AI873" s="87"/>
      <c r="AJ873" s="87"/>
      <c r="AK873" s="88"/>
      <c r="AL873" s="79"/>
      <c r="AM873">
        <f>VLOOKUP(P873,spp!A:C,3,FALSE)</f>
        <v>1.26E-2</v>
      </c>
      <c r="AN873">
        <f>VLOOKUP(P873,spp!A:D,4,FALSE)</f>
        <v>3.0672999999999999</v>
      </c>
      <c r="AO873">
        <f t="shared" si="96"/>
        <v>54.788381070943984</v>
      </c>
      <c r="AP873">
        <f t="shared" si="97"/>
        <v>1.3697095267735997</v>
      </c>
      <c r="AQ873">
        <f t="shared" si="98"/>
        <v>13.697095267735996</v>
      </c>
      <c r="AR873">
        <f t="shared" si="99"/>
        <v>1.3697095267735996E-2</v>
      </c>
      <c r="AS873">
        <f t="shared" si="101"/>
        <v>0.22500000000000001</v>
      </c>
      <c r="AT873">
        <f>VLOOKUP(P873,spp!A:H,8,FALSE)</f>
        <v>3.9</v>
      </c>
      <c r="AU873" s="79" t="str">
        <f>VLOOKUP(Q873,gfQuimbayo!B:C,2,FALSE)</f>
        <v>IN</v>
      </c>
      <c r="AV873" s="79" t="str">
        <f>VLOOKUP(AU873,gfQuimbayo!E:F,2,FALSE)</f>
        <v>Invertebrivores</v>
      </c>
      <c r="AW873" s="79" t="str">
        <f>VLOOKUP(Q873,taxo!A:D,4,FALSE)</f>
        <v>Perciformes</v>
      </c>
      <c r="AX873" s="79" t="str">
        <f>VLOOKUP(Q873,taxo!A:C,3,FALSE)</f>
        <v>Labridae</v>
      </c>
      <c r="AY873" t="str">
        <f>VLOOKUP(P873,spp!A:L,12,FALSE)</f>
        <v>LC</v>
      </c>
    </row>
    <row r="874" spans="1:51" hidden="1" x14ac:dyDescent="0.25">
      <c r="A874" t="s">
        <v>1094</v>
      </c>
      <c r="B874" s="22" t="s">
        <v>1125</v>
      </c>
      <c r="C874" t="s">
        <v>1136</v>
      </c>
      <c r="D874" s="22" t="s">
        <v>1143</v>
      </c>
      <c r="E874" s="22" t="s">
        <v>1146</v>
      </c>
      <c r="F874" s="3" t="s">
        <v>1148</v>
      </c>
      <c r="G874" s="46"/>
      <c r="H874" s="43">
        <v>1</v>
      </c>
      <c r="I874">
        <v>40</v>
      </c>
      <c r="J874" s="48">
        <v>43219</v>
      </c>
      <c r="K874" s="22">
        <v>2018</v>
      </c>
      <c r="L874" s="43" t="s">
        <v>1148</v>
      </c>
      <c r="M874" s="49">
        <v>43220</v>
      </c>
      <c r="N874" s="51">
        <v>9.5</v>
      </c>
      <c r="O874" t="str">
        <f t="shared" si="100"/>
        <v>Profundo</v>
      </c>
      <c r="P874" s="43" t="s">
        <v>1030</v>
      </c>
      <c r="Q874" t="str">
        <f>VLOOKUP(P874,spp!A:B,2,FALSE)</f>
        <v>Diodon holocanthus</v>
      </c>
      <c r="R874" s="53">
        <f t="shared" si="102"/>
        <v>1</v>
      </c>
      <c r="S874" s="87"/>
      <c r="T874" s="87"/>
      <c r="U874" s="89">
        <v>1</v>
      </c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  <c r="AF874" s="87"/>
      <c r="AG874" s="87"/>
      <c r="AH874" s="87"/>
      <c r="AI874" s="87"/>
      <c r="AJ874" s="87"/>
      <c r="AK874" s="88"/>
      <c r="AL874" s="79"/>
      <c r="AM874">
        <f>VLOOKUP(P874,spp!A:C,3,FALSE)</f>
        <v>2.1899999999999999E-2</v>
      </c>
      <c r="AN874">
        <f>VLOOKUP(P874,spp!A:D,4,FALSE)</f>
        <v>3</v>
      </c>
      <c r="AO874">
        <f t="shared" si="96"/>
        <v>42.7734375</v>
      </c>
      <c r="AP874">
        <f t="shared" si="97"/>
        <v>1.0693359375</v>
      </c>
      <c r="AQ874">
        <f t="shared" si="98"/>
        <v>10.693359375</v>
      </c>
      <c r="AR874">
        <f t="shared" si="99"/>
        <v>1.0693359374999999E-2</v>
      </c>
      <c r="AS874">
        <f t="shared" si="101"/>
        <v>2.5000000000000001E-2</v>
      </c>
      <c r="AT874">
        <f>VLOOKUP(P874,spp!A:H,8,FALSE)</f>
        <v>3.3</v>
      </c>
      <c r="AU874" s="79" t="str">
        <f>VLOOKUP(Q874,gfQuimbayo!B:C,2,FALSE)</f>
        <v>IN</v>
      </c>
      <c r="AV874" s="79" t="str">
        <f>VLOOKUP(AU874,gfQuimbayo!E:F,2,FALSE)</f>
        <v>Invertebrivores</v>
      </c>
      <c r="AW874" s="79" t="str">
        <f>VLOOKUP(Q874,taxo!A:D,4,FALSE)</f>
        <v>Tetraodontiformes</v>
      </c>
      <c r="AX874" s="79" t="str">
        <f>VLOOKUP(Q874,taxo!A:C,3,FALSE)</f>
        <v>Diodontidae</v>
      </c>
      <c r="AY874" t="str">
        <f>VLOOKUP(P874,spp!A:L,12,FALSE)</f>
        <v>NE</v>
      </c>
    </row>
    <row r="875" spans="1:51" hidden="1" x14ac:dyDescent="0.25">
      <c r="A875" t="s">
        <v>1094</v>
      </c>
      <c r="B875" s="22" t="s">
        <v>1125</v>
      </c>
      <c r="C875" t="s">
        <v>1136</v>
      </c>
      <c r="D875" s="22" t="s">
        <v>1143</v>
      </c>
      <c r="E875" s="22" t="s">
        <v>1146</v>
      </c>
      <c r="F875" s="3" t="s">
        <v>1148</v>
      </c>
      <c r="G875" s="46"/>
      <c r="H875" s="43">
        <v>1</v>
      </c>
      <c r="I875">
        <v>40</v>
      </c>
      <c r="J875" s="48">
        <v>43219</v>
      </c>
      <c r="K875" s="22">
        <v>2018</v>
      </c>
      <c r="L875" s="43" t="s">
        <v>1148</v>
      </c>
      <c r="M875" s="49">
        <v>43220</v>
      </c>
      <c r="N875" s="51">
        <v>9.5</v>
      </c>
      <c r="O875" t="str">
        <f t="shared" si="100"/>
        <v>Profundo</v>
      </c>
      <c r="P875" s="43" t="s">
        <v>992</v>
      </c>
      <c r="Q875" t="str">
        <f>VLOOKUP(P875,spp!A:B,2,FALSE)</f>
        <v>Serranus psittacinus</v>
      </c>
      <c r="R875" s="53">
        <f t="shared" si="102"/>
        <v>1</v>
      </c>
      <c r="S875" s="87"/>
      <c r="T875" s="87"/>
      <c r="U875" s="89">
        <v>1</v>
      </c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  <c r="AF875" s="87"/>
      <c r="AG875" s="87"/>
      <c r="AH875" s="87"/>
      <c r="AI875" s="87"/>
      <c r="AJ875" s="87"/>
      <c r="AK875" s="88"/>
      <c r="AL875" s="79"/>
      <c r="AM875">
        <f>VLOOKUP(P875,spp!A:C,3,FALSE)</f>
        <v>1.9300000000000001E-2</v>
      </c>
      <c r="AN875">
        <f>VLOOKUP(P875,spp!A:D,4,FALSE)</f>
        <v>2.8511000000000002</v>
      </c>
      <c r="AO875">
        <f t="shared" si="96"/>
        <v>25.879593301150688</v>
      </c>
      <c r="AP875">
        <f t="shared" si="97"/>
        <v>0.64698983252876718</v>
      </c>
      <c r="AQ875">
        <f t="shared" si="98"/>
        <v>6.4698983252876721</v>
      </c>
      <c r="AR875">
        <f t="shared" si="99"/>
        <v>6.4698983252876718E-3</v>
      </c>
      <c r="AS875">
        <f t="shared" si="101"/>
        <v>2.5000000000000001E-2</v>
      </c>
      <c r="AT875">
        <f>VLOOKUP(P875,spp!A:H,8,FALSE)</f>
        <v>3.6</v>
      </c>
      <c r="AU875" s="79" t="str">
        <f>VLOOKUP(Q875,gfQuimbayo!B:C,2,FALSE)</f>
        <v>PS</v>
      </c>
      <c r="AV875" s="79" t="str">
        <f>VLOOKUP(AU875,gfQuimbayo!E:F,2,FALSE)</f>
        <v>Piscivores</v>
      </c>
      <c r="AW875" s="79" t="str">
        <f>VLOOKUP(Q875,taxo!A:D,4,FALSE)</f>
        <v>Perciformes</v>
      </c>
      <c r="AX875" s="79" t="str">
        <f>VLOOKUP(Q875,taxo!A:C,3,FALSE)</f>
        <v>Serranidae</v>
      </c>
      <c r="AY875" t="str">
        <f>VLOOKUP(P875,spp!A:L,12,FALSE)</f>
        <v>LC</v>
      </c>
    </row>
    <row r="876" spans="1:51" hidden="1" x14ac:dyDescent="0.25">
      <c r="A876" t="s">
        <v>1094</v>
      </c>
      <c r="B876" s="22" t="s">
        <v>1125</v>
      </c>
      <c r="C876" t="s">
        <v>1136</v>
      </c>
      <c r="D876" s="22" t="s">
        <v>1143</v>
      </c>
      <c r="E876" s="22" t="s">
        <v>1146</v>
      </c>
      <c r="F876" s="3" t="s">
        <v>1148</v>
      </c>
      <c r="G876" s="46"/>
      <c r="H876" s="43">
        <v>1</v>
      </c>
      <c r="I876">
        <v>40</v>
      </c>
      <c r="J876" s="48">
        <v>43219</v>
      </c>
      <c r="K876" s="22">
        <v>2018</v>
      </c>
      <c r="L876" s="43" t="s">
        <v>1148</v>
      </c>
      <c r="M876" s="49">
        <v>43220</v>
      </c>
      <c r="N876" s="51">
        <v>9.5</v>
      </c>
      <c r="O876" t="str">
        <f t="shared" si="100"/>
        <v>Profundo</v>
      </c>
      <c r="P876" s="43" t="s">
        <v>984</v>
      </c>
      <c r="Q876" t="str">
        <f>VLOOKUP(P876,spp!A:B,2,FALSE)</f>
        <v>Scarus ghobban</v>
      </c>
      <c r="R876" s="53">
        <f t="shared" si="102"/>
        <v>5</v>
      </c>
      <c r="S876" s="87"/>
      <c r="T876" s="89"/>
      <c r="U876" s="89">
        <v>4</v>
      </c>
      <c r="V876" s="87"/>
      <c r="W876" s="89">
        <v>1</v>
      </c>
      <c r="X876" s="87"/>
      <c r="Y876" s="87"/>
      <c r="Z876" s="87"/>
      <c r="AA876" s="87"/>
      <c r="AB876" s="87"/>
      <c r="AC876" s="87"/>
      <c r="AD876" s="87"/>
      <c r="AE876" s="87"/>
      <c r="AF876" s="87"/>
      <c r="AG876" s="87"/>
      <c r="AH876" s="87"/>
      <c r="AI876" s="87"/>
      <c r="AJ876" s="87"/>
      <c r="AK876" s="88"/>
      <c r="AL876" s="79"/>
      <c r="AM876">
        <f>VLOOKUP(P876,spp!A:C,3,FALSE)</f>
        <v>2.3300000000000001E-2</v>
      </c>
      <c r="AN876">
        <f>VLOOKUP(P876,spp!A:D,4,FALSE)</f>
        <v>2.919</v>
      </c>
      <c r="AO876">
        <f t="shared" si="96"/>
        <v>428.85938887654601</v>
      </c>
      <c r="AP876">
        <f t="shared" si="97"/>
        <v>10.721484721913651</v>
      </c>
      <c r="AQ876">
        <f t="shared" si="98"/>
        <v>107.21484721913652</v>
      </c>
      <c r="AR876">
        <f t="shared" si="99"/>
        <v>0.10721484721913652</v>
      </c>
      <c r="AS876">
        <f t="shared" si="101"/>
        <v>0.125</v>
      </c>
      <c r="AT876">
        <f>VLOOKUP(P876,spp!A:H,8,FALSE)</f>
        <v>2</v>
      </c>
      <c r="AU876" s="79" t="str">
        <f>VLOOKUP(Q876,gfQuimbayo!B:C,2,FALSE)</f>
        <v>HM</v>
      </c>
      <c r="AV876" s="79" t="str">
        <f>VLOOKUP(AU876,gfQuimbayo!E:F,2,FALSE)</f>
        <v>Macroalgae feeders</v>
      </c>
      <c r="AW876" s="79" t="str">
        <f>VLOOKUP(Q876,taxo!A:D,4,FALSE)</f>
        <v>Perciformes</v>
      </c>
      <c r="AX876" s="79" t="str">
        <f>VLOOKUP(Q876,taxo!A:C,3,FALSE)</f>
        <v>Scaridae</v>
      </c>
      <c r="AY876" t="str">
        <f>VLOOKUP(P876,spp!A:L,12,FALSE)</f>
        <v>LC</v>
      </c>
    </row>
    <row r="877" spans="1:51" hidden="1" x14ac:dyDescent="0.25">
      <c r="A877" t="s">
        <v>1094</v>
      </c>
      <c r="B877" s="22" t="s">
        <v>1125</v>
      </c>
      <c r="C877" t="s">
        <v>1136</v>
      </c>
      <c r="D877" s="22" t="s">
        <v>1143</v>
      </c>
      <c r="E877" s="22" t="s">
        <v>1146</v>
      </c>
      <c r="F877" s="3" t="s">
        <v>1148</v>
      </c>
      <c r="G877" s="46"/>
      <c r="H877" s="43">
        <v>1</v>
      </c>
      <c r="I877">
        <v>40</v>
      </c>
      <c r="J877" s="48">
        <v>43219</v>
      </c>
      <c r="K877" s="22">
        <v>2018</v>
      </c>
      <c r="L877" s="43" t="s">
        <v>1148</v>
      </c>
      <c r="M877" s="49">
        <v>43220</v>
      </c>
      <c r="N877" s="51">
        <v>9.5</v>
      </c>
      <c r="O877" t="str">
        <f t="shared" si="100"/>
        <v>Profundo</v>
      </c>
      <c r="P877" s="43" t="s">
        <v>973</v>
      </c>
      <c r="Q877" t="str">
        <f>VLOOKUP(P877,spp!A:B,2,FALSE)</f>
        <v>Chaetodon humeralis</v>
      </c>
      <c r="R877" s="53">
        <f t="shared" si="102"/>
        <v>1</v>
      </c>
      <c r="S877" s="87"/>
      <c r="T877" s="87"/>
      <c r="U877" s="89">
        <v>1</v>
      </c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  <c r="AF877" s="87"/>
      <c r="AG877" s="87"/>
      <c r="AH877" s="87"/>
      <c r="AI877" s="87"/>
      <c r="AJ877" s="87"/>
      <c r="AK877" s="88"/>
      <c r="AL877" s="79"/>
      <c r="AM877">
        <f>VLOOKUP(P877,spp!A:C,3,FALSE)</f>
        <v>2.9600000000000001E-2</v>
      </c>
      <c r="AN877">
        <f>VLOOKUP(P877,spp!A:D,4,FALSE)</f>
        <v>2.9895</v>
      </c>
      <c r="AO877">
        <f t="shared" si="96"/>
        <v>56.299455545699892</v>
      </c>
      <c r="AP877">
        <f t="shared" si="97"/>
        <v>1.4074863886424973</v>
      </c>
      <c r="AQ877">
        <f t="shared" si="98"/>
        <v>14.074863886424973</v>
      </c>
      <c r="AR877">
        <f t="shared" si="99"/>
        <v>1.4074863886424973E-2</v>
      </c>
      <c r="AS877">
        <f t="shared" si="101"/>
        <v>2.5000000000000001E-2</v>
      </c>
      <c r="AT877">
        <f>VLOOKUP(P877,spp!A:H,8,FALSE)</f>
        <v>2.7</v>
      </c>
      <c r="AU877" s="79" t="str">
        <f>VLOOKUP(Q877,gfQuimbayo!B:C,2,FALSE)</f>
        <v>OM</v>
      </c>
      <c r="AV877" s="79" t="str">
        <f>VLOOKUP(AU877,gfQuimbayo!E:F,2,FALSE)</f>
        <v>Omnivores</v>
      </c>
      <c r="AW877" s="79" t="str">
        <f>VLOOKUP(Q877,taxo!A:D,4,FALSE)</f>
        <v>Perciformes</v>
      </c>
      <c r="AX877" s="79" t="str">
        <f>VLOOKUP(Q877,taxo!A:C,3,FALSE)</f>
        <v>Chaetodontidae</v>
      </c>
      <c r="AY877" t="str">
        <f>VLOOKUP(P877,spp!A:L,12,FALSE)</f>
        <v>LC</v>
      </c>
    </row>
    <row r="878" spans="1:51" hidden="1" x14ac:dyDescent="0.25">
      <c r="A878" t="s">
        <v>1094</v>
      </c>
      <c r="B878" s="22" t="s">
        <v>1125</v>
      </c>
      <c r="C878" t="s">
        <v>1136</v>
      </c>
      <c r="D878" s="22" t="s">
        <v>1143</v>
      </c>
      <c r="E878" s="22" t="s">
        <v>1146</v>
      </c>
      <c r="F878" s="3" t="s">
        <v>1148</v>
      </c>
      <c r="G878" s="46"/>
      <c r="H878" s="43">
        <v>1</v>
      </c>
      <c r="I878">
        <v>40</v>
      </c>
      <c r="J878" s="48">
        <v>43219</v>
      </c>
      <c r="K878" s="22">
        <v>2018</v>
      </c>
      <c r="L878" s="43" t="s">
        <v>1148</v>
      </c>
      <c r="M878" s="49">
        <v>43220</v>
      </c>
      <c r="N878" s="51">
        <v>9.5</v>
      </c>
      <c r="O878" t="str">
        <f t="shared" si="100"/>
        <v>Profundo</v>
      </c>
      <c r="P878" s="43" t="s">
        <v>982</v>
      </c>
      <c r="Q878" t="str">
        <f>VLOOKUP(P878,spp!A:B,2,FALSE)</f>
        <v>Arothron meleagris</v>
      </c>
      <c r="R878" s="53">
        <f t="shared" si="102"/>
        <v>1</v>
      </c>
      <c r="S878" s="87"/>
      <c r="T878" s="87"/>
      <c r="U878" s="87"/>
      <c r="V878" s="87"/>
      <c r="W878" s="89">
        <v>1</v>
      </c>
      <c r="X878" s="87"/>
      <c r="Y878" s="87"/>
      <c r="Z878" s="87"/>
      <c r="AA878" s="87"/>
      <c r="AB878" s="87"/>
      <c r="AC878" s="87"/>
      <c r="AD878" s="87"/>
      <c r="AE878" s="87"/>
      <c r="AF878" s="87"/>
      <c r="AG878" s="87"/>
      <c r="AH878" s="87"/>
      <c r="AI878" s="87"/>
      <c r="AJ878" s="87"/>
      <c r="AK878" s="88"/>
      <c r="AL878" s="79"/>
      <c r="AM878">
        <f>VLOOKUP(P878,spp!A:C,3,FALSE)</f>
        <v>3.0700000000000002E-2</v>
      </c>
      <c r="AN878">
        <f>VLOOKUP(P878,spp!A:D,4,FALSE)</f>
        <v>2.8498999999999999</v>
      </c>
      <c r="AO878">
        <f t="shared" ref="AO878:AO941" si="103">((AM878*$S$1^AN878)*S878)+((AM878*$T$1^AN878)*T878)+((AM878*$U$1^AN878)*U878)+((AM878*$V$1^AN878)*V878)+((AM878*$W$1^AN878)*W878)+((AM878*$X$1^AN878)*X878)+((AM878*$Y$1^AN878)*Y878)+((AM878*$Z$1^AN878)*Z878)+((AM878*$AA$1^AN878)*AA878)+((AM878*$AB$1^AN878)*AB878)+((AM878*$AC$1^AN878)*AC878)+((AM878*$AD$1^AN878)*AD878)+((AM878*$AE$1^AN878)*AE878)+ ((AM878*$AF$1^AN878)*AF878)+((AM878*$AG$1^AN878)*AG878)+((AM878*$AH$1^AN878)*AH878)+((AM878*$AI$1^AN878)*AI878)+((AM878*$AJ$1^AN878)*AJ878)+((AM878*$AK$1^AN878)*AK878)</f>
        <v>295.88817296445171</v>
      </c>
      <c r="AP878">
        <f t="shared" ref="AP878:AP941" si="104">AO878/40</f>
        <v>7.3972043241112928</v>
      </c>
      <c r="AQ878">
        <f t="shared" ref="AQ878:AQ941" si="105">AP878*10</f>
        <v>73.972043241112928</v>
      </c>
      <c r="AR878">
        <f t="shared" ref="AR878:AR941" si="106">AQ878/1000</f>
        <v>7.3972043241112923E-2</v>
      </c>
      <c r="AS878">
        <f t="shared" si="101"/>
        <v>2.5000000000000001E-2</v>
      </c>
      <c r="AT878">
        <f>VLOOKUP(P878,spp!A:H,8,FALSE)</f>
        <v>3.4</v>
      </c>
      <c r="AU878" s="79" t="str">
        <f>VLOOKUP(Q878,gfQuimbayo!B:C,2,FALSE)</f>
        <v>IN</v>
      </c>
      <c r="AV878" s="79" t="str">
        <f>VLOOKUP(AU878,gfQuimbayo!E:F,2,FALSE)</f>
        <v>Invertebrivores</v>
      </c>
      <c r="AW878" s="79" t="str">
        <f>VLOOKUP(Q878,taxo!A:D,4,FALSE)</f>
        <v>Tetraodontiformes</v>
      </c>
      <c r="AX878" s="79" t="str">
        <f>VLOOKUP(Q878,taxo!A:C,3,FALSE)</f>
        <v>Tetraodontidae</v>
      </c>
      <c r="AY878" t="str">
        <f>VLOOKUP(P878,spp!A:L,12,FALSE)</f>
        <v>NE</v>
      </c>
    </row>
    <row r="879" spans="1:51" hidden="1" x14ac:dyDescent="0.25">
      <c r="A879" t="s">
        <v>1094</v>
      </c>
      <c r="B879" s="22" t="s">
        <v>1125</v>
      </c>
      <c r="C879" t="s">
        <v>1136</v>
      </c>
      <c r="D879" s="22" t="s">
        <v>1143</v>
      </c>
      <c r="E879" s="22" t="s">
        <v>1146</v>
      </c>
      <c r="F879" s="3" t="s">
        <v>1148</v>
      </c>
      <c r="G879" s="46"/>
      <c r="H879" s="43">
        <v>1</v>
      </c>
      <c r="I879">
        <v>40</v>
      </c>
      <c r="J879" s="48">
        <v>43219</v>
      </c>
      <c r="K879" s="22">
        <v>2018</v>
      </c>
      <c r="L879" s="43" t="s">
        <v>1148</v>
      </c>
      <c r="M879" s="49">
        <v>43220</v>
      </c>
      <c r="N879" s="51">
        <v>9.5</v>
      </c>
      <c r="O879" t="str">
        <f t="shared" si="100"/>
        <v>Profundo</v>
      </c>
      <c r="P879" s="43" t="s">
        <v>961</v>
      </c>
      <c r="Q879" t="str">
        <f>VLOOKUP(P879,spp!A:B,2,FALSE)</f>
        <v>Johnrandallia nigrirostris</v>
      </c>
      <c r="R879" s="53">
        <f t="shared" si="102"/>
        <v>1</v>
      </c>
      <c r="S879" s="87"/>
      <c r="T879" s="87"/>
      <c r="U879" s="89">
        <v>1</v>
      </c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  <c r="AF879" s="87"/>
      <c r="AG879" s="87"/>
      <c r="AH879" s="87"/>
      <c r="AI879" s="87"/>
      <c r="AJ879" s="87"/>
      <c r="AK879" s="88"/>
      <c r="AL879" s="79"/>
      <c r="AM879">
        <f>VLOOKUP(P879,spp!A:C,3,FALSE)</f>
        <v>2.5600000000000001E-2</v>
      </c>
      <c r="AN879">
        <f>VLOOKUP(P879,spp!A:D,4,FALSE)</f>
        <v>3.0005999999999999</v>
      </c>
      <c r="AO879">
        <f t="shared" si="103"/>
        <v>50.075829302089247</v>
      </c>
      <c r="AP879">
        <f t="shared" si="104"/>
        <v>1.2518957325522311</v>
      </c>
      <c r="AQ879">
        <f t="shared" si="105"/>
        <v>12.518957325522312</v>
      </c>
      <c r="AR879">
        <f t="shared" si="106"/>
        <v>1.2518957325522311E-2</v>
      </c>
      <c r="AS879">
        <f t="shared" si="101"/>
        <v>2.5000000000000001E-2</v>
      </c>
      <c r="AT879">
        <f>VLOOKUP(P879,spp!A:H,8,FALSE)</f>
        <v>3</v>
      </c>
      <c r="AU879" s="79" t="str">
        <f>VLOOKUP(Q879,gfQuimbayo!B:C,2,FALSE)</f>
        <v>IN</v>
      </c>
      <c r="AV879" s="79" t="str">
        <f>VLOOKUP(AU879,gfQuimbayo!E:F,2,FALSE)</f>
        <v>Invertebrivores</v>
      </c>
      <c r="AW879" s="79" t="str">
        <f>VLOOKUP(Q879,taxo!A:D,4,FALSE)</f>
        <v>Perciformes</v>
      </c>
      <c r="AX879" s="79" t="str">
        <f>VLOOKUP(Q879,taxo!A:C,3,FALSE)</f>
        <v>Chaetodontidae</v>
      </c>
      <c r="AY879" t="str">
        <f>VLOOKUP(P879,spp!A:L,12,FALSE)</f>
        <v>LC</v>
      </c>
    </row>
    <row r="880" spans="1:51" hidden="1" x14ac:dyDescent="0.25">
      <c r="A880" t="s">
        <v>1094</v>
      </c>
      <c r="B880" s="22" t="s">
        <v>1125</v>
      </c>
      <c r="C880" t="s">
        <v>1136</v>
      </c>
      <c r="D880" s="22" t="s">
        <v>1143</v>
      </c>
      <c r="E880" s="22" t="s">
        <v>1146</v>
      </c>
      <c r="F880" s="3" t="s">
        <v>1148</v>
      </c>
      <c r="G880" s="46"/>
      <c r="H880" s="43">
        <v>1</v>
      </c>
      <c r="I880">
        <v>40</v>
      </c>
      <c r="J880" s="48">
        <v>43219</v>
      </c>
      <c r="K880" s="22">
        <v>2018</v>
      </c>
      <c r="L880" s="43" t="s">
        <v>1148</v>
      </c>
      <c r="M880" s="49">
        <v>43220</v>
      </c>
      <c r="N880" s="51">
        <v>9.5</v>
      </c>
      <c r="O880" t="str">
        <f t="shared" si="100"/>
        <v>Profundo</v>
      </c>
      <c r="P880" s="47" t="s">
        <v>991</v>
      </c>
      <c r="Q880" t="str">
        <f>VLOOKUP(P880,spp!A:B,2,FALSE)</f>
        <v>Canthigaster punctatissima</v>
      </c>
      <c r="R880" s="53">
        <f t="shared" si="102"/>
        <v>2</v>
      </c>
      <c r="S880" s="87"/>
      <c r="T880" s="89">
        <v>2</v>
      </c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  <c r="AF880" s="87"/>
      <c r="AG880" s="87"/>
      <c r="AH880" s="87"/>
      <c r="AI880" s="87"/>
      <c r="AJ880" s="87"/>
      <c r="AK880" s="88"/>
      <c r="AL880" s="79"/>
      <c r="AM880">
        <f>VLOOKUP(P880,spp!A:C,3,FALSE)</f>
        <v>1.9699999999999999E-2</v>
      </c>
      <c r="AN880">
        <f>VLOOKUP(P880,spp!A:D,4,FALSE)</f>
        <v>2.9174000000000002</v>
      </c>
      <c r="AO880">
        <f t="shared" si="103"/>
        <v>14.073429816211023</v>
      </c>
      <c r="AP880">
        <f t="shared" si="104"/>
        <v>0.35183574540527557</v>
      </c>
      <c r="AQ880">
        <f t="shared" si="105"/>
        <v>3.5183574540527558</v>
      </c>
      <c r="AR880">
        <f t="shared" si="106"/>
        <v>3.5183574540527556E-3</v>
      </c>
      <c r="AS880">
        <f t="shared" si="101"/>
        <v>0.05</v>
      </c>
      <c r="AT880">
        <f>VLOOKUP(P880,spp!A:H,8,FALSE)</f>
        <v>3</v>
      </c>
      <c r="AU880" s="79" t="str">
        <f>VLOOKUP(Q880,gfQuimbayo!B:C,2,FALSE)</f>
        <v>IN</v>
      </c>
      <c r="AV880" s="79" t="str">
        <f>VLOOKUP(AU880,gfQuimbayo!E:F,2,FALSE)</f>
        <v>Invertebrivores</v>
      </c>
      <c r="AW880" s="79" t="str">
        <f>VLOOKUP(Q880,taxo!A:D,4,FALSE)</f>
        <v>Tetraodontiformes</v>
      </c>
      <c r="AX880" s="79" t="str">
        <f>VLOOKUP(Q880,taxo!A:C,3,FALSE)</f>
        <v>Tetraodontidae</v>
      </c>
      <c r="AY880" t="str">
        <f>VLOOKUP(P880,spp!A:L,12,FALSE)</f>
        <v>LC</v>
      </c>
    </row>
    <row r="881" spans="1:51" hidden="1" x14ac:dyDescent="0.25">
      <c r="A881" t="s">
        <v>1094</v>
      </c>
      <c r="B881" s="22" t="s">
        <v>1125</v>
      </c>
      <c r="C881" t="s">
        <v>1136</v>
      </c>
      <c r="D881" s="22" t="s">
        <v>1143</v>
      </c>
      <c r="E881" s="22" t="s">
        <v>1146</v>
      </c>
      <c r="F881" s="3" t="s">
        <v>1148</v>
      </c>
      <c r="G881" s="46"/>
      <c r="H881" s="43">
        <v>2</v>
      </c>
      <c r="I881">
        <v>40</v>
      </c>
      <c r="J881" s="48">
        <v>43219</v>
      </c>
      <c r="K881" s="22">
        <v>2018</v>
      </c>
      <c r="L881" s="43" t="s">
        <v>1148</v>
      </c>
      <c r="M881" s="49">
        <v>43220</v>
      </c>
      <c r="N881" s="51">
        <v>9.1999999999999993</v>
      </c>
      <c r="O881" t="str">
        <f t="shared" si="100"/>
        <v>Profundo</v>
      </c>
      <c r="P881" s="47" t="s">
        <v>1030</v>
      </c>
      <c r="Q881" t="str">
        <f>VLOOKUP(P881,spp!A:B,2,FALSE)</f>
        <v>Diodon holocanthus</v>
      </c>
      <c r="R881" s="53">
        <f t="shared" si="102"/>
        <v>1</v>
      </c>
      <c r="S881" s="87"/>
      <c r="T881" s="87"/>
      <c r="U881" s="87"/>
      <c r="V881" s="89">
        <v>1</v>
      </c>
      <c r="W881" s="87"/>
      <c r="X881" s="87"/>
      <c r="Y881" s="87"/>
      <c r="Z881" s="87"/>
      <c r="AA881" s="87"/>
      <c r="AB881" s="87"/>
      <c r="AC881" s="87"/>
      <c r="AD881" s="87"/>
      <c r="AE881" s="87"/>
      <c r="AF881" s="87"/>
      <c r="AG881" s="87"/>
      <c r="AH881" s="87"/>
      <c r="AI881" s="87"/>
      <c r="AJ881" s="87"/>
      <c r="AK881" s="88"/>
      <c r="AL881" s="79"/>
      <c r="AM881">
        <f>VLOOKUP(P881,spp!A:C,3,FALSE)</f>
        <v>2.1899999999999999E-2</v>
      </c>
      <c r="AN881">
        <f>VLOOKUP(P881,spp!A:D,4,FALSE)</f>
        <v>3</v>
      </c>
      <c r="AO881">
        <f t="shared" si="103"/>
        <v>117.3703125</v>
      </c>
      <c r="AP881">
        <f t="shared" si="104"/>
        <v>2.9342578124999998</v>
      </c>
      <c r="AQ881">
        <f t="shared" si="105"/>
        <v>29.342578124999999</v>
      </c>
      <c r="AR881">
        <f t="shared" si="106"/>
        <v>2.9342578124999998E-2</v>
      </c>
      <c r="AS881">
        <f t="shared" si="101"/>
        <v>2.5000000000000001E-2</v>
      </c>
      <c r="AT881">
        <f>VLOOKUP(P881,spp!A:H,8,FALSE)</f>
        <v>3.3</v>
      </c>
      <c r="AU881" s="79" t="str">
        <f>VLOOKUP(Q881,gfQuimbayo!B:C,2,FALSE)</f>
        <v>IN</v>
      </c>
      <c r="AV881" s="79" t="str">
        <f>VLOOKUP(AU881,gfQuimbayo!E:F,2,FALSE)</f>
        <v>Invertebrivores</v>
      </c>
      <c r="AW881" s="79" t="str">
        <f>VLOOKUP(Q881,taxo!A:D,4,FALSE)</f>
        <v>Tetraodontiformes</v>
      </c>
      <c r="AX881" s="79" t="str">
        <f>VLOOKUP(Q881,taxo!A:C,3,FALSE)</f>
        <v>Diodontidae</v>
      </c>
      <c r="AY881" t="str">
        <f>VLOOKUP(P881,spp!A:L,12,FALSE)</f>
        <v>NE</v>
      </c>
    </row>
    <row r="882" spans="1:51" hidden="1" x14ac:dyDescent="0.25">
      <c r="A882" t="s">
        <v>1094</v>
      </c>
      <c r="B882" s="22" t="s">
        <v>1125</v>
      </c>
      <c r="C882" t="s">
        <v>1136</v>
      </c>
      <c r="D882" s="22" t="s">
        <v>1143</v>
      </c>
      <c r="E882" s="22" t="s">
        <v>1146</v>
      </c>
      <c r="F882" s="3" t="s">
        <v>1148</v>
      </c>
      <c r="G882" s="46"/>
      <c r="H882" s="43">
        <v>2</v>
      </c>
      <c r="I882">
        <v>40</v>
      </c>
      <c r="J882" s="48">
        <v>43219</v>
      </c>
      <c r="K882" s="22">
        <v>2018</v>
      </c>
      <c r="L882" s="43" t="s">
        <v>1148</v>
      </c>
      <c r="M882" s="49">
        <v>43220</v>
      </c>
      <c r="N882" s="51">
        <v>9.1999999999999993</v>
      </c>
      <c r="O882" t="str">
        <f t="shared" si="100"/>
        <v>Profundo</v>
      </c>
      <c r="P882" s="47" t="s">
        <v>961</v>
      </c>
      <c r="Q882" t="str">
        <f>VLOOKUP(P882,spp!A:B,2,FALSE)</f>
        <v>Johnrandallia nigrirostris</v>
      </c>
      <c r="R882" s="53">
        <f t="shared" si="102"/>
        <v>5</v>
      </c>
      <c r="S882" s="87"/>
      <c r="T882" s="87"/>
      <c r="U882" s="89">
        <v>5</v>
      </c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  <c r="AI882" s="87"/>
      <c r="AJ882" s="87"/>
      <c r="AK882" s="88"/>
      <c r="AL882" s="79"/>
      <c r="AM882">
        <f>VLOOKUP(P882,spp!A:C,3,FALSE)</f>
        <v>2.5600000000000001E-2</v>
      </c>
      <c r="AN882">
        <f>VLOOKUP(P882,spp!A:D,4,FALSE)</f>
        <v>3.0005999999999999</v>
      </c>
      <c r="AO882">
        <f t="shared" si="103"/>
        <v>250.37914651044622</v>
      </c>
      <c r="AP882">
        <f t="shared" si="104"/>
        <v>6.2594786627611558</v>
      </c>
      <c r="AQ882">
        <f t="shared" si="105"/>
        <v>62.594786627611555</v>
      </c>
      <c r="AR882">
        <f t="shared" si="106"/>
        <v>6.2594786627611559E-2</v>
      </c>
      <c r="AS882">
        <f t="shared" si="101"/>
        <v>0.125</v>
      </c>
      <c r="AT882">
        <f>VLOOKUP(P882,spp!A:H,8,FALSE)</f>
        <v>3</v>
      </c>
      <c r="AU882" s="79" t="str">
        <f>VLOOKUP(Q882,gfQuimbayo!B:C,2,FALSE)</f>
        <v>IN</v>
      </c>
      <c r="AV882" s="79" t="str">
        <f>VLOOKUP(AU882,gfQuimbayo!E:F,2,FALSE)</f>
        <v>Invertebrivores</v>
      </c>
      <c r="AW882" s="79" t="str">
        <f>VLOOKUP(Q882,taxo!A:D,4,FALSE)</f>
        <v>Perciformes</v>
      </c>
      <c r="AX882" s="79" t="str">
        <f>VLOOKUP(Q882,taxo!A:C,3,FALSE)</f>
        <v>Chaetodontidae</v>
      </c>
      <c r="AY882" t="str">
        <f>VLOOKUP(P882,spp!A:L,12,FALSE)</f>
        <v>LC</v>
      </c>
    </row>
    <row r="883" spans="1:51" hidden="1" x14ac:dyDescent="0.25">
      <c r="A883" t="s">
        <v>1094</v>
      </c>
      <c r="B883" s="22" t="s">
        <v>1125</v>
      </c>
      <c r="C883" t="s">
        <v>1136</v>
      </c>
      <c r="D883" s="22" t="s">
        <v>1143</v>
      </c>
      <c r="E883" s="22" t="s">
        <v>1146</v>
      </c>
      <c r="F883" s="3" t="s">
        <v>1148</v>
      </c>
      <c r="G883" s="46"/>
      <c r="H883" s="43">
        <v>2</v>
      </c>
      <c r="I883">
        <v>40</v>
      </c>
      <c r="J883" s="48">
        <v>43219</v>
      </c>
      <c r="K883" s="22">
        <v>2018</v>
      </c>
      <c r="L883" s="43" t="s">
        <v>1148</v>
      </c>
      <c r="M883" s="49">
        <v>43220</v>
      </c>
      <c r="N883" s="51">
        <v>9.1999999999999993</v>
      </c>
      <c r="O883" t="str">
        <f t="shared" si="100"/>
        <v>Profundo</v>
      </c>
      <c r="P883" s="47" t="s">
        <v>976</v>
      </c>
      <c r="Q883" t="str">
        <f>VLOOKUP(P883,spp!A:B,2,FALSE)</f>
        <v>Sufflamen verres</v>
      </c>
      <c r="R883" s="53">
        <f t="shared" si="102"/>
        <v>1</v>
      </c>
      <c r="S883" s="87"/>
      <c r="T883" s="87"/>
      <c r="U883" s="87"/>
      <c r="V883" s="89">
        <v>1</v>
      </c>
      <c r="W883" s="87"/>
      <c r="X883" s="87"/>
      <c r="Y883" s="87"/>
      <c r="Z883" s="87"/>
      <c r="AA883" s="87"/>
      <c r="AB883" s="87"/>
      <c r="AC883" s="87"/>
      <c r="AD883" s="87"/>
      <c r="AE883" s="87"/>
      <c r="AF883" s="87"/>
      <c r="AG883" s="87"/>
      <c r="AH883" s="87"/>
      <c r="AI883" s="87"/>
      <c r="AJ883" s="87"/>
      <c r="AK883" s="88"/>
      <c r="AL883" s="79"/>
      <c r="AM883">
        <f>VLOOKUP(P883,spp!A:C,3,FALSE)</f>
        <v>2.4899999999999999E-2</v>
      </c>
      <c r="AN883">
        <f>VLOOKUP(P883,spp!A:D,4,FALSE)</f>
        <v>3.0129999999999999</v>
      </c>
      <c r="AO883">
        <f t="shared" si="103"/>
        <v>138.50740345244131</v>
      </c>
      <c r="AP883">
        <f t="shared" si="104"/>
        <v>3.4626850863110326</v>
      </c>
      <c r="AQ883">
        <f t="shared" si="105"/>
        <v>34.626850863110327</v>
      </c>
      <c r="AR883">
        <f t="shared" si="106"/>
        <v>3.4626850863110327E-2</v>
      </c>
      <c r="AS883">
        <f t="shared" si="101"/>
        <v>2.5000000000000001E-2</v>
      </c>
      <c r="AT883">
        <f>VLOOKUP(P883,spp!A:H,8,FALSE)</f>
        <v>3.3</v>
      </c>
      <c r="AU883" s="79" t="str">
        <f>VLOOKUP(Q883,gfQuimbayo!B:C,2,FALSE)</f>
        <v>IN</v>
      </c>
      <c r="AV883" s="79" t="str">
        <f>VLOOKUP(AU883,gfQuimbayo!E:F,2,FALSE)</f>
        <v>Invertebrivores</v>
      </c>
      <c r="AW883" s="79" t="str">
        <f>VLOOKUP(Q883,taxo!A:D,4,FALSE)</f>
        <v>Tetraodontiformes</v>
      </c>
      <c r="AX883" s="79" t="str">
        <f>VLOOKUP(Q883,taxo!A:C,3,FALSE)</f>
        <v>Balistidae</v>
      </c>
      <c r="AY883" t="str">
        <f>VLOOKUP(P883,spp!A:L,12,FALSE)</f>
        <v>LC</v>
      </c>
    </row>
    <row r="884" spans="1:51" hidden="1" x14ac:dyDescent="0.25">
      <c r="A884" t="s">
        <v>1094</v>
      </c>
      <c r="B884" s="22" t="s">
        <v>1125</v>
      </c>
      <c r="C884" t="s">
        <v>1136</v>
      </c>
      <c r="D884" s="22" t="s">
        <v>1143</v>
      </c>
      <c r="E884" s="22" t="s">
        <v>1146</v>
      </c>
      <c r="F884" s="3" t="s">
        <v>1148</v>
      </c>
      <c r="G884" s="46"/>
      <c r="H884" s="43">
        <v>2</v>
      </c>
      <c r="I884">
        <v>40</v>
      </c>
      <c r="J884" s="48">
        <v>43219</v>
      </c>
      <c r="K884" s="22">
        <v>2018</v>
      </c>
      <c r="L884" s="43" t="s">
        <v>1148</v>
      </c>
      <c r="M884" s="49">
        <v>43220</v>
      </c>
      <c r="N884" s="51">
        <v>9.1999999999999993</v>
      </c>
      <c r="O884" t="str">
        <f t="shared" si="100"/>
        <v>Profundo</v>
      </c>
      <c r="P884" s="47" t="s">
        <v>966</v>
      </c>
      <c r="Q884" t="str">
        <f>VLOOKUP(P884,spp!A:B,2,FALSE)</f>
        <v>Halichoeres notospilus</v>
      </c>
      <c r="R884" s="53">
        <f t="shared" si="102"/>
        <v>3</v>
      </c>
      <c r="S884" s="87"/>
      <c r="T884" s="89">
        <v>1</v>
      </c>
      <c r="U884" s="89">
        <v>2</v>
      </c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  <c r="AF884" s="87"/>
      <c r="AG884" s="87"/>
      <c r="AH884" s="87"/>
      <c r="AI884" s="87"/>
      <c r="AJ884" s="87"/>
      <c r="AK884" s="88"/>
      <c r="AL884" s="79"/>
      <c r="AM884">
        <f>VLOOKUP(P884,spp!A:C,3,FALSE)</f>
        <v>1.26E-2</v>
      </c>
      <c r="AN884">
        <f>VLOOKUP(P884,spp!A:D,4,FALSE)</f>
        <v>3.0672999999999999</v>
      </c>
      <c r="AO884">
        <f t="shared" si="103"/>
        <v>64.425743985012602</v>
      </c>
      <c r="AP884">
        <f t="shared" si="104"/>
        <v>1.610643599625315</v>
      </c>
      <c r="AQ884">
        <f t="shared" si="105"/>
        <v>16.10643599625315</v>
      </c>
      <c r="AR884">
        <f t="shared" si="106"/>
        <v>1.6106435996253152E-2</v>
      </c>
      <c r="AS884">
        <f t="shared" si="101"/>
        <v>7.4999999999999997E-2</v>
      </c>
      <c r="AT884">
        <f>VLOOKUP(P884,spp!A:H,8,FALSE)</f>
        <v>3.5</v>
      </c>
      <c r="AU884" s="79" t="str">
        <f>VLOOKUP(Q884,gfQuimbayo!B:C,2,FALSE)</f>
        <v>IN</v>
      </c>
      <c r="AV884" s="79" t="str">
        <f>VLOOKUP(AU884,gfQuimbayo!E:F,2,FALSE)</f>
        <v>Invertebrivores</v>
      </c>
      <c r="AW884" s="79" t="str">
        <f>VLOOKUP(Q884,taxo!A:D,4,FALSE)</f>
        <v>Perciformes</v>
      </c>
      <c r="AX884" s="79" t="str">
        <f>VLOOKUP(Q884,taxo!A:C,3,FALSE)</f>
        <v>Labridae</v>
      </c>
      <c r="AY884" t="str">
        <f>VLOOKUP(P884,spp!A:L,12,FALSE)</f>
        <v>LC</v>
      </c>
    </row>
    <row r="885" spans="1:51" hidden="1" x14ac:dyDescent="0.25">
      <c r="A885" t="s">
        <v>1094</v>
      </c>
      <c r="B885" s="22" t="s">
        <v>1125</v>
      </c>
      <c r="C885" t="s">
        <v>1136</v>
      </c>
      <c r="D885" s="22" t="s">
        <v>1143</v>
      </c>
      <c r="E885" s="22" t="s">
        <v>1146</v>
      </c>
      <c r="F885" s="3" t="s">
        <v>1148</v>
      </c>
      <c r="G885" s="46"/>
      <c r="H885" s="43">
        <v>2</v>
      </c>
      <c r="I885">
        <v>40</v>
      </c>
      <c r="J885" s="48">
        <v>43219</v>
      </c>
      <c r="K885" s="22">
        <v>2018</v>
      </c>
      <c r="L885" s="43" t="s">
        <v>1148</v>
      </c>
      <c r="M885" s="49">
        <v>43220</v>
      </c>
      <c r="N885" s="51">
        <v>9.1999999999999993</v>
      </c>
      <c r="O885" t="str">
        <f t="shared" si="100"/>
        <v>Profundo</v>
      </c>
      <c r="P885" s="47" t="s">
        <v>1163</v>
      </c>
      <c r="Q885" t="str">
        <f>VLOOKUP(P885,spp!A:B,2,FALSE)</f>
        <v>Calamus brachysomus</v>
      </c>
      <c r="R885" s="53">
        <f t="shared" si="102"/>
        <v>4</v>
      </c>
      <c r="S885" s="87"/>
      <c r="T885" s="87"/>
      <c r="U885" s="87"/>
      <c r="V885" s="87"/>
      <c r="W885" s="89">
        <v>4</v>
      </c>
      <c r="X885" s="87"/>
      <c r="Y885" s="87"/>
      <c r="Z885" s="87"/>
      <c r="AA885" s="87"/>
      <c r="AB885" s="87"/>
      <c r="AC885" s="87"/>
      <c r="AD885" s="87"/>
      <c r="AE885" s="87"/>
      <c r="AF885" s="87"/>
      <c r="AG885" s="87"/>
      <c r="AH885" s="87"/>
      <c r="AI885" s="87"/>
      <c r="AJ885" s="87"/>
      <c r="AK885" s="88"/>
      <c r="AL885" s="79"/>
      <c r="AM885">
        <f>VLOOKUP(P885,spp!A:C,3,FALSE)</f>
        <v>0.39750000000000002</v>
      </c>
      <c r="AN885">
        <f>VLOOKUP(P885,spp!A:D,4,FALSE)</f>
        <v>2.8761000000000001</v>
      </c>
      <c r="AO885">
        <f t="shared" si="103"/>
        <v>16672.94752306744</v>
      </c>
      <c r="AP885">
        <f t="shared" si="104"/>
        <v>416.82368807668598</v>
      </c>
      <c r="AQ885">
        <f t="shared" si="105"/>
        <v>4168.2368807668599</v>
      </c>
      <c r="AR885">
        <f t="shared" si="106"/>
        <v>4.1682368807668597</v>
      </c>
      <c r="AS885">
        <f t="shared" si="101"/>
        <v>0.1</v>
      </c>
      <c r="AT885">
        <f>VLOOKUP(P885,spp!A:H,8,FALSE)</f>
        <v>3.5</v>
      </c>
      <c r="AU885" s="79" t="str">
        <f>VLOOKUP(Q885,gfQuimbayo!B:C,2,FALSE)</f>
        <v>IN</v>
      </c>
      <c r="AV885" s="79" t="str">
        <f>VLOOKUP(AU885,gfQuimbayo!E:F,2,FALSE)</f>
        <v>Invertebrivores</v>
      </c>
      <c r="AW885" s="79" t="str">
        <f>VLOOKUP(Q885,taxo!A:D,4,FALSE)</f>
        <v>Perciformes</v>
      </c>
      <c r="AX885" s="79" t="str">
        <f>VLOOKUP(Q885,taxo!A:C,3,FALSE)</f>
        <v>Sparidae</v>
      </c>
      <c r="AY885" t="str">
        <f>VLOOKUP(P885,spp!A:L,12,FALSE)</f>
        <v>NE</v>
      </c>
    </row>
    <row r="886" spans="1:51" hidden="1" x14ac:dyDescent="0.25">
      <c r="A886" t="s">
        <v>1094</v>
      </c>
      <c r="B886" s="22" t="s">
        <v>1125</v>
      </c>
      <c r="C886" t="s">
        <v>1136</v>
      </c>
      <c r="D886" s="22" t="s">
        <v>1143</v>
      </c>
      <c r="E886" s="22" t="s">
        <v>1146</v>
      </c>
      <c r="F886" s="3" t="s">
        <v>1148</v>
      </c>
      <c r="G886" s="46"/>
      <c r="H886" s="43">
        <v>2</v>
      </c>
      <c r="I886">
        <v>40</v>
      </c>
      <c r="J886" s="48">
        <v>43219</v>
      </c>
      <c r="K886" s="22">
        <v>2018</v>
      </c>
      <c r="L886" s="43" t="s">
        <v>1148</v>
      </c>
      <c r="M886" s="49">
        <v>43220</v>
      </c>
      <c r="N886" s="51">
        <v>9.1999999999999993</v>
      </c>
      <c r="O886" t="str">
        <f t="shared" si="100"/>
        <v>Profundo</v>
      </c>
      <c r="P886" s="47" t="s">
        <v>962</v>
      </c>
      <c r="Q886" t="str">
        <f>VLOOKUP(P886,spp!A:B,2,FALSE)</f>
        <v>Epinephelus labriformis</v>
      </c>
      <c r="R886" s="53">
        <f t="shared" si="102"/>
        <v>8</v>
      </c>
      <c r="S886" s="87"/>
      <c r="T886" s="87"/>
      <c r="U886" s="89">
        <v>2</v>
      </c>
      <c r="V886" s="89">
        <v>6</v>
      </c>
      <c r="W886" s="87"/>
      <c r="X886" s="87"/>
      <c r="Y886" s="87"/>
      <c r="Z886" s="87"/>
      <c r="AA886" s="87"/>
      <c r="AB886" s="87"/>
      <c r="AC886" s="87"/>
      <c r="AD886" s="87"/>
      <c r="AE886" s="87"/>
      <c r="AF886" s="87"/>
      <c r="AG886" s="87"/>
      <c r="AH886" s="87"/>
      <c r="AI886" s="87"/>
      <c r="AJ886" s="87"/>
      <c r="AK886" s="88"/>
      <c r="AL886" s="79"/>
      <c r="AM886">
        <f>VLOOKUP(P886,spp!A:C,3,FALSE)</f>
        <v>3.4299999999999997E-2</v>
      </c>
      <c r="AN886">
        <f>VLOOKUP(P886,spp!A:D,4,FALSE)</f>
        <v>2.9</v>
      </c>
      <c r="AO886">
        <f t="shared" si="103"/>
        <v>932.50880795379112</v>
      </c>
      <c r="AP886">
        <f t="shared" si="104"/>
        <v>23.312720198844779</v>
      </c>
      <c r="AQ886">
        <f t="shared" si="105"/>
        <v>233.12720198844778</v>
      </c>
      <c r="AR886">
        <f t="shared" si="106"/>
        <v>0.23312720198844777</v>
      </c>
      <c r="AS886">
        <f t="shared" si="101"/>
        <v>0.2</v>
      </c>
      <c r="AT886">
        <f>VLOOKUP(P886,spp!A:H,8,FALSE)</f>
        <v>4</v>
      </c>
      <c r="AU886" s="79" t="str">
        <f>VLOOKUP(Q886,gfQuimbayo!B:C,2,FALSE)</f>
        <v>PS</v>
      </c>
      <c r="AV886" s="79" t="str">
        <f>VLOOKUP(AU886,gfQuimbayo!E:F,2,FALSE)</f>
        <v>Piscivores</v>
      </c>
      <c r="AW886" s="79" t="str">
        <f>VLOOKUP(Q886,taxo!A:D,4,FALSE)</f>
        <v>Perciformes</v>
      </c>
      <c r="AX886" s="79" t="str">
        <f>VLOOKUP(Q886,taxo!A:C,3,FALSE)</f>
        <v>Serranidae</v>
      </c>
      <c r="AY886" t="str">
        <f>VLOOKUP(P886,spp!A:L,12,FALSE)</f>
        <v>LC</v>
      </c>
    </row>
    <row r="887" spans="1:51" hidden="1" x14ac:dyDescent="0.25">
      <c r="A887" t="s">
        <v>1094</v>
      </c>
      <c r="B887" s="22" t="s">
        <v>1125</v>
      </c>
      <c r="C887" t="s">
        <v>1136</v>
      </c>
      <c r="D887" s="22" t="s">
        <v>1143</v>
      </c>
      <c r="E887" s="22" t="s">
        <v>1146</v>
      </c>
      <c r="F887" s="3" t="s">
        <v>1148</v>
      </c>
      <c r="G887" s="46"/>
      <c r="H887" s="43">
        <v>2</v>
      </c>
      <c r="I887">
        <v>40</v>
      </c>
      <c r="J887" s="48">
        <v>43219</v>
      </c>
      <c r="K887" s="22">
        <v>2018</v>
      </c>
      <c r="L887" s="43" t="s">
        <v>1148</v>
      </c>
      <c r="M887" s="49">
        <v>43220</v>
      </c>
      <c r="N887" s="51">
        <v>9.1999999999999993</v>
      </c>
      <c r="O887" t="str">
        <f t="shared" si="100"/>
        <v>Profundo</v>
      </c>
      <c r="P887" s="47" t="s">
        <v>973</v>
      </c>
      <c r="Q887" t="str">
        <f>VLOOKUP(P887,spp!A:B,2,FALSE)</f>
        <v>Chaetodon humeralis</v>
      </c>
      <c r="R887" s="53">
        <f t="shared" si="102"/>
        <v>3</v>
      </c>
      <c r="S887" s="87"/>
      <c r="T887" s="87"/>
      <c r="U887" s="89">
        <v>3</v>
      </c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  <c r="AF887" s="87"/>
      <c r="AG887" s="87"/>
      <c r="AH887" s="87"/>
      <c r="AI887" s="87"/>
      <c r="AJ887" s="87"/>
      <c r="AK887" s="88"/>
      <c r="AL887" s="79"/>
      <c r="AM887">
        <f>VLOOKUP(P887,spp!A:C,3,FALSE)</f>
        <v>2.9600000000000001E-2</v>
      </c>
      <c r="AN887">
        <f>VLOOKUP(P887,spp!A:D,4,FALSE)</f>
        <v>2.9895</v>
      </c>
      <c r="AO887">
        <f t="shared" si="103"/>
        <v>168.89836663709968</v>
      </c>
      <c r="AP887">
        <f t="shared" si="104"/>
        <v>4.2224591659274919</v>
      </c>
      <c r="AQ887">
        <f t="shared" si="105"/>
        <v>42.224591659274921</v>
      </c>
      <c r="AR887">
        <f t="shared" si="106"/>
        <v>4.2224591659274918E-2</v>
      </c>
      <c r="AS887">
        <f t="shared" si="101"/>
        <v>7.4999999999999997E-2</v>
      </c>
      <c r="AT887">
        <f>VLOOKUP(P887,spp!A:H,8,FALSE)</f>
        <v>2.7</v>
      </c>
      <c r="AU887" s="79" t="str">
        <f>VLOOKUP(Q887,gfQuimbayo!B:C,2,FALSE)</f>
        <v>OM</v>
      </c>
      <c r="AV887" s="79" t="str">
        <f>VLOOKUP(AU887,gfQuimbayo!E:F,2,FALSE)</f>
        <v>Omnivores</v>
      </c>
      <c r="AW887" s="79" t="str">
        <f>VLOOKUP(Q887,taxo!A:D,4,FALSE)</f>
        <v>Perciformes</v>
      </c>
      <c r="AX887" s="79" t="str">
        <f>VLOOKUP(Q887,taxo!A:C,3,FALSE)</f>
        <v>Chaetodontidae</v>
      </c>
      <c r="AY887" t="str">
        <f>VLOOKUP(P887,spp!A:L,12,FALSE)</f>
        <v>LC</v>
      </c>
    </row>
    <row r="888" spans="1:51" hidden="1" x14ac:dyDescent="0.25">
      <c r="A888" t="s">
        <v>1094</v>
      </c>
      <c r="B888" s="22" t="s">
        <v>1125</v>
      </c>
      <c r="C888" t="s">
        <v>1136</v>
      </c>
      <c r="D888" s="22" t="s">
        <v>1143</v>
      </c>
      <c r="E888" s="22" t="s">
        <v>1146</v>
      </c>
      <c r="F888" s="3" t="s">
        <v>1148</v>
      </c>
      <c r="G888" s="46"/>
      <c r="H888" s="43">
        <v>2</v>
      </c>
      <c r="I888">
        <v>40</v>
      </c>
      <c r="J888" s="48">
        <v>43219</v>
      </c>
      <c r="K888" s="22">
        <v>2018</v>
      </c>
      <c r="L888" s="43" t="s">
        <v>1148</v>
      </c>
      <c r="M888" s="49">
        <v>43220</v>
      </c>
      <c r="N888" s="51">
        <v>9.1999999999999993</v>
      </c>
      <c r="O888" t="str">
        <f t="shared" si="100"/>
        <v>Profundo</v>
      </c>
      <c r="P888" s="47" t="s">
        <v>984</v>
      </c>
      <c r="Q888" t="str">
        <f>VLOOKUP(P888,spp!A:B,2,FALSE)</f>
        <v>Scarus ghobban</v>
      </c>
      <c r="R888" s="53">
        <f t="shared" si="102"/>
        <v>7</v>
      </c>
      <c r="S888" s="87"/>
      <c r="T888" s="87"/>
      <c r="U888" s="87"/>
      <c r="V888" s="89">
        <v>7</v>
      </c>
      <c r="W888" s="87"/>
      <c r="X888" s="87"/>
      <c r="Y888" s="87"/>
      <c r="Z888" s="87"/>
      <c r="AA888" s="87"/>
      <c r="AB888" s="87"/>
      <c r="AC888" s="87"/>
      <c r="AD888" s="87"/>
      <c r="AE888" s="87"/>
      <c r="AF888" s="87"/>
      <c r="AG888" s="87"/>
      <c r="AH888" s="87"/>
      <c r="AI888" s="87"/>
      <c r="AJ888" s="87"/>
      <c r="AK888" s="88"/>
      <c r="AL888" s="79"/>
      <c r="AM888">
        <f>VLOOKUP(P888,spp!A:C,3,FALSE)</f>
        <v>2.3300000000000001E-2</v>
      </c>
      <c r="AN888">
        <f>VLOOKUP(P888,spp!A:D,4,FALSE)</f>
        <v>2.919</v>
      </c>
      <c r="AO888">
        <f t="shared" si="103"/>
        <v>693.23746447710118</v>
      </c>
      <c r="AP888">
        <f t="shared" si="104"/>
        <v>17.33093661192753</v>
      </c>
      <c r="AQ888">
        <f t="shared" si="105"/>
        <v>173.3093661192753</v>
      </c>
      <c r="AR888">
        <f t="shared" si="106"/>
        <v>0.1733093661192753</v>
      </c>
      <c r="AS888">
        <f t="shared" si="101"/>
        <v>0.17499999999999999</v>
      </c>
      <c r="AT888">
        <f>VLOOKUP(P888,spp!A:H,8,FALSE)</f>
        <v>2</v>
      </c>
      <c r="AU888" s="79" t="str">
        <f>VLOOKUP(Q888,gfQuimbayo!B:C,2,FALSE)</f>
        <v>HM</v>
      </c>
      <c r="AV888" s="79" t="str">
        <f>VLOOKUP(AU888,gfQuimbayo!E:F,2,FALSE)</f>
        <v>Macroalgae feeders</v>
      </c>
      <c r="AW888" s="79" t="str">
        <f>VLOOKUP(Q888,taxo!A:D,4,FALSE)</f>
        <v>Perciformes</v>
      </c>
      <c r="AX888" s="79" t="str">
        <f>VLOOKUP(Q888,taxo!A:C,3,FALSE)</f>
        <v>Scaridae</v>
      </c>
      <c r="AY888" t="str">
        <f>VLOOKUP(P888,spp!A:L,12,FALSE)</f>
        <v>LC</v>
      </c>
    </row>
    <row r="889" spans="1:51" hidden="1" x14ac:dyDescent="0.25">
      <c r="A889" t="s">
        <v>1094</v>
      </c>
      <c r="B889" s="22" t="s">
        <v>1125</v>
      </c>
      <c r="C889" t="s">
        <v>1136</v>
      </c>
      <c r="D889" s="22" t="s">
        <v>1143</v>
      </c>
      <c r="E889" s="22" t="s">
        <v>1146</v>
      </c>
      <c r="F889" s="3" t="s">
        <v>1148</v>
      </c>
      <c r="G889" s="46"/>
      <c r="H889" s="43">
        <v>2</v>
      </c>
      <c r="I889">
        <v>40</v>
      </c>
      <c r="J889" s="48">
        <v>43219</v>
      </c>
      <c r="K889" s="22">
        <v>2018</v>
      </c>
      <c r="L889" s="43" t="s">
        <v>1148</v>
      </c>
      <c r="M889" s="49">
        <v>43220</v>
      </c>
      <c r="N889" s="51">
        <v>9.1999999999999993</v>
      </c>
      <c r="O889" t="str">
        <f t="shared" si="100"/>
        <v>Profundo</v>
      </c>
      <c r="P889" s="47" t="s">
        <v>957</v>
      </c>
      <c r="Q889" t="str">
        <f>VLOOKUP(P889,spp!A:B,2,FALSE)</f>
        <v>Halichoeres dispilus</v>
      </c>
      <c r="R889" s="53">
        <f t="shared" si="102"/>
        <v>10</v>
      </c>
      <c r="S889" s="87"/>
      <c r="T889" s="89">
        <v>10</v>
      </c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  <c r="AF889" s="87"/>
      <c r="AG889" s="87"/>
      <c r="AH889" s="87"/>
      <c r="AI889" s="87"/>
      <c r="AJ889" s="87"/>
      <c r="AK889" s="88"/>
      <c r="AL889" s="79"/>
      <c r="AM889">
        <f>VLOOKUP(P889,spp!A:C,3,FALSE)</f>
        <v>1.26E-2</v>
      </c>
      <c r="AN889">
        <f>VLOOKUP(P889,spp!A:D,4,FALSE)</f>
        <v>3.0672999999999999</v>
      </c>
      <c r="AO889">
        <f t="shared" si="103"/>
        <v>60.87597896771554</v>
      </c>
      <c r="AP889">
        <f t="shared" si="104"/>
        <v>1.5218994741928884</v>
      </c>
      <c r="AQ889">
        <f t="shared" si="105"/>
        <v>15.218994741928885</v>
      </c>
      <c r="AR889">
        <f t="shared" si="106"/>
        <v>1.5218994741928884E-2</v>
      </c>
      <c r="AS889">
        <f t="shared" si="101"/>
        <v>0.25</v>
      </c>
      <c r="AT889">
        <f>VLOOKUP(P889,spp!A:H,8,FALSE)</f>
        <v>3.9</v>
      </c>
      <c r="AU889" s="79" t="str">
        <f>VLOOKUP(Q889,gfQuimbayo!B:C,2,FALSE)</f>
        <v>IN</v>
      </c>
      <c r="AV889" s="79" t="str">
        <f>VLOOKUP(AU889,gfQuimbayo!E:F,2,FALSE)</f>
        <v>Invertebrivores</v>
      </c>
      <c r="AW889" s="79" t="str">
        <f>VLOOKUP(Q889,taxo!A:D,4,FALSE)</f>
        <v>Perciformes</v>
      </c>
      <c r="AX889" s="79" t="str">
        <f>VLOOKUP(Q889,taxo!A:C,3,FALSE)</f>
        <v>Labridae</v>
      </c>
      <c r="AY889" t="str">
        <f>VLOOKUP(P889,spp!A:L,12,FALSE)</f>
        <v>LC</v>
      </c>
    </row>
    <row r="890" spans="1:51" hidden="1" x14ac:dyDescent="0.25">
      <c r="A890" t="s">
        <v>1094</v>
      </c>
      <c r="B890" s="22" t="s">
        <v>1125</v>
      </c>
      <c r="C890" t="s">
        <v>1136</v>
      </c>
      <c r="D890" s="22" t="s">
        <v>1143</v>
      </c>
      <c r="E890" s="22" t="s">
        <v>1146</v>
      </c>
      <c r="F890" s="3" t="s">
        <v>1148</v>
      </c>
      <c r="G890" s="46"/>
      <c r="H890" s="43">
        <v>3</v>
      </c>
      <c r="I890">
        <v>40</v>
      </c>
      <c r="J890" s="48">
        <v>43219</v>
      </c>
      <c r="K890" s="22">
        <v>2018</v>
      </c>
      <c r="L890" s="43" t="s">
        <v>1148</v>
      </c>
      <c r="M890" s="49">
        <v>43220</v>
      </c>
      <c r="N890" s="51">
        <v>8.6999999999999993</v>
      </c>
      <c r="O890" t="str">
        <f t="shared" si="100"/>
        <v>Profundo</v>
      </c>
      <c r="P890" s="47" t="s">
        <v>1030</v>
      </c>
      <c r="Q890" t="str">
        <f>VLOOKUP(P890,spp!A:B,2,FALSE)</f>
        <v>Diodon holocanthus</v>
      </c>
      <c r="R890" s="53">
        <f t="shared" si="102"/>
        <v>1</v>
      </c>
      <c r="S890" s="87"/>
      <c r="T890" s="87"/>
      <c r="U890" s="89">
        <v>1</v>
      </c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  <c r="AF890" s="87"/>
      <c r="AG890" s="87"/>
      <c r="AH890" s="87"/>
      <c r="AI890" s="87"/>
      <c r="AJ890" s="87"/>
      <c r="AK890" s="88"/>
      <c r="AL890" s="79"/>
      <c r="AM890">
        <f>VLOOKUP(P890,spp!A:C,3,FALSE)</f>
        <v>2.1899999999999999E-2</v>
      </c>
      <c r="AN890">
        <f>VLOOKUP(P890,spp!A:D,4,FALSE)</f>
        <v>3</v>
      </c>
      <c r="AO890">
        <f t="shared" si="103"/>
        <v>42.7734375</v>
      </c>
      <c r="AP890">
        <f t="shared" si="104"/>
        <v>1.0693359375</v>
      </c>
      <c r="AQ890">
        <f t="shared" si="105"/>
        <v>10.693359375</v>
      </c>
      <c r="AR890">
        <f t="shared" si="106"/>
        <v>1.0693359374999999E-2</v>
      </c>
      <c r="AS890">
        <f t="shared" si="101"/>
        <v>2.5000000000000001E-2</v>
      </c>
      <c r="AT890">
        <f>VLOOKUP(P890,spp!A:H,8,FALSE)</f>
        <v>3.3</v>
      </c>
      <c r="AU890" s="79" t="str">
        <f>VLOOKUP(Q890,gfQuimbayo!B:C,2,FALSE)</f>
        <v>IN</v>
      </c>
      <c r="AV890" s="79" t="str">
        <f>VLOOKUP(AU890,gfQuimbayo!E:F,2,FALSE)</f>
        <v>Invertebrivores</v>
      </c>
      <c r="AW890" s="79" t="str">
        <f>VLOOKUP(Q890,taxo!A:D,4,FALSE)</f>
        <v>Tetraodontiformes</v>
      </c>
      <c r="AX890" s="79" t="str">
        <f>VLOOKUP(Q890,taxo!A:C,3,FALSE)</f>
        <v>Diodontidae</v>
      </c>
      <c r="AY890" t="str">
        <f>VLOOKUP(P890,spp!A:L,12,FALSE)</f>
        <v>NE</v>
      </c>
    </row>
    <row r="891" spans="1:51" hidden="1" x14ac:dyDescent="0.25">
      <c r="A891" t="s">
        <v>1094</v>
      </c>
      <c r="B891" s="22" t="s">
        <v>1125</v>
      </c>
      <c r="C891" t="s">
        <v>1136</v>
      </c>
      <c r="D891" s="22" t="s">
        <v>1143</v>
      </c>
      <c r="E891" s="22" t="s">
        <v>1146</v>
      </c>
      <c r="F891" s="3" t="s">
        <v>1148</v>
      </c>
      <c r="G891" s="46"/>
      <c r="H891" s="43">
        <v>3</v>
      </c>
      <c r="I891">
        <v>40</v>
      </c>
      <c r="J891" s="48">
        <v>43219</v>
      </c>
      <c r="K891" s="22">
        <v>2018</v>
      </c>
      <c r="L891" s="43" t="s">
        <v>1148</v>
      </c>
      <c r="M891" s="49">
        <v>43220</v>
      </c>
      <c r="N891" s="51">
        <v>8.6999999999999993</v>
      </c>
      <c r="O891" t="str">
        <f t="shared" si="100"/>
        <v>Profundo</v>
      </c>
      <c r="P891" s="47" t="s">
        <v>957</v>
      </c>
      <c r="Q891" t="str">
        <f>VLOOKUP(P891,spp!A:B,2,FALSE)</f>
        <v>Halichoeres dispilus</v>
      </c>
      <c r="R891" s="53">
        <f t="shared" si="102"/>
        <v>13</v>
      </c>
      <c r="S891" s="87"/>
      <c r="T891" s="89">
        <v>10</v>
      </c>
      <c r="U891" s="89">
        <v>2</v>
      </c>
      <c r="V891" s="89">
        <v>1</v>
      </c>
      <c r="W891" s="87"/>
      <c r="X891" s="87"/>
      <c r="Y891" s="87"/>
      <c r="Z891" s="87"/>
      <c r="AA891" s="87"/>
      <c r="AB891" s="87"/>
      <c r="AC891" s="87"/>
      <c r="AD891" s="87"/>
      <c r="AE891" s="87"/>
      <c r="AF891" s="87"/>
      <c r="AG891" s="87"/>
      <c r="AH891" s="87"/>
      <c r="AI891" s="87"/>
      <c r="AJ891" s="87"/>
      <c r="AK891" s="88"/>
      <c r="AL891" s="79"/>
      <c r="AM891">
        <f>VLOOKUP(P891,spp!A:C,3,FALSE)</f>
        <v>1.26E-2</v>
      </c>
      <c r="AN891">
        <f>VLOOKUP(P891,spp!A:D,4,FALSE)</f>
        <v>3.0672999999999999</v>
      </c>
      <c r="AO891">
        <f t="shared" si="103"/>
        <v>201.08720945675611</v>
      </c>
      <c r="AP891">
        <f t="shared" si="104"/>
        <v>5.0271802364189027</v>
      </c>
      <c r="AQ891">
        <f t="shared" si="105"/>
        <v>50.271802364189028</v>
      </c>
      <c r="AR891">
        <f t="shared" si="106"/>
        <v>5.027180236418903E-2</v>
      </c>
      <c r="AS891">
        <f t="shared" si="101"/>
        <v>0.32500000000000001</v>
      </c>
      <c r="AT891">
        <f>VLOOKUP(P891,spp!A:H,8,FALSE)</f>
        <v>3.9</v>
      </c>
      <c r="AU891" s="79" t="str">
        <f>VLOOKUP(Q891,gfQuimbayo!B:C,2,FALSE)</f>
        <v>IN</v>
      </c>
      <c r="AV891" s="79" t="str">
        <f>VLOOKUP(AU891,gfQuimbayo!E:F,2,FALSE)</f>
        <v>Invertebrivores</v>
      </c>
      <c r="AW891" s="79" t="str">
        <f>VLOOKUP(Q891,taxo!A:D,4,FALSE)</f>
        <v>Perciformes</v>
      </c>
      <c r="AX891" s="79" t="str">
        <f>VLOOKUP(Q891,taxo!A:C,3,FALSE)</f>
        <v>Labridae</v>
      </c>
      <c r="AY891" t="str">
        <f>VLOOKUP(P891,spp!A:L,12,FALSE)</f>
        <v>LC</v>
      </c>
    </row>
    <row r="892" spans="1:51" hidden="1" x14ac:dyDescent="0.25">
      <c r="A892" t="s">
        <v>1094</v>
      </c>
      <c r="B892" s="22" t="s">
        <v>1125</v>
      </c>
      <c r="C892" t="s">
        <v>1136</v>
      </c>
      <c r="D892" s="22" t="s">
        <v>1143</v>
      </c>
      <c r="E892" s="22" t="s">
        <v>1146</v>
      </c>
      <c r="F892" s="3" t="s">
        <v>1148</v>
      </c>
      <c r="G892" s="46"/>
      <c r="H892" s="43">
        <v>3</v>
      </c>
      <c r="I892">
        <v>40</v>
      </c>
      <c r="J892" s="48">
        <v>43219</v>
      </c>
      <c r="K892" s="22">
        <v>2018</v>
      </c>
      <c r="L892" s="43" t="s">
        <v>1148</v>
      </c>
      <c r="M892" s="49">
        <v>43220</v>
      </c>
      <c r="N892" s="51">
        <v>8.6999999999999993</v>
      </c>
      <c r="O892" t="str">
        <f t="shared" si="100"/>
        <v>Profundo</v>
      </c>
      <c r="P892" s="47" t="s">
        <v>962</v>
      </c>
      <c r="Q892" t="str">
        <f>VLOOKUP(P892,spp!A:B,2,FALSE)</f>
        <v>Epinephelus labriformis</v>
      </c>
      <c r="R892" s="53">
        <f t="shared" si="102"/>
        <v>3</v>
      </c>
      <c r="S892" s="87"/>
      <c r="T892" s="87"/>
      <c r="U892" s="89">
        <v>1</v>
      </c>
      <c r="V892" s="89">
        <v>2</v>
      </c>
      <c r="W892" s="87"/>
      <c r="X892" s="87"/>
      <c r="Y892" s="87"/>
      <c r="Z892" s="87"/>
      <c r="AA892" s="87"/>
      <c r="AB892" s="87"/>
      <c r="AC892" s="87"/>
      <c r="AD892" s="87"/>
      <c r="AE892" s="87"/>
      <c r="AF892" s="87"/>
      <c r="AG892" s="87"/>
      <c r="AH892" s="87"/>
      <c r="AI892" s="87"/>
      <c r="AJ892" s="87"/>
      <c r="AK892" s="88"/>
      <c r="AL892" s="79"/>
      <c r="AM892">
        <f>VLOOKUP(P892,spp!A:C,3,FALSE)</f>
        <v>3.4299999999999997E-2</v>
      </c>
      <c r="AN892">
        <f>VLOOKUP(P892,spp!A:D,4,FALSE)</f>
        <v>2.9</v>
      </c>
      <c r="AO892">
        <f t="shared" si="103"/>
        <v>328.18277101926481</v>
      </c>
      <c r="AP892">
        <f t="shared" si="104"/>
        <v>8.2045692754816208</v>
      </c>
      <c r="AQ892">
        <f t="shared" si="105"/>
        <v>82.045692754816201</v>
      </c>
      <c r="AR892">
        <f t="shared" si="106"/>
        <v>8.2045692754816199E-2</v>
      </c>
      <c r="AS892">
        <f t="shared" si="101"/>
        <v>7.4999999999999997E-2</v>
      </c>
      <c r="AT892">
        <f>VLOOKUP(P892,spp!A:H,8,FALSE)</f>
        <v>4</v>
      </c>
      <c r="AU892" s="79" t="str">
        <f>VLOOKUP(Q892,gfQuimbayo!B:C,2,FALSE)</f>
        <v>PS</v>
      </c>
      <c r="AV892" s="79" t="str">
        <f>VLOOKUP(AU892,gfQuimbayo!E:F,2,FALSE)</f>
        <v>Piscivores</v>
      </c>
      <c r="AW892" s="79" t="str">
        <f>VLOOKUP(Q892,taxo!A:D,4,FALSE)</f>
        <v>Perciformes</v>
      </c>
      <c r="AX892" s="79" t="str">
        <f>VLOOKUP(Q892,taxo!A:C,3,FALSE)</f>
        <v>Serranidae</v>
      </c>
      <c r="AY892" t="str">
        <f>VLOOKUP(P892,spp!A:L,12,FALSE)</f>
        <v>LC</v>
      </c>
    </row>
    <row r="893" spans="1:51" hidden="1" x14ac:dyDescent="0.25">
      <c r="A893" t="s">
        <v>1094</v>
      </c>
      <c r="B893" s="22" t="s">
        <v>1125</v>
      </c>
      <c r="C893" t="s">
        <v>1136</v>
      </c>
      <c r="D893" s="22" t="s">
        <v>1143</v>
      </c>
      <c r="E893" s="22" t="s">
        <v>1146</v>
      </c>
      <c r="F893" s="3" t="s">
        <v>1148</v>
      </c>
      <c r="G893" s="46"/>
      <c r="H893" s="43">
        <v>3</v>
      </c>
      <c r="I893">
        <v>40</v>
      </c>
      <c r="J893" s="48">
        <v>43219</v>
      </c>
      <c r="K893" s="22">
        <v>2018</v>
      </c>
      <c r="L893" s="43" t="s">
        <v>1148</v>
      </c>
      <c r="M893" s="49">
        <v>43220</v>
      </c>
      <c r="N893" s="51">
        <v>8.6999999999999993</v>
      </c>
      <c r="O893" t="str">
        <f t="shared" si="100"/>
        <v>Profundo</v>
      </c>
      <c r="P893" s="47" t="s">
        <v>996</v>
      </c>
      <c r="Q893" t="str">
        <f>VLOOKUP(P893,spp!A:B,2,FALSE)</f>
        <v>Paranthias colonus</v>
      </c>
      <c r="R893" s="53">
        <f t="shared" si="102"/>
        <v>2</v>
      </c>
      <c r="S893" s="87"/>
      <c r="T893" s="89">
        <v>1</v>
      </c>
      <c r="U893" s="87"/>
      <c r="V893" s="87"/>
      <c r="W893" s="89">
        <v>1</v>
      </c>
      <c r="X893" s="87"/>
      <c r="Y893" s="87"/>
      <c r="Z893" s="87"/>
      <c r="AA893" s="87"/>
      <c r="AB893" s="87"/>
      <c r="AC893" s="87"/>
      <c r="AD893" s="87"/>
      <c r="AE893" s="87"/>
      <c r="AF893" s="87"/>
      <c r="AG893" s="87"/>
      <c r="AH893" s="87"/>
      <c r="AI893" s="87"/>
      <c r="AJ893" s="87"/>
      <c r="AK893" s="88"/>
      <c r="AL893" s="79"/>
      <c r="AM893">
        <f>VLOOKUP(P893,spp!A:C,3,FALSE)</f>
        <v>1.485E-2</v>
      </c>
      <c r="AN893">
        <f>VLOOKUP(P893,spp!A:D,4,FALSE)</f>
        <v>2.8633299999999999</v>
      </c>
      <c r="AO893">
        <f t="shared" si="103"/>
        <v>154.20477744582155</v>
      </c>
      <c r="AP893">
        <f t="shared" si="104"/>
        <v>3.8551194361455385</v>
      </c>
      <c r="AQ893">
        <f t="shared" si="105"/>
        <v>38.551194361455387</v>
      </c>
      <c r="AR893">
        <f t="shared" si="106"/>
        <v>3.855119436145539E-2</v>
      </c>
      <c r="AS893">
        <f t="shared" si="101"/>
        <v>0.05</v>
      </c>
      <c r="AT893">
        <f>VLOOKUP(P893,spp!A:H,8,FALSE)</f>
        <v>3.8</v>
      </c>
      <c r="AU893" s="79" t="str">
        <f>VLOOKUP(Q893,gfQuimbayo!B:C,2,FALSE)</f>
        <v>PK</v>
      </c>
      <c r="AV893" s="79" t="str">
        <f>VLOOKUP(AU893,gfQuimbayo!E:F,2,FALSE)</f>
        <v>Planktivores</v>
      </c>
      <c r="AW893" s="79" t="str">
        <f>VLOOKUP(Q893,taxo!A:D,4,FALSE)</f>
        <v>Perciformes</v>
      </c>
      <c r="AX893" s="79" t="str">
        <f>VLOOKUP(Q893,taxo!A:C,3,FALSE)</f>
        <v>Serranidae</v>
      </c>
      <c r="AY893" t="str">
        <f>VLOOKUP(P893,spp!A:L,12,FALSE)</f>
        <v>LC</v>
      </c>
    </row>
    <row r="894" spans="1:51" hidden="1" x14ac:dyDescent="0.25">
      <c r="A894" t="s">
        <v>1094</v>
      </c>
      <c r="B894" s="22" t="s">
        <v>1125</v>
      </c>
      <c r="C894" t="s">
        <v>1136</v>
      </c>
      <c r="D894" s="22" t="s">
        <v>1143</v>
      </c>
      <c r="E894" s="22" t="s">
        <v>1146</v>
      </c>
      <c r="F894" s="3" t="s">
        <v>1148</v>
      </c>
      <c r="G894" s="46"/>
      <c r="H894" s="43">
        <v>3</v>
      </c>
      <c r="I894">
        <v>40</v>
      </c>
      <c r="J894" s="48">
        <v>43219</v>
      </c>
      <c r="K894" s="22">
        <v>2018</v>
      </c>
      <c r="L894" s="43" t="s">
        <v>1148</v>
      </c>
      <c r="M894" s="49">
        <v>43220</v>
      </c>
      <c r="N894" s="51">
        <v>8.6999999999999993</v>
      </c>
      <c r="O894" t="str">
        <f t="shared" ref="O894:O957" si="107">IF(N894&gt;6,"Profundo","Somero")</f>
        <v>Profundo</v>
      </c>
      <c r="P894" s="47" t="s">
        <v>961</v>
      </c>
      <c r="Q894" t="str">
        <f>VLOOKUP(P894,spp!A:B,2,FALSE)</f>
        <v>Johnrandallia nigrirostris</v>
      </c>
      <c r="R894" s="53">
        <f t="shared" si="102"/>
        <v>9</v>
      </c>
      <c r="S894" s="87"/>
      <c r="T894" s="87"/>
      <c r="U894" s="89">
        <v>9</v>
      </c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  <c r="AF894" s="87"/>
      <c r="AG894" s="87"/>
      <c r="AH894" s="87"/>
      <c r="AI894" s="87"/>
      <c r="AJ894" s="87"/>
      <c r="AK894" s="88"/>
      <c r="AL894" s="79"/>
      <c r="AM894">
        <f>VLOOKUP(P894,spp!A:C,3,FALSE)</f>
        <v>2.5600000000000001E-2</v>
      </c>
      <c r="AN894">
        <f>VLOOKUP(P894,spp!A:D,4,FALSE)</f>
        <v>3.0005999999999999</v>
      </c>
      <c r="AO894">
        <f t="shared" si="103"/>
        <v>450.68246371880321</v>
      </c>
      <c r="AP894">
        <f t="shared" si="104"/>
        <v>11.26706159297008</v>
      </c>
      <c r="AQ894">
        <f t="shared" si="105"/>
        <v>112.6706159297008</v>
      </c>
      <c r="AR894">
        <f t="shared" si="106"/>
        <v>0.1126706159297008</v>
      </c>
      <c r="AS894">
        <f t="shared" si="101"/>
        <v>0.22500000000000001</v>
      </c>
      <c r="AT894">
        <f>VLOOKUP(P894,spp!A:H,8,FALSE)</f>
        <v>3</v>
      </c>
      <c r="AU894" s="79" t="str">
        <f>VLOOKUP(Q894,gfQuimbayo!B:C,2,FALSE)</f>
        <v>IN</v>
      </c>
      <c r="AV894" s="79" t="str">
        <f>VLOOKUP(AU894,gfQuimbayo!E:F,2,FALSE)</f>
        <v>Invertebrivores</v>
      </c>
      <c r="AW894" s="79" t="str">
        <f>VLOOKUP(Q894,taxo!A:D,4,FALSE)</f>
        <v>Perciformes</v>
      </c>
      <c r="AX894" s="79" t="str">
        <f>VLOOKUP(Q894,taxo!A:C,3,FALSE)</f>
        <v>Chaetodontidae</v>
      </c>
      <c r="AY894" t="str">
        <f>VLOOKUP(P894,spp!A:L,12,FALSE)</f>
        <v>LC</v>
      </c>
    </row>
    <row r="895" spans="1:51" hidden="1" x14ac:dyDescent="0.25">
      <c r="A895" t="s">
        <v>1094</v>
      </c>
      <c r="B895" s="22" t="s">
        <v>1125</v>
      </c>
      <c r="C895" t="s">
        <v>1136</v>
      </c>
      <c r="D895" s="22" t="s">
        <v>1143</v>
      </c>
      <c r="E895" s="22" t="s">
        <v>1146</v>
      </c>
      <c r="F895" s="3" t="s">
        <v>1148</v>
      </c>
      <c r="G895" s="46"/>
      <c r="H895" s="43">
        <v>3</v>
      </c>
      <c r="I895">
        <v>40</v>
      </c>
      <c r="J895" s="48">
        <v>43219</v>
      </c>
      <c r="K895" s="22">
        <v>2018</v>
      </c>
      <c r="L895" s="43" t="s">
        <v>1148</v>
      </c>
      <c r="M895" s="49">
        <v>43220</v>
      </c>
      <c r="N895" s="51">
        <v>8.6999999999999993</v>
      </c>
      <c r="O895" t="str">
        <f t="shared" si="107"/>
        <v>Profundo</v>
      </c>
      <c r="P895" s="47" t="s">
        <v>991</v>
      </c>
      <c r="Q895" t="str">
        <f>VLOOKUP(P895,spp!A:B,2,FALSE)</f>
        <v>Canthigaster punctatissima</v>
      </c>
      <c r="R895" s="53">
        <f t="shared" si="102"/>
        <v>1</v>
      </c>
      <c r="S895" s="87"/>
      <c r="T895" s="89">
        <v>1</v>
      </c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  <c r="AF895" s="87"/>
      <c r="AG895" s="87"/>
      <c r="AH895" s="87"/>
      <c r="AI895" s="87"/>
      <c r="AJ895" s="87"/>
      <c r="AK895" s="88"/>
      <c r="AL895" s="79"/>
      <c r="AM895">
        <f>VLOOKUP(P895,spp!A:C,3,FALSE)</f>
        <v>1.9699999999999999E-2</v>
      </c>
      <c r="AN895">
        <f>VLOOKUP(P895,spp!A:D,4,FALSE)</f>
        <v>2.9174000000000002</v>
      </c>
      <c r="AO895">
        <f t="shared" si="103"/>
        <v>7.0367149081055116</v>
      </c>
      <c r="AP895">
        <f t="shared" si="104"/>
        <v>0.17591787270263778</v>
      </c>
      <c r="AQ895">
        <f t="shared" si="105"/>
        <v>1.7591787270263779</v>
      </c>
      <c r="AR895">
        <f t="shared" si="106"/>
        <v>1.7591787270263778E-3</v>
      </c>
      <c r="AS895">
        <f t="shared" si="101"/>
        <v>2.5000000000000001E-2</v>
      </c>
      <c r="AT895">
        <f>VLOOKUP(P895,spp!A:H,8,FALSE)</f>
        <v>3</v>
      </c>
      <c r="AU895" s="79" t="str">
        <f>VLOOKUP(Q895,gfQuimbayo!B:C,2,FALSE)</f>
        <v>IN</v>
      </c>
      <c r="AV895" s="79" t="str">
        <f>VLOOKUP(AU895,gfQuimbayo!E:F,2,FALSE)</f>
        <v>Invertebrivores</v>
      </c>
      <c r="AW895" s="79" t="str">
        <f>VLOOKUP(Q895,taxo!A:D,4,FALSE)</f>
        <v>Tetraodontiformes</v>
      </c>
      <c r="AX895" s="79" t="str">
        <f>VLOOKUP(Q895,taxo!A:C,3,FALSE)</f>
        <v>Tetraodontidae</v>
      </c>
      <c r="AY895" t="str">
        <f>VLOOKUP(P895,spp!A:L,12,FALSE)</f>
        <v>LC</v>
      </c>
    </row>
    <row r="896" spans="1:51" hidden="1" x14ac:dyDescent="0.25">
      <c r="A896" t="s">
        <v>1094</v>
      </c>
      <c r="B896" s="22" t="s">
        <v>1125</v>
      </c>
      <c r="C896" t="s">
        <v>1136</v>
      </c>
      <c r="D896" s="22" t="s">
        <v>1143</v>
      </c>
      <c r="E896" s="22" t="s">
        <v>1146</v>
      </c>
      <c r="F896" s="3" t="s">
        <v>1148</v>
      </c>
      <c r="G896" s="46"/>
      <c r="H896" s="43">
        <v>3</v>
      </c>
      <c r="I896">
        <v>40</v>
      </c>
      <c r="J896" s="48">
        <v>43219</v>
      </c>
      <c r="K896" s="22">
        <v>2018</v>
      </c>
      <c r="L896" s="43" t="s">
        <v>1148</v>
      </c>
      <c r="M896" s="49">
        <v>43220</v>
      </c>
      <c r="N896" s="51">
        <v>8.6999999999999993</v>
      </c>
      <c r="O896" t="str">
        <f t="shared" si="107"/>
        <v>Profundo</v>
      </c>
      <c r="P896" s="47" t="s">
        <v>984</v>
      </c>
      <c r="Q896" t="str">
        <f>VLOOKUP(P896,spp!A:B,2,FALSE)</f>
        <v>Scarus ghobban</v>
      </c>
      <c r="R896" s="53">
        <f t="shared" si="102"/>
        <v>12</v>
      </c>
      <c r="S896" s="87"/>
      <c r="T896" s="87"/>
      <c r="U896" s="89">
        <v>10</v>
      </c>
      <c r="V896" s="87"/>
      <c r="W896" s="89">
        <v>2</v>
      </c>
      <c r="X896" s="87"/>
      <c r="Y896" s="87"/>
      <c r="Z896" s="87"/>
      <c r="AA896" s="87"/>
      <c r="AB896" s="87"/>
      <c r="AC896" s="87"/>
      <c r="AD896" s="87"/>
      <c r="AE896" s="87"/>
      <c r="AF896" s="87"/>
      <c r="AG896" s="87"/>
      <c r="AH896" s="87"/>
      <c r="AI896" s="87"/>
      <c r="AJ896" s="87"/>
      <c r="AK896" s="88"/>
      <c r="AL896" s="79"/>
      <c r="AM896">
        <f>VLOOKUP(P896,spp!A:C,3,FALSE)</f>
        <v>2.3300000000000001E-2</v>
      </c>
      <c r="AN896">
        <f>VLOOKUP(P896,spp!A:D,4,FALSE)</f>
        <v>2.919</v>
      </c>
      <c r="AO896">
        <f t="shared" si="103"/>
        <v>931.89526191388381</v>
      </c>
      <c r="AP896">
        <f t="shared" si="104"/>
        <v>23.297381547847095</v>
      </c>
      <c r="AQ896">
        <f t="shared" si="105"/>
        <v>232.97381547847095</v>
      </c>
      <c r="AR896">
        <f t="shared" si="106"/>
        <v>0.23297381547847096</v>
      </c>
      <c r="AS896">
        <f t="shared" si="101"/>
        <v>0.3</v>
      </c>
      <c r="AT896">
        <f>VLOOKUP(P896,spp!A:H,8,FALSE)</f>
        <v>2</v>
      </c>
      <c r="AU896" s="79" t="str">
        <f>VLOOKUP(Q896,gfQuimbayo!B:C,2,FALSE)</f>
        <v>HM</v>
      </c>
      <c r="AV896" s="79" t="str">
        <f>VLOOKUP(AU896,gfQuimbayo!E:F,2,FALSE)</f>
        <v>Macroalgae feeders</v>
      </c>
      <c r="AW896" s="79" t="str">
        <f>VLOOKUP(Q896,taxo!A:D,4,FALSE)</f>
        <v>Perciformes</v>
      </c>
      <c r="AX896" s="79" t="str">
        <f>VLOOKUP(Q896,taxo!A:C,3,FALSE)</f>
        <v>Scaridae</v>
      </c>
      <c r="AY896" t="str">
        <f>VLOOKUP(P896,spp!A:L,12,FALSE)</f>
        <v>LC</v>
      </c>
    </row>
    <row r="897" spans="1:51" hidden="1" x14ac:dyDescent="0.25">
      <c r="A897" t="s">
        <v>1094</v>
      </c>
      <c r="B897" s="22" t="s">
        <v>1125</v>
      </c>
      <c r="C897" t="s">
        <v>1136</v>
      </c>
      <c r="D897" s="22" t="s">
        <v>1143</v>
      </c>
      <c r="E897" s="22" t="s">
        <v>1146</v>
      </c>
      <c r="F897" s="3" t="s">
        <v>1148</v>
      </c>
      <c r="G897" s="46"/>
      <c r="H897" s="43">
        <v>3</v>
      </c>
      <c r="I897">
        <v>40</v>
      </c>
      <c r="J897" s="48">
        <v>43219</v>
      </c>
      <c r="K897" s="22">
        <v>2018</v>
      </c>
      <c r="L897" s="43" t="s">
        <v>1148</v>
      </c>
      <c r="M897" s="49">
        <v>43220</v>
      </c>
      <c r="N897" s="51">
        <v>8.6999999999999993</v>
      </c>
      <c r="O897" t="str">
        <f t="shared" si="107"/>
        <v>Profundo</v>
      </c>
      <c r="P897" s="47" t="s">
        <v>989</v>
      </c>
      <c r="Q897" t="str">
        <f>VLOOKUP(P897,spp!A:B,2,FALSE)</f>
        <v>Halichoeres nicholsi</v>
      </c>
      <c r="R897" s="53">
        <f t="shared" si="102"/>
        <v>1</v>
      </c>
      <c r="S897" s="87"/>
      <c r="T897" s="87"/>
      <c r="U897" s="87"/>
      <c r="V897" s="87"/>
      <c r="W897" s="89">
        <v>1</v>
      </c>
      <c r="X897" s="87"/>
      <c r="Y897" s="87"/>
      <c r="Z897" s="87"/>
      <c r="AA897" s="87"/>
      <c r="AB897" s="87"/>
      <c r="AC897" s="87"/>
      <c r="AD897" s="87"/>
      <c r="AE897" s="87"/>
      <c r="AF897" s="87"/>
      <c r="AG897" s="87"/>
      <c r="AH897" s="87"/>
      <c r="AI897" s="87"/>
      <c r="AJ897" s="87"/>
      <c r="AK897" s="88"/>
      <c r="AL897" s="79"/>
      <c r="AM897">
        <f>VLOOKUP(P897,spp!A:C,3,FALSE)</f>
        <v>1.26E-2</v>
      </c>
      <c r="AN897">
        <f>VLOOKUP(P897,spp!A:D,4,FALSE)</f>
        <v>3.0672999999999999</v>
      </c>
      <c r="AO897">
        <f t="shared" si="103"/>
        <v>244.49609871054292</v>
      </c>
      <c r="AP897">
        <f t="shared" si="104"/>
        <v>6.1124024677635731</v>
      </c>
      <c r="AQ897">
        <f t="shared" si="105"/>
        <v>61.124024677635731</v>
      </c>
      <c r="AR897">
        <f t="shared" si="106"/>
        <v>6.1124024677635731E-2</v>
      </c>
      <c r="AS897">
        <f t="shared" si="101"/>
        <v>2.5000000000000001E-2</v>
      </c>
      <c r="AT897">
        <f>VLOOKUP(P897,spp!A:H,8,FALSE)</f>
        <v>4</v>
      </c>
      <c r="AU897" s="79" t="str">
        <f>VLOOKUP(Q897,gfQuimbayo!B:C,2,FALSE)</f>
        <v>IN</v>
      </c>
      <c r="AV897" s="79" t="str">
        <f>VLOOKUP(AU897,gfQuimbayo!E:F,2,FALSE)</f>
        <v>Invertebrivores</v>
      </c>
      <c r="AW897" s="79" t="str">
        <f>VLOOKUP(Q897,taxo!A:D,4,FALSE)</f>
        <v>Perciformes</v>
      </c>
      <c r="AX897" s="79" t="str">
        <f>VLOOKUP(Q897,taxo!A:C,3,FALSE)</f>
        <v>Labridae</v>
      </c>
      <c r="AY897" t="str">
        <f>VLOOKUP(P897,spp!A:L,12,FALSE)</f>
        <v>LC</v>
      </c>
    </row>
    <row r="898" spans="1:51" hidden="1" x14ac:dyDescent="0.25">
      <c r="A898" t="s">
        <v>1094</v>
      </c>
      <c r="B898" s="22" t="s">
        <v>1125</v>
      </c>
      <c r="C898" t="s">
        <v>1136</v>
      </c>
      <c r="D898" s="22" t="s">
        <v>1143</v>
      </c>
      <c r="E898" s="22" t="s">
        <v>1146</v>
      </c>
      <c r="F898" s="3" t="s">
        <v>1148</v>
      </c>
      <c r="G898" s="46"/>
      <c r="H898" s="43">
        <v>3</v>
      </c>
      <c r="I898">
        <v>40</v>
      </c>
      <c r="J898" s="48">
        <v>43219</v>
      </c>
      <c r="K898" s="22">
        <v>2018</v>
      </c>
      <c r="L898" s="43" t="s">
        <v>1148</v>
      </c>
      <c r="M898" s="49">
        <v>43220</v>
      </c>
      <c r="N898" s="51">
        <v>8.6999999999999993</v>
      </c>
      <c r="O898" t="str">
        <f t="shared" si="107"/>
        <v>Profundo</v>
      </c>
      <c r="P898" s="47" t="s">
        <v>1160</v>
      </c>
      <c r="Q898" t="str">
        <f>VLOOKUP(P898,spp!A:B,2,FALSE)</f>
        <v>Alphestes immaculatus</v>
      </c>
      <c r="R898" s="53">
        <f t="shared" si="102"/>
        <v>1</v>
      </c>
      <c r="S898" s="87"/>
      <c r="T898" s="87"/>
      <c r="U898" s="87"/>
      <c r="V898" s="89">
        <v>1</v>
      </c>
      <c r="W898" s="87"/>
      <c r="X898" s="87"/>
      <c r="Y898" s="87"/>
      <c r="Z898" s="87"/>
      <c r="AA898" s="87"/>
      <c r="AB898" s="87"/>
      <c r="AC898" s="87"/>
      <c r="AD898" s="87"/>
      <c r="AE898" s="87"/>
      <c r="AF898" s="87"/>
      <c r="AG898" s="87"/>
      <c r="AH898" s="87"/>
      <c r="AI898" s="87"/>
      <c r="AJ898" s="87"/>
      <c r="AK898" s="88"/>
      <c r="AL898" s="79"/>
      <c r="AM898">
        <f>VLOOKUP(P898,spp!A:C,3,FALSE)</f>
        <v>1.5299999999999999E-2</v>
      </c>
      <c r="AN898">
        <f>VLOOKUP(P898,spp!A:D,4,FALSE)</f>
        <v>3.0038</v>
      </c>
      <c r="AO898">
        <f t="shared" si="103"/>
        <v>82.895149945648484</v>
      </c>
      <c r="AP898">
        <f t="shared" si="104"/>
        <v>2.0723787486412122</v>
      </c>
      <c r="AQ898">
        <f t="shared" si="105"/>
        <v>20.723787486412121</v>
      </c>
      <c r="AR898">
        <f t="shared" si="106"/>
        <v>2.0723787486412119E-2</v>
      </c>
      <c r="AS898">
        <f t="shared" ref="AS898:AS961" si="108">R898/I898</f>
        <v>2.5000000000000001E-2</v>
      </c>
      <c r="AT898">
        <f>VLOOKUP(P898,spp!A:H,8,FALSE)</f>
        <v>3.5</v>
      </c>
      <c r="AU898" s="79" t="str">
        <f>VLOOKUP(Q898,gfQuimbayo!B:C,2,FALSE)</f>
        <v>IN</v>
      </c>
      <c r="AV898" s="79" t="str">
        <f>VLOOKUP(AU898,gfQuimbayo!E:F,2,FALSE)</f>
        <v>Invertebrivores</v>
      </c>
      <c r="AW898" s="79" t="str">
        <f>VLOOKUP(Q898,taxo!A:D,4,FALSE)</f>
        <v>Perciformes</v>
      </c>
      <c r="AX898" s="79" t="str">
        <f>VLOOKUP(Q898,taxo!A:C,3,FALSE)</f>
        <v>Serranidae</v>
      </c>
      <c r="AY898" t="str">
        <f>VLOOKUP(P898,spp!A:L,12,FALSE)</f>
        <v>LC</v>
      </c>
    </row>
    <row r="899" spans="1:51" hidden="1" x14ac:dyDescent="0.25">
      <c r="A899" t="s">
        <v>1094</v>
      </c>
      <c r="B899" s="22" t="s">
        <v>1125</v>
      </c>
      <c r="C899" t="s">
        <v>1136</v>
      </c>
      <c r="D899" s="22" t="s">
        <v>1143</v>
      </c>
      <c r="E899" s="22" t="s">
        <v>1146</v>
      </c>
      <c r="F899" s="3" t="s">
        <v>1148</v>
      </c>
      <c r="G899" s="46"/>
      <c r="H899" s="43">
        <v>3</v>
      </c>
      <c r="I899">
        <v>40</v>
      </c>
      <c r="J899" s="48">
        <v>43219</v>
      </c>
      <c r="K899" s="22">
        <v>2018</v>
      </c>
      <c r="L899" s="43" t="s">
        <v>1148</v>
      </c>
      <c r="M899" s="49">
        <v>43220</v>
      </c>
      <c r="N899" s="51">
        <v>8.6999999999999993</v>
      </c>
      <c r="O899" t="str">
        <f t="shared" si="107"/>
        <v>Profundo</v>
      </c>
      <c r="P899" s="43" t="s">
        <v>986</v>
      </c>
      <c r="Q899" t="str">
        <f>VLOOKUP(P899,spp!A:B,2,FALSE)</f>
        <v>Stegastes flavilatus</v>
      </c>
      <c r="R899" s="53">
        <f t="shared" si="102"/>
        <v>1</v>
      </c>
      <c r="S899" s="87"/>
      <c r="T899" s="87"/>
      <c r="U899" s="89">
        <v>1</v>
      </c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  <c r="AF899" s="87"/>
      <c r="AG899" s="87"/>
      <c r="AH899" s="87"/>
      <c r="AI899" s="87"/>
      <c r="AJ899" s="87"/>
      <c r="AK899" s="88"/>
      <c r="AL899" s="79"/>
      <c r="AM899">
        <f>VLOOKUP(P899,spp!A:C,3,FALSE)</f>
        <v>3.49E-2</v>
      </c>
      <c r="AN899">
        <f>VLOOKUP(P899,spp!A:D,4,FALSE)</f>
        <v>2.9108999999999998</v>
      </c>
      <c r="AO899">
        <f t="shared" si="103"/>
        <v>54.427800446337628</v>
      </c>
      <c r="AP899">
        <f t="shared" si="104"/>
        <v>1.3606950111584406</v>
      </c>
      <c r="AQ899">
        <f t="shared" si="105"/>
        <v>13.606950111584407</v>
      </c>
      <c r="AR899">
        <f t="shared" si="106"/>
        <v>1.3606950111584406E-2</v>
      </c>
      <c r="AS899">
        <f t="shared" si="108"/>
        <v>2.5000000000000001E-2</v>
      </c>
      <c r="AT899">
        <f>VLOOKUP(P899,spp!A:H,8,FALSE)</f>
        <v>2</v>
      </c>
      <c r="AU899" s="79" t="str">
        <f>VLOOKUP(Q899,gfQuimbayo!B:C,2,FALSE)</f>
        <v>HD</v>
      </c>
      <c r="AV899" s="79" t="str">
        <f>VLOOKUP(AU899,gfQuimbayo!E:F,2,FALSE)</f>
        <v>Detritivores</v>
      </c>
      <c r="AW899" s="79" t="str">
        <f>VLOOKUP(Q899,taxo!A:D,4,FALSE)</f>
        <v>Perciformes</v>
      </c>
      <c r="AX899" s="79" t="str">
        <f>VLOOKUP(Q899,taxo!A:C,3,FALSE)</f>
        <v>Pomacentridae</v>
      </c>
      <c r="AY899" t="str">
        <f>VLOOKUP(P899,spp!A:L,12,FALSE)</f>
        <v>LC</v>
      </c>
    </row>
    <row r="900" spans="1:51" hidden="1" x14ac:dyDescent="0.25">
      <c r="A900" t="s">
        <v>1094</v>
      </c>
      <c r="B900" s="22" t="s">
        <v>1125</v>
      </c>
      <c r="C900" t="s">
        <v>1136</v>
      </c>
      <c r="D900" s="22" t="s">
        <v>1143</v>
      </c>
      <c r="E900" s="22" t="s">
        <v>1146</v>
      </c>
      <c r="F900" s="3" t="s">
        <v>1148</v>
      </c>
      <c r="G900" s="46"/>
      <c r="H900" s="43">
        <v>3</v>
      </c>
      <c r="I900">
        <v>40</v>
      </c>
      <c r="J900" s="48">
        <v>43219</v>
      </c>
      <c r="K900" s="22">
        <v>2018</v>
      </c>
      <c r="L900" s="43" t="s">
        <v>1148</v>
      </c>
      <c r="M900" s="49">
        <v>43220</v>
      </c>
      <c r="N900" s="51">
        <v>8.6999999999999993</v>
      </c>
      <c r="O900" t="str">
        <f t="shared" si="107"/>
        <v>Profundo</v>
      </c>
      <c r="P900" s="43" t="s">
        <v>992</v>
      </c>
      <c r="Q900" t="str">
        <f>VLOOKUP(P900,spp!A:B,2,FALSE)</f>
        <v>Serranus psittacinus</v>
      </c>
      <c r="R900" s="53">
        <f t="shared" si="102"/>
        <v>1</v>
      </c>
      <c r="S900" s="87"/>
      <c r="T900" s="87"/>
      <c r="U900" s="89">
        <v>1</v>
      </c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  <c r="AF900" s="87"/>
      <c r="AG900" s="87"/>
      <c r="AH900" s="87"/>
      <c r="AI900" s="87"/>
      <c r="AJ900" s="87"/>
      <c r="AK900" s="88"/>
      <c r="AL900" s="79"/>
      <c r="AM900">
        <f>VLOOKUP(P900,spp!A:C,3,FALSE)</f>
        <v>1.9300000000000001E-2</v>
      </c>
      <c r="AN900">
        <f>VLOOKUP(P900,spp!A:D,4,FALSE)</f>
        <v>2.8511000000000002</v>
      </c>
      <c r="AO900">
        <f t="shared" si="103"/>
        <v>25.879593301150688</v>
      </c>
      <c r="AP900">
        <f t="shared" si="104"/>
        <v>0.64698983252876718</v>
      </c>
      <c r="AQ900">
        <f t="shared" si="105"/>
        <v>6.4698983252876721</v>
      </c>
      <c r="AR900">
        <f t="shared" si="106"/>
        <v>6.4698983252876718E-3</v>
      </c>
      <c r="AS900">
        <f t="shared" si="108"/>
        <v>2.5000000000000001E-2</v>
      </c>
      <c r="AT900">
        <f>VLOOKUP(P900,spp!A:H,8,FALSE)</f>
        <v>3.6</v>
      </c>
      <c r="AU900" s="79" t="str">
        <f>VLOOKUP(Q900,gfQuimbayo!B:C,2,FALSE)</f>
        <v>PS</v>
      </c>
      <c r="AV900" s="79" t="str">
        <f>VLOOKUP(AU900,gfQuimbayo!E:F,2,FALSE)</f>
        <v>Piscivores</v>
      </c>
      <c r="AW900" s="79" t="str">
        <f>VLOOKUP(Q900,taxo!A:D,4,FALSE)</f>
        <v>Perciformes</v>
      </c>
      <c r="AX900" s="79" t="str">
        <f>VLOOKUP(Q900,taxo!A:C,3,FALSE)</f>
        <v>Serranidae</v>
      </c>
      <c r="AY900" t="str">
        <f>VLOOKUP(P900,spp!A:L,12,FALSE)</f>
        <v>LC</v>
      </c>
    </row>
    <row r="901" spans="1:51" hidden="1" x14ac:dyDescent="0.25">
      <c r="A901" t="s">
        <v>1094</v>
      </c>
      <c r="B901" s="22" t="s">
        <v>1125</v>
      </c>
      <c r="C901" t="s">
        <v>1136</v>
      </c>
      <c r="D901" s="22" t="s">
        <v>1143</v>
      </c>
      <c r="E901" s="22" t="s">
        <v>1146</v>
      </c>
      <c r="F901" s="3" t="s">
        <v>1148</v>
      </c>
      <c r="G901" s="46"/>
      <c r="H901" s="43">
        <v>3</v>
      </c>
      <c r="I901">
        <v>40</v>
      </c>
      <c r="J901" s="48">
        <v>43219</v>
      </c>
      <c r="K901" s="22">
        <v>2018</v>
      </c>
      <c r="L901" s="43" t="s">
        <v>1148</v>
      </c>
      <c r="M901" s="49">
        <v>43220</v>
      </c>
      <c r="N901" s="51">
        <v>8.6999999999999993</v>
      </c>
      <c r="O901" t="str">
        <f t="shared" si="107"/>
        <v>Profundo</v>
      </c>
      <c r="P901" s="43" t="s">
        <v>973</v>
      </c>
      <c r="Q901" t="str">
        <f>VLOOKUP(P901,spp!A:B,2,FALSE)</f>
        <v>Chaetodon humeralis</v>
      </c>
      <c r="R901" s="53">
        <f t="shared" si="102"/>
        <v>1</v>
      </c>
      <c r="S901" s="87"/>
      <c r="T901" s="87"/>
      <c r="U901" s="89">
        <v>1</v>
      </c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  <c r="AF901" s="87"/>
      <c r="AG901" s="87"/>
      <c r="AH901" s="87"/>
      <c r="AI901" s="87"/>
      <c r="AJ901" s="87"/>
      <c r="AK901" s="88"/>
      <c r="AL901" s="79"/>
      <c r="AM901">
        <f>VLOOKUP(P901,spp!A:C,3,FALSE)</f>
        <v>2.9600000000000001E-2</v>
      </c>
      <c r="AN901">
        <f>VLOOKUP(P901,spp!A:D,4,FALSE)</f>
        <v>2.9895</v>
      </c>
      <c r="AO901">
        <f t="shared" si="103"/>
        <v>56.299455545699892</v>
      </c>
      <c r="AP901">
        <f t="shared" si="104"/>
        <v>1.4074863886424973</v>
      </c>
      <c r="AQ901">
        <f t="shared" si="105"/>
        <v>14.074863886424973</v>
      </c>
      <c r="AR901">
        <f t="shared" si="106"/>
        <v>1.4074863886424973E-2</v>
      </c>
      <c r="AS901">
        <f t="shared" si="108"/>
        <v>2.5000000000000001E-2</v>
      </c>
      <c r="AT901">
        <f>VLOOKUP(P901,spp!A:H,8,FALSE)</f>
        <v>2.7</v>
      </c>
      <c r="AU901" s="79" t="str">
        <f>VLOOKUP(Q901,gfQuimbayo!B:C,2,FALSE)</f>
        <v>OM</v>
      </c>
      <c r="AV901" s="79" t="str">
        <f>VLOOKUP(AU901,gfQuimbayo!E:F,2,FALSE)</f>
        <v>Omnivores</v>
      </c>
      <c r="AW901" s="79" t="str">
        <f>VLOOKUP(Q901,taxo!A:D,4,FALSE)</f>
        <v>Perciformes</v>
      </c>
      <c r="AX901" s="79" t="str">
        <f>VLOOKUP(Q901,taxo!A:C,3,FALSE)</f>
        <v>Chaetodontidae</v>
      </c>
      <c r="AY901" t="str">
        <f>VLOOKUP(P901,spp!A:L,12,FALSE)</f>
        <v>LC</v>
      </c>
    </row>
    <row r="902" spans="1:51" hidden="1" x14ac:dyDescent="0.25">
      <c r="A902" t="s">
        <v>1094</v>
      </c>
      <c r="B902" s="22" t="s">
        <v>1125</v>
      </c>
      <c r="C902" t="s">
        <v>1136</v>
      </c>
      <c r="D902" s="22" t="s">
        <v>1143</v>
      </c>
      <c r="E902" s="22" t="s">
        <v>1146</v>
      </c>
      <c r="F902" s="3" t="s">
        <v>1148</v>
      </c>
      <c r="G902" s="46"/>
      <c r="H902" s="43">
        <v>3</v>
      </c>
      <c r="I902">
        <v>40</v>
      </c>
      <c r="J902" s="48">
        <v>43219</v>
      </c>
      <c r="K902" s="22">
        <v>2018</v>
      </c>
      <c r="L902" s="43" t="s">
        <v>1148</v>
      </c>
      <c r="M902" s="49">
        <v>43220</v>
      </c>
      <c r="N902" s="51">
        <v>8.6999999999999993</v>
      </c>
      <c r="O902" t="str">
        <f t="shared" si="107"/>
        <v>Profundo</v>
      </c>
      <c r="P902" s="43" t="s">
        <v>1162</v>
      </c>
      <c r="Q902" t="str">
        <f>VLOOKUP(P902,spp!A:B,2,FALSE)</f>
        <v>Urolophus halleri</v>
      </c>
      <c r="R902" s="53">
        <f t="shared" si="102"/>
        <v>1</v>
      </c>
      <c r="S902" s="87"/>
      <c r="T902" s="87"/>
      <c r="U902" s="87"/>
      <c r="V902" s="87"/>
      <c r="W902" s="87"/>
      <c r="X902" s="89">
        <v>1</v>
      </c>
      <c r="Y902" s="87"/>
      <c r="Z902" s="87"/>
      <c r="AA902" s="87"/>
      <c r="AB902" s="87"/>
      <c r="AC902" s="87"/>
      <c r="AD902" s="87"/>
      <c r="AE902" s="87"/>
      <c r="AF902" s="87"/>
      <c r="AG902" s="87"/>
      <c r="AH902" s="87"/>
      <c r="AI902" s="87"/>
      <c r="AJ902" s="87"/>
      <c r="AK902" s="88"/>
      <c r="AL902" s="79"/>
      <c r="AM902">
        <f>VLOOKUP(P902,spp!A:C,3,FALSE)</f>
        <v>7.3000000000000001E-3</v>
      </c>
      <c r="AN902">
        <f>VLOOKUP(P902,spp!A:D,4,FALSE)</f>
        <v>3</v>
      </c>
      <c r="AO902">
        <f t="shared" si="103"/>
        <v>312.98750000000001</v>
      </c>
      <c r="AP902">
        <f t="shared" si="104"/>
        <v>7.8246875000000005</v>
      </c>
      <c r="AQ902">
        <f t="shared" si="105"/>
        <v>78.246875000000003</v>
      </c>
      <c r="AR902">
        <f t="shared" si="106"/>
        <v>7.8246875000000007E-2</v>
      </c>
      <c r="AS902">
        <f t="shared" si="108"/>
        <v>2.5000000000000001E-2</v>
      </c>
      <c r="AT902">
        <f>VLOOKUP(P902,spp!A:H,8,FALSE)</f>
        <v>3.2</v>
      </c>
      <c r="AU902" s="79" t="str">
        <f>VLOOKUP(Q902,gfQuimbayo!B:C,2,FALSE)</f>
        <v>IN</v>
      </c>
      <c r="AV902" s="79" t="str">
        <f>VLOOKUP(AU902,gfQuimbayo!E:F,2,FALSE)</f>
        <v>Invertebrivores</v>
      </c>
      <c r="AW902" s="79" t="str">
        <f>VLOOKUP(Q902,taxo!A:D,4,FALSE)</f>
        <v>Rajiformes</v>
      </c>
      <c r="AX902" s="79" t="str">
        <f>VLOOKUP(Q902,taxo!A:C,3,FALSE)</f>
        <v>Urotrygonidae</v>
      </c>
      <c r="AY902" t="str">
        <f>VLOOKUP(P902,spp!A:L,12,FALSE)</f>
        <v>LC</v>
      </c>
    </row>
    <row r="903" spans="1:51" hidden="1" x14ac:dyDescent="0.25">
      <c r="A903" t="s">
        <v>1094</v>
      </c>
      <c r="B903" s="22" t="s">
        <v>1125</v>
      </c>
      <c r="C903" t="s">
        <v>1136</v>
      </c>
      <c r="D903" s="22" t="s">
        <v>1143</v>
      </c>
      <c r="E903" s="22" t="s">
        <v>1146</v>
      </c>
      <c r="F903" s="3" t="s">
        <v>1148</v>
      </c>
      <c r="G903" s="46"/>
      <c r="H903" s="43">
        <v>3</v>
      </c>
      <c r="I903">
        <v>40</v>
      </c>
      <c r="J903" s="48">
        <v>43219</v>
      </c>
      <c r="K903" s="22">
        <v>2018</v>
      </c>
      <c r="L903" s="43" t="s">
        <v>1148</v>
      </c>
      <c r="M903" s="49">
        <v>43220</v>
      </c>
      <c r="N903" s="51">
        <v>8.6999999999999993</v>
      </c>
      <c r="O903" t="str">
        <f t="shared" si="107"/>
        <v>Profundo</v>
      </c>
      <c r="P903" s="43" t="s">
        <v>999</v>
      </c>
      <c r="Q903" t="str">
        <f>VLOOKUP(P903,spp!A:B,2,FALSE)</f>
        <v>Fistularia commersonii</v>
      </c>
      <c r="R903" s="53">
        <f t="shared" si="102"/>
        <v>1</v>
      </c>
      <c r="S903" s="87"/>
      <c r="T903" s="87"/>
      <c r="U903" s="87"/>
      <c r="V903" s="87"/>
      <c r="W903" s="87"/>
      <c r="X903" s="87"/>
      <c r="Y903" s="87"/>
      <c r="Z903" s="87"/>
      <c r="AA903" s="87"/>
      <c r="AB903" s="89">
        <v>1</v>
      </c>
      <c r="AC903" s="87"/>
      <c r="AD903" s="87"/>
      <c r="AE903" s="87"/>
      <c r="AF903" s="87"/>
      <c r="AG903" s="87"/>
      <c r="AH903" s="87"/>
      <c r="AI903" s="87"/>
      <c r="AJ903" s="87"/>
      <c r="AK903" s="88"/>
      <c r="AL903" s="79"/>
      <c r="AM903">
        <f>VLOOKUP(P903,spp!A:C,3,FALSE)</f>
        <v>5.9999999999999995E-4</v>
      </c>
      <c r="AN903">
        <f>VLOOKUP(P903,spp!A:D,4,FALSE)</f>
        <v>3</v>
      </c>
      <c r="AO903">
        <f t="shared" si="103"/>
        <v>253.12499999999997</v>
      </c>
      <c r="AP903">
        <f t="shared" si="104"/>
        <v>6.3281249999999991</v>
      </c>
      <c r="AQ903">
        <f t="shared" si="105"/>
        <v>63.281249999999993</v>
      </c>
      <c r="AR903">
        <f t="shared" si="106"/>
        <v>6.3281249999999997E-2</v>
      </c>
      <c r="AS903">
        <f t="shared" si="108"/>
        <v>2.5000000000000001E-2</v>
      </c>
      <c r="AT903">
        <f>VLOOKUP(P903,spp!A:H,8,FALSE)</f>
        <v>4.3</v>
      </c>
      <c r="AU903" s="79" t="str">
        <f>VLOOKUP(Q903,gfQuimbayo!B:C,2,FALSE)</f>
        <v>PS</v>
      </c>
      <c r="AV903" s="79" t="str">
        <f>VLOOKUP(AU903,gfQuimbayo!E:F,2,FALSE)</f>
        <v>Piscivores</v>
      </c>
      <c r="AW903" s="79" t="str">
        <f>VLOOKUP(Q903,taxo!A:D,4,FALSE)</f>
        <v>Syngnathiformes</v>
      </c>
      <c r="AX903" s="79" t="str">
        <f>VLOOKUP(Q903,taxo!A:C,3,FALSE)</f>
        <v>Fistulariidae</v>
      </c>
      <c r="AY903" t="str">
        <f>VLOOKUP(P903,spp!A:L,12,FALSE)</f>
        <v>NE</v>
      </c>
    </row>
    <row r="904" spans="1:51" hidden="1" x14ac:dyDescent="0.25">
      <c r="A904" t="s">
        <v>1094</v>
      </c>
      <c r="B904" s="22" t="s">
        <v>1125</v>
      </c>
      <c r="C904" t="s">
        <v>1137</v>
      </c>
      <c r="D904" s="22" t="s">
        <v>1143</v>
      </c>
      <c r="E904" s="22" t="s">
        <v>1146</v>
      </c>
      <c r="F904" s="3" t="s">
        <v>1148</v>
      </c>
      <c r="G904" s="46"/>
      <c r="H904" s="43">
        <v>1</v>
      </c>
      <c r="I904">
        <v>40</v>
      </c>
      <c r="J904" s="48">
        <v>43219</v>
      </c>
      <c r="K904" s="22">
        <v>2018</v>
      </c>
      <c r="L904" s="43" t="s">
        <v>1148</v>
      </c>
      <c r="M904" s="49">
        <v>43220</v>
      </c>
      <c r="N904" s="51">
        <v>9</v>
      </c>
      <c r="O904" t="str">
        <f t="shared" si="107"/>
        <v>Profundo</v>
      </c>
      <c r="P904" s="43" t="s">
        <v>976</v>
      </c>
      <c r="Q904" t="str">
        <f>VLOOKUP(P904,spp!A:B,2,FALSE)</f>
        <v>Sufflamen verres</v>
      </c>
      <c r="R904" s="53">
        <f t="shared" si="102"/>
        <v>2</v>
      </c>
      <c r="S904" s="87"/>
      <c r="T904" s="87"/>
      <c r="U904" s="87"/>
      <c r="V904" s="89">
        <v>1</v>
      </c>
      <c r="W904" s="89">
        <v>1</v>
      </c>
      <c r="X904" s="87"/>
      <c r="Y904" s="87"/>
      <c r="Z904" s="87"/>
      <c r="AA904" s="87"/>
      <c r="AB904" s="87"/>
      <c r="AC904" s="87"/>
      <c r="AD904" s="87"/>
      <c r="AE904" s="87"/>
      <c r="AF904" s="87"/>
      <c r="AG904" s="87"/>
      <c r="AH904" s="87"/>
      <c r="AI904" s="87"/>
      <c r="AJ904" s="87"/>
      <c r="AK904" s="88"/>
      <c r="AL904" s="79"/>
      <c r="AM904">
        <f>VLOOKUP(P904,spp!A:C,3,FALSE)</f>
        <v>2.4899999999999999E-2</v>
      </c>
      <c r="AN904">
        <f>VLOOKUP(P904,spp!A:D,4,FALSE)</f>
        <v>3.0129999999999999</v>
      </c>
      <c r="AO904">
        <f t="shared" si="103"/>
        <v>544.1958065230408</v>
      </c>
      <c r="AP904">
        <f t="shared" si="104"/>
        <v>13.604895163076019</v>
      </c>
      <c r="AQ904">
        <f t="shared" si="105"/>
        <v>136.0489516307602</v>
      </c>
      <c r="AR904">
        <f t="shared" si="106"/>
        <v>0.1360489516307602</v>
      </c>
      <c r="AS904">
        <f t="shared" si="108"/>
        <v>0.05</v>
      </c>
      <c r="AT904">
        <f>VLOOKUP(P904,spp!A:H,8,FALSE)</f>
        <v>3.3</v>
      </c>
      <c r="AU904" s="79" t="str">
        <f>VLOOKUP(Q904,gfQuimbayo!B:C,2,FALSE)</f>
        <v>IN</v>
      </c>
      <c r="AV904" s="79" t="str">
        <f>VLOOKUP(AU904,gfQuimbayo!E:F,2,FALSE)</f>
        <v>Invertebrivores</v>
      </c>
      <c r="AW904" s="79" t="str">
        <f>VLOOKUP(Q904,taxo!A:D,4,FALSE)</f>
        <v>Tetraodontiformes</v>
      </c>
      <c r="AX904" s="79" t="str">
        <f>VLOOKUP(Q904,taxo!A:C,3,FALSE)</f>
        <v>Balistidae</v>
      </c>
      <c r="AY904" t="str">
        <f>VLOOKUP(P904,spp!A:L,12,FALSE)</f>
        <v>LC</v>
      </c>
    </row>
    <row r="905" spans="1:51" hidden="1" x14ac:dyDescent="0.25">
      <c r="A905" t="s">
        <v>1094</v>
      </c>
      <c r="B905" s="22" t="s">
        <v>1125</v>
      </c>
      <c r="C905" t="s">
        <v>1137</v>
      </c>
      <c r="D905" s="22" t="s">
        <v>1143</v>
      </c>
      <c r="E905" s="22" t="s">
        <v>1146</v>
      </c>
      <c r="F905" s="3" t="s">
        <v>1148</v>
      </c>
      <c r="G905" s="46"/>
      <c r="H905" s="43">
        <v>1</v>
      </c>
      <c r="I905">
        <v>40</v>
      </c>
      <c r="J905" s="48">
        <v>43219</v>
      </c>
      <c r="K905" s="22">
        <v>2018</v>
      </c>
      <c r="L905" s="43" t="s">
        <v>1148</v>
      </c>
      <c r="M905" s="49">
        <v>43220</v>
      </c>
      <c r="N905" s="51">
        <v>9</v>
      </c>
      <c r="O905" t="str">
        <f t="shared" si="107"/>
        <v>Profundo</v>
      </c>
      <c r="P905" s="43" t="s">
        <v>989</v>
      </c>
      <c r="Q905" t="str">
        <f>VLOOKUP(P905,spp!A:B,2,FALSE)</f>
        <v>Halichoeres nicholsi</v>
      </c>
      <c r="R905" s="53">
        <f t="shared" si="102"/>
        <v>2</v>
      </c>
      <c r="S905" s="87"/>
      <c r="T905" s="89">
        <v>1</v>
      </c>
      <c r="U905" s="89"/>
      <c r="V905" s="87"/>
      <c r="W905" s="89">
        <v>1</v>
      </c>
      <c r="X905" s="87"/>
      <c r="Y905" s="87"/>
      <c r="Z905" s="87"/>
      <c r="AA905" s="87"/>
      <c r="AB905" s="87"/>
      <c r="AC905" s="87"/>
      <c r="AD905" s="87"/>
      <c r="AE905" s="87"/>
      <c r="AF905" s="87"/>
      <c r="AG905" s="87"/>
      <c r="AH905" s="87"/>
      <c r="AI905" s="87"/>
      <c r="AJ905" s="87"/>
      <c r="AK905" s="88"/>
      <c r="AL905" s="79"/>
      <c r="AM905">
        <f>VLOOKUP(P905,spp!A:C,3,FALSE)</f>
        <v>1.26E-2</v>
      </c>
      <c r="AN905">
        <f>VLOOKUP(P905,spp!A:D,4,FALSE)</f>
        <v>3.0672999999999999</v>
      </c>
      <c r="AO905">
        <f t="shared" si="103"/>
        <v>250.58369660731447</v>
      </c>
      <c r="AP905">
        <f t="shared" si="104"/>
        <v>6.2645924151828618</v>
      </c>
      <c r="AQ905">
        <f t="shared" si="105"/>
        <v>62.645924151828616</v>
      </c>
      <c r="AR905">
        <f t="shared" si="106"/>
        <v>6.2645924151828611E-2</v>
      </c>
      <c r="AS905">
        <f t="shared" si="108"/>
        <v>0.05</v>
      </c>
      <c r="AT905">
        <f>VLOOKUP(P905,spp!A:H,8,FALSE)</f>
        <v>4</v>
      </c>
      <c r="AU905" s="79" t="str">
        <f>VLOOKUP(Q905,gfQuimbayo!B:C,2,FALSE)</f>
        <v>IN</v>
      </c>
      <c r="AV905" s="79" t="str">
        <f>VLOOKUP(AU905,gfQuimbayo!E:F,2,FALSE)</f>
        <v>Invertebrivores</v>
      </c>
      <c r="AW905" s="79" t="str">
        <f>VLOOKUP(Q905,taxo!A:D,4,FALSE)</f>
        <v>Perciformes</v>
      </c>
      <c r="AX905" s="79" t="str">
        <f>VLOOKUP(Q905,taxo!A:C,3,FALSE)</f>
        <v>Labridae</v>
      </c>
      <c r="AY905" t="str">
        <f>VLOOKUP(P905,spp!A:L,12,FALSE)</f>
        <v>LC</v>
      </c>
    </row>
    <row r="906" spans="1:51" hidden="1" x14ac:dyDescent="0.25">
      <c r="A906" t="s">
        <v>1094</v>
      </c>
      <c r="B906" s="22" t="s">
        <v>1125</v>
      </c>
      <c r="C906" t="s">
        <v>1137</v>
      </c>
      <c r="D906" s="22" t="s">
        <v>1143</v>
      </c>
      <c r="E906" s="22" t="s">
        <v>1146</v>
      </c>
      <c r="F906" s="3" t="s">
        <v>1148</v>
      </c>
      <c r="G906" s="46"/>
      <c r="H906" s="43">
        <v>1</v>
      </c>
      <c r="I906">
        <v>40</v>
      </c>
      <c r="J906" s="48">
        <v>43219</v>
      </c>
      <c r="K906" s="22">
        <v>2018</v>
      </c>
      <c r="L906" s="43" t="s">
        <v>1148</v>
      </c>
      <c r="M906" s="49">
        <v>43220</v>
      </c>
      <c r="N906" s="51">
        <v>9</v>
      </c>
      <c r="O906" t="str">
        <f t="shared" si="107"/>
        <v>Profundo</v>
      </c>
      <c r="P906" s="43" t="s">
        <v>957</v>
      </c>
      <c r="Q906" t="str">
        <f>VLOOKUP(P906,spp!A:B,2,FALSE)</f>
        <v>Halichoeres dispilus</v>
      </c>
      <c r="R906" s="53">
        <f t="shared" si="102"/>
        <v>10</v>
      </c>
      <c r="S906" s="87"/>
      <c r="T906" s="87"/>
      <c r="U906" s="89">
        <v>10</v>
      </c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  <c r="AF906" s="87"/>
      <c r="AG906" s="87"/>
      <c r="AH906" s="87"/>
      <c r="AI906" s="87"/>
      <c r="AJ906" s="87"/>
      <c r="AK906" s="88"/>
      <c r="AL906" s="79"/>
      <c r="AM906">
        <f>VLOOKUP(P906,spp!A:C,3,FALSE)</f>
        <v>1.26E-2</v>
      </c>
      <c r="AN906">
        <f>VLOOKUP(P906,spp!A:D,4,FALSE)</f>
        <v>3.0672999999999999</v>
      </c>
      <c r="AO906">
        <f t="shared" si="103"/>
        <v>291.69073044120523</v>
      </c>
      <c r="AP906">
        <f t="shared" si="104"/>
        <v>7.2922682610301308</v>
      </c>
      <c r="AQ906">
        <f t="shared" si="105"/>
        <v>72.922682610301308</v>
      </c>
      <c r="AR906">
        <f t="shared" si="106"/>
        <v>7.2922682610301312E-2</v>
      </c>
      <c r="AS906">
        <f t="shared" si="108"/>
        <v>0.25</v>
      </c>
      <c r="AT906">
        <f>VLOOKUP(P906,spp!A:H,8,FALSE)</f>
        <v>3.9</v>
      </c>
      <c r="AU906" s="79" t="str">
        <f>VLOOKUP(Q906,gfQuimbayo!B:C,2,FALSE)</f>
        <v>IN</v>
      </c>
      <c r="AV906" s="79" t="str">
        <f>VLOOKUP(AU906,gfQuimbayo!E:F,2,FALSE)</f>
        <v>Invertebrivores</v>
      </c>
      <c r="AW906" s="79" t="str">
        <f>VLOOKUP(Q906,taxo!A:D,4,FALSE)</f>
        <v>Perciformes</v>
      </c>
      <c r="AX906" s="79" t="str">
        <f>VLOOKUP(Q906,taxo!A:C,3,FALSE)</f>
        <v>Labridae</v>
      </c>
      <c r="AY906" t="str">
        <f>VLOOKUP(P906,spp!A:L,12,FALSE)</f>
        <v>LC</v>
      </c>
    </row>
    <row r="907" spans="1:51" hidden="1" x14ac:dyDescent="0.25">
      <c r="A907" t="s">
        <v>1094</v>
      </c>
      <c r="B907" s="22" t="s">
        <v>1125</v>
      </c>
      <c r="C907" t="s">
        <v>1137</v>
      </c>
      <c r="D907" s="22" t="s">
        <v>1143</v>
      </c>
      <c r="E907" s="22" t="s">
        <v>1146</v>
      </c>
      <c r="F907" s="3" t="s">
        <v>1148</v>
      </c>
      <c r="G907" s="46"/>
      <c r="H907" s="43">
        <v>1</v>
      </c>
      <c r="I907">
        <v>40</v>
      </c>
      <c r="J907" s="48">
        <v>43219</v>
      </c>
      <c r="K907" s="22">
        <v>2018</v>
      </c>
      <c r="L907" s="43" t="s">
        <v>1148</v>
      </c>
      <c r="M907" s="49">
        <v>43220</v>
      </c>
      <c r="N907" s="51">
        <v>9</v>
      </c>
      <c r="O907" t="str">
        <f t="shared" si="107"/>
        <v>Profundo</v>
      </c>
      <c r="P907" s="43" t="s">
        <v>964</v>
      </c>
      <c r="Q907" t="str">
        <f>VLOOKUP(P907,spp!A:B,2,FALSE)</f>
        <v>Abudefduf troschelii</v>
      </c>
      <c r="R907" s="53">
        <f t="shared" si="102"/>
        <v>30</v>
      </c>
      <c r="S907" s="87"/>
      <c r="T907" s="87"/>
      <c r="U907" s="89">
        <v>30</v>
      </c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  <c r="AF907" s="87"/>
      <c r="AG907" s="87"/>
      <c r="AH907" s="87"/>
      <c r="AI907" s="87"/>
      <c r="AJ907" s="87"/>
      <c r="AK907" s="88"/>
      <c r="AL907" s="79"/>
      <c r="AM907">
        <f>VLOOKUP(P907,spp!A:C,3,FALSE)</f>
        <v>1.6E-2</v>
      </c>
      <c r="AN907">
        <f>VLOOKUP(P907,spp!A:D,4,FALSE)</f>
        <v>3.0516000000000001</v>
      </c>
      <c r="AO907">
        <f t="shared" si="103"/>
        <v>1068.0014272448959</v>
      </c>
      <c r="AP907">
        <f t="shared" si="104"/>
        <v>26.700035681122397</v>
      </c>
      <c r="AQ907">
        <f t="shared" si="105"/>
        <v>267.00035681122398</v>
      </c>
      <c r="AR907">
        <f t="shared" si="106"/>
        <v>0.26700035681122397</v>
      </c>
      <c r="AS907">
        <f t="shared" si="108"/>
        <v>0.75</v>
      </c>
      <c r="AT907">
        <f>VLOOKUP(P907,spp!A:H,8,FALSE)</f>
        <v>3</v>
      </c>
      <c r="AU907" s="79" t="str">
        <f>VLOOKUP(Q907,gfQuimbayo!B:C,2,FALSE)</f>
        <v>PK</v>
      </c>
      <c r="AV907" s="79" t="str">
        <f>VLOOKUP(AU907,gfQuimbayo!E:F,2,FALSE)</f>
        <v>Planktivores</v>
      </c>
      <c r="AW907" s="79" t="str">
        <f>VLOOKUP(Q907,taxo!A:D,4,FALSE)</f>
        <v>Perciformes</v>
      </c>
      <c r="AX907" s="79" t="str">
        <f>VLOOKUP(Q907,taxo!A:C,3,FALSE)</f>
        <v>Pomacentridae</v>
      </c>
      <c r="AY907" t="str">
        <f>VLOOKUP(P907,spp!A:L,12,FALSE)</f>
        <v>LC</v>
      </c>
    </row>
    <row r="908" spans="1:51" hidden="1" x14ac:dyDescent="0.25">
      <c r="A908" t="s">
        <v>1094</v>
      </c>
      <c r="B908" s="22" t="s">
        <v>1125</v>
      </c>
      <c r="C908" t="s">
        <v>1137</v>
      </c>
      <c r="D908" s="22" t="s">
        <v>1143</v>
      </c>
      <c r="E908" s="22" t="s">
        <v>1146</v>
      </c>
      <c r="F908" s="3" t="s">
        <v>1148</v>
      </c>
      <c r="G908" s="46"/>
      <c r="H908" s="43">
        <v>1</v>
      </c>
      <c r="I908">
        <v>40</v>
      </c>
      <c r="J908" s="48">
        <v>43219</v>
      </c>
      <c r="K908" s="22">
        <v>2018</v>
      </c>
      <c r="L908" s="43" t="s">
        <v>1148</v>
      </c>
      <c r="M908" s="49">
        <v>43220</v>
      </c>
      <c r="N908" s="51">
        <v>9</v>
      </c>
      <c r="O908" t="str">
        <f t="shared" si="107"/>
        <v>Profundo</v>
      </c>
      <c r="P908" s="47" t="s">
        <v>984</v>
      </c>
      <c r="Q908" t="str">
        <f>VLOOKUP(P908,spp!A:B,2,FALSE)</f>
        <v>Scarus ghobban</v>
      </c>
      <c r="R908" s="53">
        <f t="shared" si="102"/>
        <v>3</v>
      </c>
      <c r="S908" s="87"/>
      <c r="T908" s="87"/>
      <c r="U908" s="87"/>
      <c r="V908" s="87"/>
      <c r="W908" s="89">
        <v>2</v>
      </c>
      <c r="X908" s="89">
        <v>1</v>
      </c>
      <c r="Y908" s="87"/>
      <c r="Z908" s="87"/>
      <c r="AA908" s="87"/>
      <c r="AB908" s="87"/>
      <c r="AC908" s="87"/>
      <c r="AD908" s="87"/>
      <c r="AE908" s="87"/>
      <c r="AF908" s="87"/>
      <c r="AG908" s="87"/>
      <c r="AH908" s="87"/>
      <c r="AI908" s="87"/>
      <c r="AJ908" s="87"/>
      <c r="AK908" s="88"/>
      <c r="AL908" s="79"/>
      <c r="AM908">
        <f>VLOOKUP(P908,spp!A:C,3,FALSE)</f>
        <v>2.3300000000000001E-2</v>
      </c>
      <c r="AN908">
        <f>VLOOKUP(P908,spp!A:D,4,FALSE)</f>
        <v>2.919</v>
      </c>
      <c r="AO908">
        <f t="shared" si="103"/>
        <v>1310.0278883414321</v>
      </c>
      <c r="AP908">
        <f t="shared" si="104"/>
        <v>32.750697208535804</v>
      </c>
      <c r="AQ908">
        <f t="shared" si="105"/>
        <v>327.50697208535803</v>
      </c>
      <c r="AR908">
        <f t="shared" si="106"/>
        <v>0.32750697208535801</v>
      </c>
      <c r="AS908">
        <f t="shared" si="108"/>
        <v>7.4999999999999997E-2</v>
      </c>
      <c r="AT908">
        <f>VLOOKUP(P908,spp!A:H,8,FALSE)</f>
        <v>2</v>
      </c>
      <c r="AU908" s="79" t="str">
        <f>VLOOKUP(Q908,gfQuimbayo!B:C,2,FALSE)</f>
        <v>HM</v>
      </c>
      <c r="AV908" s="79" t="str">
        <f>VLOOKUP(AU908,gfQuimbayo!E:F,2,FALSE)</f>
        <v>Macroalgae feeders</v>
      </c>
      <c r="AW908" s="79" t="str">
        <f>VLOOKUP(Q908,taxo!A:D,4,FALSE)</f>
        <v>Perciformes</v>
      </c>
      <c r="AX908" s="79" t="str">
        <f>VLOOKUP(Q908,taxo!A:C,3,FALSE)</f>
        <v>Scaridae</v>
      </c>
      <c r="AY908" t="str">
        <f>VLOOKUP(P908,spp!A:L,12,FALSE)</f>
        <v>LC</v>
      </c>
    </row>
    <row r="909" spans="1:51" hidden="1" x14ac:dyDescent="0.25">
      <c r="A909" t="s">
        <v>1094</v>
      </c>
      <c r="B909" s="22" t="s">
        <v>1125</v>
      </c>
      <c r="C909" t="s">
        <v>1137</v>
      </c>
      <c r="D909" s="22" t="s">
        <v>1143</v>
      </c>
      <c r="E909" s="22" t="s">
        <v>1146</v>
      </c>
      <c r="F909" s="3" t="s">
        <v>1148</v>
      </c>
      <c r="G909" s="46"/>
      <c r="H909" s="43">
        <v>1</v>
      </c>
      <c r="I909">
        <v>40</v>
      </c>
      <c r="J909" s="48">
        <v>43219</v>
      </c>
      <c r="K909" s="22">
        <v>2018</v>
      </c>
      <c r="L909" s="43" t="s">
        <v>1148</v>
      </c>
      <c r="M909" s="49">
        <v>43220</v>
      </c>
      <c r="N909" s="51">
        <v>9</v>
      </c>
      <c r="O909" t="str">
        <f t="shared" si="107"/>
        <v>Profundo</v>
      </c>
      <c r="P909" s="43" t="s">
        <v>959</v>
      </c>
      <c r="Q909" t="str">
        <f>VLOOKUP(P909,spp!A:B,2,FALSE)</f>
        <v>Stegastes acapulcoensis</v>
      </c>
      <c r="R909" s="53">
        <f t="shared" si="102"/>
        <v>3</v>
      </c>
      <c r="S909" s="87"/>
      <c r="T909" s="87"/>
      <c r="U909" s="89">
        <v>3</v>
      </c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  <c r="AF909" s="87"/>
      <c r="AG909" s="87"/>
      <c r="AH909" s="87"/>
      <c r="AI909" s="87"/>
      <c r="AJ909" s="87"/>
      <c r="AK909" s="88"/>
      <c r="AL909" s="79"/>
      <c r="AM909">
        <f>VLOOKUP(P909,spp!A:C,3,FALSE)</f>
        <v>3.49E-2</v>
      </c>
      <c r="AN909">
        <f>VLOOKUP(P909,spp!A:D,4,FALSE)</f>
        <v>2.9108999999999998</v>
      </c>
      <c r="AO909">
        <f t="shared" si="103"/>
        <v>163.28340133901287</v>
      </c>
      <c r="AP909">
        <f t="shared" si="104"/>
        <v>4.0820850334753214</v>
      </c>
      <c r="AQ909">
        <f t="shared" si="105"/>
        <v>40.820850334753217</v>
      </c>
      <c r="AR909">
        <f t="shared" si="106"/>
        <v>4.0820850334753217E-2</v>
      </c>
      <c r="AS909">
        <f t="shared" si="108"/>
        <v>7.4999999999999997E-2</v>
      </c>
      <c r="AT909">
        <f>VLOOKUP(P909,spp!A:H,8,FALSE)</f>
        <v>2</v>
      </c>
      <c r="AU909" s="79" t="str">
        <f>VLOOKUP(Q909,gfQuimbayo!B:C,2,FALSE)</f>
        <v>HD</v>
      </c>
      <c r="AV909" s="79" t="str">
        <f>VLOOKUP(AU909,gfQuimbayo!E:F,2,FALSE)</f>
        <v>Detritivores</v>
      </c>
      <c r="AW909" s="79" t="str">
        <f>VLOOKUP(Q909,taxo!A:D,4,FALSE)</f>
        <v>Perciformes</v>
      </c>
      <c r="AX909" s="79" t="str">
        <f>VLOOKUP(Q909,taxo!A:C,3,FALSE)</f>
        <v>Pomacentridae</v>
      </c>
      <c r="AY909" t="str">
        <f>VLOOKUP(P909,spp!A:L,12,FALSE)</f>
        <v>LC</v>
      </c>
    </row>
    <row r="910" spans="1:51" hidden="1" x14ac:dyDescent="0.25">
      <c r="A910" t="s">
        <v>1094</v>
      </c>
      <c r="B910" s="22" t="s">
        <v>1125</v>
      </c>
      <c r="C910" t="s">
        <v>1137</v>
      </c>
      <c r="D910" s="22" t="s">
        <v>1143</v>
      </c>
      <c r="E910" s="22" t="s">
        <v>1146</v>
      </c>
      <c r="F910" s="3" t="s">
        <v>1148</v>
      </c>
      <c r="G910" s="46"/>
      <c r="H910" s="43">
        <v>1</v>
      </c>
      <c r="I910">
        <v>40</v>
      </c>
      <c r="J910" s="48">
        <v>43219</v>
      </c>
      <c r="K910" s="22">
        <v>2018</v>
      </c>
      <c r="L910" s="43" t="s">
        <v>1148</v>
      </c>
      <c r="M910" s="49">
        <v>43220</v>
      </c>
      <c r="N910" s="51">
        <v>9</v>
      </c>
      <c r="O910" t="str">
        <f t="shared" si="107"/>
        <v>Profundo</v>
      </c>
      <c r="P910" s="47" t="s">
        <v>991</v>
      </c>
      <c r="Q910" t="str">
        <f>VLOOKUP(P910,spp!A:B,2,FALSE)</f>
        <v>Canthigaster punctatissima</v>
      </c>
      <c r="R910" s="53">
        <f t="shared" si="102"/>
        <v>1</v>
      </c>
      <c r="S910" s="87"/>
      <c r="T910" s="89">
        <v>1</v>
      </c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  <c r="AF910" s="87"/>
      <c r="AG910" s="87"/>
      <c r="AH910" s="87"/>
      <c r="AI910" s="87"/>
      <c r="AJ910" s="87"/>
      <c r="AK910" s="88"/>
      <c r="AL910" s="79"/>
      <c r="AM910">
        <f>VLOOKUP(P910,spp!A:C,3,FALSE)</f>
        <v>1.9699999999999999E-2</v>
      </c>
      <c r="AN910">
        <f>VLOOKUP(P910,spp!A:D,4,FALSE)</f>
        <v>2.9174000000000002</v>
      </c>
      <c r="AO910">
        <f t="shared" si="103"/>
        <v>7.0367149081055116</v>
      </c>
      <c r="AP910">
        <f t="shared" si="104"/>
        <v>0.17591787270263778</v>
      </c>
      <c r="AQ910">
        <f t="shared" si="105"/>
        <v>1.7591787270263779</v>
      </c>
      <c r="AR910">
        <f t="shared" si="106"/>
        <v>1.7591787270263778E-3</v>
      </c>
      <c r="AS910">
        <f t="shared" si="108"/>
        <v>2.5000000000000001E-2</v>
      </c>
      <c r="AT910">
        <f>VLOOKUP(P910,spp!A:H,8,FALSE)</f>
        <v>3</v>
      </c>
      <c r="AU910" s="79" t="str">
        <f>VLOOKUP(Q910,gfQuimbayo!B:C,2,FALSE)</f>
        <v>IN</v>
      </c>
      <c r="AV910" s="79" t="str">
        <f>VLOOKUP(AU910,gfQuimbayo!E:F,2,FALSE)</f>
        <v>Invertebrivores</v>
      </c>
      <c r="AW910" s="79" t="str">
        <f>VLOOKUP(Q910,taxo!A:D,4,FALSE)</f>
        <v>Tetraodontiformes</v>
      </c>
      <c r="AX910" s="79" t="str">
        <f>VLOOKUP(Q910,taxo!A:C,3,FALSE)</f>
        <v>Tetraodontidae</v>
      </c>
      <c r="AY910" t="str">
        <f>VLOOKUP(P910,spp!A:L,12,FALSE)</f>
        <v>LC</v>
      </c>
    </row>
    <row r="911" spans="1:51" hidden="1" x14ac:dyDescent="0.25">
      <c r="A911" t="s">
        <v>1094</v>
      </c>
      <c r="B911" s="22" t="s">
        <v>1125</v>
      </c>
      <c r="C911" t="s">
        <v>1137</v>
      </c>
      <c r="D911" s="22" t="s">
        <v>1143</v>
      </c>
      <c r="E911" s="22" t="s">
        <v>1146</v>
      </c>
      <c r="F911" s="3" t="s">
        <v>1148</v>
      </c>
      <c r="G911" s="46"/>
      <c r="H911" s="43">
        <v>2</v>
      </c>
      <c r="I911">
        <v>40</v>
      </c>
      <c r="J911" s="48">
        <v>43219</v>
      </c>
      <c r="K911" s="22">
        <v>2018</v>
      </c>
      <c r="L911" s="43" t="s">
        <v>1148</v>
      </c>
      <c r="M911" s="49">
        <v>43220</v>
      </c>
      <c r="N911" s="51">
        <v>8.1999999999999993</v>
      </c>
      <c r="O911" t="str">
        <f t="shared" si="107"/>
        <v>Profundo</v>
      </c>
      <c r="P911" s="47" t="s">
        <v>1033</v>
      </c>
      <c r="Q911" t="str">
        <f>VLOOKUP(P911,spp!A:B,2,FALSE)</f>
        <v>Haemulon flaviguttatum</v>
      </c>
      <c r="R911" s="53">
        <f t="shared" si="102"/>
        <v>500</v>
      </c>
      <c r="S911" s="87"/>
      <c r="T911" s="87"/>
      <c r="U911" s="87"/>
      <c r="V911" s="89">
        <v>500</v>
      </c>
      <c r="W911" s="87"/>
      <c r="X911" s="87"/>
      <c r="Y911" s="87"/>
      <c r="Z911" s="87"/>
      <c r="AA911" s="87"/>
      <c r="AB911" s="87"/>
      <c r="AC911" s="87"/>
      <c r="AD911" s="87"/>
      <c r="AE911" s="87"/>
      <c r="AF911" s="87"/>
      <c r="AG911" s="87"/>
      <c r="AH911" s="87"/>
      <c r="AI911" s="87"/>
      <c r="AJ911" s="87"/>
      <c r="AK911" s="88"/>
      <c r="AL911" s="79"/>
      <c r="AM911">
        <f>VLOOKUP(P911,spp!A:C,3,FALSE)</f>
        <v>0.10299999999999999</v>
      </c>
      <c r="AN911">
        <f>VLOOKUP(P911,spp!A:D,4,FALSE)</f>
        <v>2.6</v>
      </c>
      <c r="AO911">
        <f t="shared" si="103"/>
        <v>87842.796988094517</v>
      </c>
      <c r="AP911">
        <f t="shared" si="104"/>
        <v>2196.0699247023631</v>
      </c>
      <c r="AQ911">
        <f t="shared" si="105"/>
        <v>21960.699247023629</v>
      </c>
      <c r="AR911">
        <f t="shared" si="106"/>
        <v>21.96069924702363</v>
      </c>
      <c r="AS911">
        <f t="shared" si="108"/>
        <v>12.5</v>
      </c>
      <c r="AT911">
        <f>VLOOKUP(P911,spp!A:H,8,FALSE)</f>
        <v>4.2</v>
      </c>
      <c r="AU911" s="79" t="str">
        <f>VLOOKUP(Q911,gfQuimbayo!B:C,2,FALSE)</f>
        <v>PS</v>
      </c>
      <c r="AV911" s="79" t="str">
        <f>VLOOKUP(AU911,gfQuimbayo!E:F,2,FALSE)</f>
        <v>Piscivores</v>
      </c>
      <c r="AW911" s="79" t="str">
        <f>VLOOKUP(Q911,taxo!A:D,4,FALSE)</f>
        <v>Perciformes</v>
      </c>
      <c r="AX911" s="79" t="str">
        <f>VLOOKUP(Q911,taxo!A:C,3,FALSE)</f>
        <v>Haemulidae</v>
      </c>
      <c r="AY911" t="str">
        <f>VLOOKUP(P911,spp!A:L,12,FALSE)</f>
        <v>LC</v>
      </c>
    </row>
    <row r="912" spans="1:51" hidden="1" x14ac:dyDescent="0.25">
      <c r="A912" t="s">
        <v>1094</v>
      </c>
      <c r="B912" s="22" t="s">
        <v>1125</v>
      </c>
      <c r="C912" t="s">
        <v>1137</v>
      </c>
      <c r="D912" s="22" t="s">
        <v>1143</v>
      </c>
      <c r="E912" s="22" t="s">
        <v>1146</v>
      </c>
      <c r="F912" s="3" t="s">
        <v>1148</v>
      </c>
      <c r="G912" s="46"/>
      <c r="H912" s="43">
        <v>2</v>
      </c>
      <c r="I912">
        <v>40</v>
      </c>
      <c r="J912" s="48">
        <v>43219</v>
      </c>
      <c r="K912" s="22">
        <v>2018</v>
      </c>
      <c r="L912" s="43" t="s">
        <v>1148</v>
      </c>
      <c r="M912" s="49">
        <v>43220</v>
      </c>
      <c r="N912" s="51">
        <v>8.1999999999999993</v>
      </c>
      <c r="O912" t="str">
        <f t="shared" si="107"/>
        <v>Profundo</v>
      </c>
      <c r="P912" s="47" t="s">
        <v>977</v>
      </c>
      <c r="Q912" t="str">
        <f>VLOOKUP(P912,spp!A:B,2,FALSE)</f>
        <v>Chromis atrilobata</v>
      </c>
      <c r="R912" s="53">
        <f t="shared" si="102"/>
        <v>1</v>
      </c>
      <c r="S912" s="87"/>
      <c r="T912" s="87"/>
      <c r="U912" s="89">
        <v>1</v>
      </c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  <c r="AF912" s="87"/>
      <c r="AG912" s="87"/>
      <c r="AH912" s="87"/>
      <c r="AI912" s="87"/>
      <c r="AJ912" s="87"/>
      <c r="AK912" s="88"/>
      <c r="AL912" s="79"/>
      <c r="AM912">
        <f>VLOOKUP(P912,spp!A:C,3,FALSE)</f>
        <v>5.2300000000000003E-3</v>
      </c>
      <c r="AN912">
        <f>VLOOKUP(P912,spp!A:D,4,FALSE)</f>
        <v>3.41655</v>
      </c>
      <c r="AO912">
        <f t="shared" si="103"/>
        <v>29.251597828640232</v>
      </c>
      <c r="AP912">
        <f t="shared" si="104"/>
        <v>0.73128994571600581</v>
      </c>
      <c r="AQ912">
        <f t="shared" si="105"/>
        <v>7.3128994571600581</v>
      </c>
      <c r="AR912">
        <f t="shared" si="106"/>
        <v>7.3128994571600584E-3</v>
      </c>
      <c r="AS912">
        <f t="shared" si="108"/>
        <v>2.5000000000000001E-2</v>
      </c>
      <c r="AT912">
        <f>VLOOKUP(P912,spp!A:H,8,FALSE)</f>
        <v>3.4</v>
      </c>
      <c r="AU912" s="79" t="str">
        <f>VLOOKUP(Q912,gfQuimbayo!B:C,2,FALSE)</f>
        <v>PK</v>
      </c>
      <c r="AV912" s="79" t="str">
        <f>VLOOKUP(AU912,gfQuimbayo!E:F,2,FALSE)</f>
        <v>Planktivores</v>
      </c>
      <c r="AW912" s="79" t="str">
        <f>VLOOKUP(Q912,taxo!A:D,4,FALSE)</f>
        <v>Perciformes</v>
      </c>
      <c r="AX912" s="79" t="str">
        <f>VLOOKUP(Q912,taxo!A:C,3,FALSE)</f>
        <v>Pomacentridae</v>
      </c>
      <c r="AY912" t="str">
        <f>VLOOKUP(P912,spp!A:L,12,FALSE)</f>
        <v>LC</v>
      </c>
    </row>
    <row r="913" spans="1:51" hidden="1" x14ac:dyDescent="0.25">
      <c r="A913" t="s">
        <v>1094</v>
      </c>
      <c r="B913" s="22" t="s">
        <v>1125</v>
      </c>
      <c r="C913" t="s">
        <v>1137</v>
      </c>
      <c r="D913" s="22" t="s">
        <v>1143</v>
      </c>
      <c r="E913" s="22" t="s">
        <v>1146</v>
      </c>
      <c r="F913" s="3" t="s">
        <v>1148</v>
      </c>
      <c r="G913" s="46"/>
      <c r="H913" s="43">
        <v>2</v>
      </c>
      <c r="I913">
        <v>40</v>
      </c>
      <c r="J913" s="48">
        <v>43219</v>
      </c>
      <c r="K913" s="22">
        <v>2018</v>
      </c>
      <c r="L913" s="43" t="s">
        <v>1148</v>
      </c>
      <c r="M913" s="49">
        <v>43220</v>
      </c>
      <c r="N913" s="51">
        <v>8.1999999999999993</v>
      </c>
      <c r="O913" t="str">
        <f t="shared" si="107"/>
        <v>Profundo</v>
      </c>
      <c r="P913" s="47" t="s">
        <v>996</v>
      </c>
      <c r="Q913" t="str">
        <f>VLOOKUP(P913,spp!A:B,2,FALSE)</f>
        <v>Paranthias colonus</v>
      </c>
      <c r="R913" s="53">
        <f t="shared" si="102"/>
        <v>17</v>
      </c>
      <c r="S913" s="87"/>
      <c r="T913" s="89">
        <v>10</v>
      </c>
      <c r="U913" s="87"/>
      <c r="V913" s="89">
        <v>7</v>
      </c>
      <c r="W913" s="87"/>
      <c r="X913" s="87"/>
      <c r="Y913" s="87"/>
      <c r="Z913" s="87"/>
      <c r="AA913" s="87"/>
      <c r="AB913" s="87"/>
      <c r="AC913" s="87"/>
      <c r="AD913" s="87"/>
      <c r="AE913" s="87"/>
      <c r="AF913" s="87"/>
      <c r="AG913" s="87"/>
      <c r="AH913" s="87"/>
      <c r="AI913" s="87"/>
      <c r="AJ913" s="87"/>
      <c r="AK913" s="88"/>
      <c r="AL913" s="79"/>
      <c r="AM913">
        <f>VLOOKUP(P913,spp!A:C,3,FALSE)</f>
        <v>1.485E-2</v>
      </c>
      <c r="AN913">
        <f>VLOOKUP(P913,spp!A:D,4,FALSE)</f>
        <v>2.8633299999999999</v>
      </c>
      <c r="AO913">
        <f t="shared" si="103"/>
        <v>424.31753214180475</v>
      </c>
      <c r="AP913">
        <f t="shared" si="104"/>
        <v>10.607938303545119</v>
      </c>
      <c r="AQ913">
        <f t="shared" si="105"/>
        <v>106.07938303545119</v>
      </c>
      <c r="AR913">
        <f t="shared" si="106"/>
        <v>0.10607938303545118</v>
      </c>
      <c r="AS913">
        <f t="shared" si="108"/>
        <v>0.42499999999999999</v>
      </c>
      <c r="AT913">
        <f>VLOOKUP(P913,spp!A:H,8,FALSE)</f>
        <v>3.8</v>
      </c>
      <c r="AU913" s="79" t="str">
        <f>VLOOKUP(Q913,gfQuimbayo!B:C,2,FALSE)</f>
        <v>PK</v>
      </c>
      <c r="AV913" s="79" t="str">
        <f>VLOOKUP(AU913,gfQuimbayo!E:F,2,FALSE)</f>
        <v>Planktivores</v>
      </c>
      <c r="AW913" s="79" t="str">
        <f>VLOOKUP(Q913,taxo!A:D,4,FALSE)</f>
        <v>Perciformes</v>
      </c>
      <c r="AX913" s="79" t="str">
        <f>VLOOKUP(Q913,taxo!A:C,3,FALSE)</f>
        <v>Serranidae</v>
      </c>
      <c r="AY913" t="str">
        <f>VLOOKUP(P913,spp!A:L,12,FALSE)</f>
        <v>LC</v>
      </c>
    </row>
    <row r="914" spans="1:51" hidden="1" x14ac:dyDescent="0.25">
      <c r="A914" t="s">
        <v>1094</v>
      </c>
      <c r="B914" s="22" t="s">
        <v>1125</v>
      </c>
      <c r="C914" t="s">
        <v>1137</v>
      </c>
      <c r="D914" s="22" t="s">
        <v>1143</v>
      </c>
      <c r="E914" s="22" t="s">
        <v>1146</v>
      </c>
      <c r="F914" s="3" t="s">
        <v>1148</v>
      </c>
      <c r="G914" s="46"/>
      <c r="H914" s="43">
        <v>2</v>
      </c>
      <c r="I914">
        <v>40</v>
      </c>
      <c r="J914" s="48">
        <v>43219</v>
      </c>
      <c r="K914" s="22">
        <v>2018</v>
      </c>
      <c r="L914" s="43" t="s">
        <v>1148</v>
      </c>
      <c r="M914" s="49">
        <v>43220</v>
      </c>
      <c r="N914" s="51">
        <v>8.1999999999999993</v>
      </c>
      <c r="O914" t="str">
        <f t="shared" si="107"/>
        <v>Profundo</v>
      </c>
      <c r="P914" s="47" t="s">
        <v>961</v>
      </c>
      <c r="Q914" t="str">
        <f>VLOOKUP(P914,spp!A:B,2,FALSE)</f>
        <v>Johnrandallia nigrirostris</v>
      </c>
      <c r="R914" s="53">
        <f t="shared" si="102"/>
        <v>2</v>
      </c>
      <c r="S914" s="87"/>
      <c r="T914" s="87"/>
      <c r="U914" s="89">
        <v>2</v>
      </c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  <c r="AF914" s="87"/>
      <c r="AG914" s="87"/>
      <c r="AH914" s="87"/>
      <c r="AI914" s="87"/>
      <c r="AJ914" s="87"/>
      <c r="AK914" s="88"/>
      <c r="AL914" s="79"/>
      <c r="AM914">
        <f>VLOOKUP(P914,spp!A:C,3,FALSE)</f>
        <v>2.5600000000000001E-2</v>
      </c>
      <c r="AN914">
        <f>VLOOKUP(P914,spp!A:D,4,FALSE)</f>
        <v>3.0005999999999999</v>
      </c>
      <c r="AO914">
        <f t="shared" si="103"/>
        <v>100.15165860417849</v>
      </c>
      <c r="AP914">
        <f t="shared" si="104"/>
        <v>2.5037914651044622</v>
      </c>
      <c r="AQ914">
        <f t="shared" si="105"/>
        <v>25.037914651044623</v>
      </c>
      <c r="AR914">
        <f t="shared" si="106"/>
        <v>2.5037914651044622E-2</v>
      </c>
      <c r="AS914">
        <f t="shared" si="108"/>
        <v>0.05</v>
      </c>
      <c r="AT914">
        <f>VLOOKUP(P914,spp!A:H,8,FALSE)</f>
        <v>3</v>
      </c>
      <c r="AU914" s="79" t="str">
        <f>VLOOKUP(Q914,gfQuimbayo!B:C,2,FALSE)</f>
        <v>IN</v>
      </c>
      <c r="AV914" s="79" t="str">
        <f>VLOOKUP(AU914,gfQuimbayo!E:F,2,FALSE)</f>
        <v>Invertebrivores</v>
      </c>
      <c r="AW914" s="79" t="str">
        <f>VLOOKUP(Q914,taxo!A:D,4,FALSE)</f>
        <v>Perciformes</v>
      </c>
      <c r="AX914" s="79" t="str">
        <f>VLOOKUP(Q914,taxo!A:C,3,FALSE)</f>
        <v>Chaetodontidae</v>
      </c>
      <c r="AY914" t="str">
        <f>VLOOKUP(P914,spp!A:L,12,FALSE)</f>
        <v>LC</v>
      </c>
    </row>
    <row r="915" spans="1:51" hidden="1" x14ac:dyDescent="0.25">
      <c r="A915" t="s">
        <v>1094</v>
      </c>
      <c r="B915" s="22" t="s">
        <v>1125</v>
      </c>
      <c r="C915" t="s">
        <v>1137</v>
      </c>
      <c r="D915" s="22" t="s">
        <v>1143</v>
      </c>
      <c r="E915" s="22" t="s">
        <v>1146</v>
      </c>
      <c r="F915" s="3" t="s">
        <v>1148</v>
      </c>
      <c r="G915" s="46"/>
      <c r="H915" s="43">
        <v>2</v>
      </c>
      <c r="I915">
        <v>40</v>
      </c>
      <c r="J915" s="48">
        <v>43219</v>
      </c>
      <c r="K915" s="22">
        <v>2018</v>
      </c>
      <c r="L915" s="43" t="s">
        <v>1148</v>
      </c>
      <c r="M915" s="49">
        <v>43220</v>
      </c>
      <c r="N915" s="51">
        <v>8.1999999999999993</v>
      </c>
      <c r="O915" t="str">
        <f t="shared" si="107"/>
        <v>Profundo</v>
      </c>
      <c r="P915" s="47" t="s">
        <v>994</v>
      </c>
      <c r="Q915" t="str">
        <f>VLOOKUP(P915,spp!A:B,2,FALSE)</f>
        <v>Caranx caballus</v>
      </c>
      <c r="R915" s="53">
        <f t="shared" si="102"/>
        <v>26</v>
      </c>
      <c r="S915" s="87"/>
      <c r="T915" s="89">
        <v>20</v>
      </c>
      <c r="U915" s="87"/>
      <c r="V915" s="89">
        <v>6</v>
      </c>
      <c r="W915" s="87"/>
      <c r="X915" s="87"/>
      <c r="Y915" s="87"/>
      <c r="Z915" s="87"/>
      <c r="AA915" s="87"/>
      <c r="AB915" s="87"/>
      <c r="AC915" s="87"/>
      <c r="AD915" s="87"/>
      <c r="AE915" s="87"/>
      <c r="AF915" s="87"/>
      <c r="AG915" s="87"/>
      <c r="AH915" s="87"/>
      <c r="AI915" s="87"/>
      <c r="AJ915" s="87"/>
      <c r="AK915" s="88"/>
      <c r="AL915" s="79"/>
      <c r="AM915">
        <f>VLOOKUP(P915,spp!A:C,3,FALSE)</f>
        <v>2.5000000000000001E-2</v>
      </c>
      <c r="AN915">
        <f>VLOOKUP(P915,spp!A:D,4,FALSE)</f>
        <v>3</v>
      </c>
      <c r="AO915">
        <f t="shared" si="103"/>
        <v>1014.84375</v>
      </c>
      <c r="AP915">
        <f t="shared" si="104"/>
        <v>25.37109375</v>
      </c>
      <c r="AQ915">
        <f t="shared" si="105"/>
        <v>253.7109375</v>
      </c>
      <c r="AR915">
        <f t="shared" si="106"/>
        <v>0.25371093750000001</v>
      </c>
      <c r="AS915">
        <f t="shared" si="108"/>
        <v>0.65</v>
      </c>
      <c r="AT915">
        <f>VLOOKUP(P915,spp!A:H,8,FALSE)</f>
        <v>4</v>
      </c>
      <c r="AU915" s="79" t="str">
        <f>VLOOKUP(Q915,gfQuimbayo!B:C,2,FALSE)</f>
        <v>PS</v>
      </c>
      <c r="AV915" s="79" t="str">
        <f>VLOOKUP(AU915,gfQuimbayo!E:F,2,FALSE)</f>
        <v>Piscivores</v>
      </c>
      <c r="AW915" s="79" t="str">
        <f>VLOOKUP(Q915,taxo!A:D,4,FALSE)</f>
        <v>Perciformes</v>
      </c>
      <c r="AX915" s="79" t="str">
        <f>VLOOKUP(Q915,taxo!A:C,3,FALSE)</f>
        <v>Carangidae</v>
      </c>
      <c r="AY915" t="str">
        <f>VLOOKUP(P915,spp!A:L,12,FALSE)</f>
        <v>LC</v>
      </c>
    </row>
    <row r="916" spans="1:51" hidden="1" x14ac:dyDescent="0.25">
      <c r="A916" t="s">
        <v>1094</v>
      </c>
      <c r="B916" s="22" t="s">
        <v>1125</v>
      </c>
      <c r="C916" t="s">
        <v>1137</v>
      </c>
      <c r="D916" s="22" t="s">
        <v>1143</v>
      </c>
      <c r="E916" s="22" t="s">
        <v>1146</v>
      </c>
      <c r="F916" s="3" t="s">
        <v>1148</v>
      </c>
      <c r="G916" s="46"/>
      <c r="H916" s="43">
        <v>2</v>
      </c>
      <c r="I916">
        <v>40</v>
      </c>
      <c r="J916" s="48">
        <v>43219</v>
      </c>
      <c r="K916" s="22">
        <v>2018</v>
      </c>
      <c r="L916" s="43" t="s">
        <v>1148</v>
      </c>
      <c r="M916" s="49">
        <v>43220</v>
      </c>
      <c r="N916" s="51">
        <v>8.1999999999999993</v>
      </c>
      <c r="O916" t="str">
        <f t="shared" si="107"/>
        <v>Profundo</v>
      </c>
      <c r="P916" s="47" t="s">
        <v>962</v>
      </c>
      <c r="Q916" t="str">
        <f>VLOOKUP(P916,spp!A:B,2,FALSE)</f>
        <v>Epinephelus labriformis</v>
      </c>
      <c r="R916" s="53">
        <f t="shared" si="102"/>
        <v>1</v>
      </c>
      <c r="S916" s="87"/>
      <c r="T916" s="87"/>
      <c r="U916" s="89">
        <v>1</v>
      </c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  <c r="AF916" s="87"/>
      <c r="AG916" s="87"/>
      <c r="AH916" s="87"/>
      <c r="AI916" s="87"/>
      <c r="AJ916" s="87"/>
      <c r="AK916" s="88"/>
      <c r="AL916" s="79"/>
      <c r="AM916">
        <f>VLOOKUP(P916,spp!A:C,3,FALSE)</f>
        <v>3.4299999999999997E-2</v>
      </c>
      <c r="AN916">
        <f>VLOOKUP(P916,spp!A:D,4,FALSE)</f>
        <v>2.9</v>
      </c>
      <c r="AO916">
        <f t="shared" si="103"/>
        <v>52.03950510400329</v>
      </c>
      <c r="AP916">
        <f t="shared" si="104"/>
        <v>1.3009876276000822</v>
      </c>
      <c r="AQ916">
        <f t="shared" si="105"/>
        <v>13.009876276000822</v>
      </c>
      <c r="AR916">
        <f t="shared" si="106"/>
        <v>1.3009876276000823E-2</v>
      </c>
      <c r="AS916">
        <f t="shared" si="108"/>
        <v>2.5000000000000001E-2</v>
      </c>
      <c r="AT916">
        <f>VLOOKUP(P916,spp!A:H,8,FALSE)</f>
        <v>4</v>
      </c>
      <c r="AU916" s="79" t="str">
        <f>VLOOKUP(Q916,gfQuimbayo!B:C,2,FALSE)</f>
        <v>PS</v>
      </c>
      <c r="AV916" s="79" t="str">
        <f>VLOOKUP(AU916,gfQuimbayo!E:F,2,FALSE)</f>
        <v>Piscivores</v>
      </c>
      <c r="AW916" s="79" t="str">
        <f>VLOOKUP(Q916,taxo!A:D,4,FALSE)</f>
        <v>Perciformes</v>
      </c>
      <c r="AX916" s="79" t="str">
        <f>VLOOKUP(Q916,taxo!A:C,3,FALSE)</f>
        <v>Serranidae</v>
      </c>
      <c r="AY916" t="str">
        <f>VLOOKUP(P916,spp!A:L,12,FALSE)</f>
        <v>LC</v>
      </c>
    </row>
    <row r="917" spans="1:51" hidden="1" x14ac:dyDescent="0.25">
      <c r="A917" t="s">
        <v>1094</v>
      </c>
      <c r="B917" s="22" t="s">
        <v>1125</v>
      </c>
      <c r="C917" t="s">
        <v>1137</v>
      </c>
      <c r="D917" s="22" t="s">
        <v>1143</v>
      </c>
      <c r="E917" s="22" t="s">
        <v>1146</v>
      </c>
      <c r="F917" s="3" t="s">
        <v>1148</v>
      </c>
      <c r="G917" s="46"/>
      <c r="H917" s="43">
        <v>2</v>
      </c>
      <c r="I917">
        <v>40</v>
      </c>
      <c r="J917" s="48">
        <v>43219</v>
      </c>
      <c r="K917" s="22">
        <v>2018</v>
      </c>
      <c r="L917" s="43" t="s">
        <v>1148</v>
      </c>
      <c r="M917" s="49">
        <v>43220</v>
      </c>
      <c r="N917" s="51">
        <v>8.1999999999999993</v>
      </c>
      <c r="O917" t="str">
        <f t="shared" si="107"/>
        <v>Profundo</v>
      </c>
      <c r="P917" s="47" t="s">
        <v>964</v>
      </c>
      <c r="Q917" t="str">
        <f>VLOOKUP(P917,spp!A:B,2,FALSE)</f>
        <v>Abudefduf troschelii</v>
      </c>
      <c r="R917" s="53">
        <f t="shared" si="102"/>
        <v>40</v>
      </c>
      <c r="S917" s="87"/>
      <c r="T917" s="87"/>
      <c r="U917" s="89">
        <v>40</v>
      </c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  <c r="AF917" s="87"/>
      <c r="AG917" s="87"/>
      <c r="AH917" s="87"/>
      <c r="AI917" s="87"/>
      <c r="AJ917" s="87"/>
      <c r="AK917" s="88"/>
      <c r="AL917" s="79"/>
      <c r="AM917">
        <f>VLOOKUP(P917,spp!A:C,3,FALSE)</f>
        <v>1.6E-2</v>
      </c>
      <c r="AN917">
        <f>VLOOKUP(P917,spp!A:D,4,FALSE)</f>
        <v>3.0516000000000001</v>
      </c>
      <c r="AO917">
        <f t="shared" si="103"/>
        <v>1424.0019029931946</v>
      </c>
      <c r="AP917">
        <f t="shared" si="104"/>
        <v>35.600047574829865</v>
      </c>
      <c r="AQ917">
        <f t="shared" si="105"/>
        <v>356.00047574829864</v>
      </c>
      <c r="AR917">
        <f t="shared" si="106"/>
        <v>0.35600047574829863</v>
      </c>
      <c r="AS917">
        <f t="shared" si="108"/>
        <v>1</v>
      </c>
      <c r="AT917">
        <f>VLOOKUP(P917,spp!A:H,8,FALSE)</f>
        <v>3</v>
      </c>
      <c r="AU917" s="79" t="str">
        <f>VLOOKUP(Q917,gfQuimbayo!B:C,2,FALSE)</f>
        <v>PK</v>
      </c>
      <c r="AV917" s="79" t="str">
        <f>VLOOKUP(AU917,gfQuimbayo!E:F,2,FALSE)</f>
        <v>Planktivores</v>
      </c>
      <c r="AW917" s="79" t="str">
        <f>VLOOKUP(Q917,taxo!A:D,4,FALSE)</f>
        <v>Perciformes</v>
      </c>
      <c r="AX917" s="79" t="str">
        <f>VLOOKUP(Q917,taxo!A:C,3,FALSE)</f>
        <v>Pomacentridae</v>
      </c>
      <c r="AY917" t="str">
        <f>VLOOKUP(P917,spp!A:L,12,FALSE)</f>
        <v>LC</v>
      </c>
    </row>
    <row r="918" spans="1:51" hidden="1" x14ac:dyDescent="0.25">
      <c r="A918" t="s">
        <v>1094</v>
      </c>
      <c r="B918" s="22" t="s">
        <v>1125</v>
      </c>
      <c r="C918" t="s">
        <v>1137</v>
      </c>
      <c r="D918" s="22" t="s">
        <v>1143</v>
      </c>
      <c r="E918" s="22" t="s">
        <v>1146</v>
      </c>
      <c r="F918" s="3" t="s">
        <v>1148</v>
      </c>
      <c r="G918" s="46"/>
      <c r="H918" s="43">
        <v>2</v>
      </c>
      <c r="I918">
        <v>40</v>
      </c>
      <c r="J918" s="48">
        <v>43219</v>
      </c>
      <c r="K918" s="22">
        <v>2018</v>
      </c>
      <c r="L918" s="43" t="s">
        <v>1148</v>
      </c>
      <c r="M918" s="49">
        <v>43220</v>
      </c>
      <c r="N918" s="51">
        <v>8.1999999999999993</v>
      </c>
      <c r="O918" t="str">
        <f t="shared" si="107"/>
        <v>Profundo</v>
      </c>
      <c r="P918" s="47" t="s">
        <v>976</v>
      </c>
      <c r="Q918" t="str">
        <f>VLOOKUP(P918,spp!A:B,2,FALSE)</f>
        <v>Sufflamen verres</v>
      </c>
      <c r="R918" s="53">
        <f t="shared" si="102"/>
        <v>2</v>
      </c>
      <c r="S918" s="87"/>
      <c r="T918" s="87"/>
      <c r="U918" s="87"/>
      <c r="V918" s="87"/>
      <c r="W918" s="89">
        <v>2</v>
      </c>
      <c r="X918" s="87"/>
      <c r="Y918" s="87"/>
      <c r="Z918" s="87"/>
      <c r="AA918" s="87"/>
      <c r="AB918" s="87"/>
      <c r="AC918" s="87"/>
      <c r="AD918" s="87"/>
      <c r="AE918" s="87"/>
      <c r="AF918" s="87"/>
      <c r="AG918" s="87"/>
      <c r="AH918" s="87"/>
      <c r="AI918" s="87"/>
      <c r="AJ918" s="87"/>
      <c r="AK918" s="88"/>
      <c r="AL918" s="79"/>
      <c r="AM918">
        <f>VLOOKUP(P918,spp!A:C,3,FALSE)</f>
        <v>2.4899999999999999E-2</v>
      </c>
      <c r="AN918">
        <f>VLOOKUP(P918,spp!A:D,4,FALSE)</f>
        <v>3.0129999999999999</v>
      </c>
      <c r="AO918">
        <f t="shared" si="103"/>
        <v>811.37680614119904</v>
      </c>
      <c r="AP918">
        <f t="shared" si="104"/>
        <v>20.284420153529975</v>
      </c>
      <c r="AQ918">
        <f t="shared" si="105"/>
        <v>202.84420153529976</v>
      </c>
      <c r="AR918">
        <f t="shared" si="106"/>
        <v>0.20284420153529975</v>
      </c>
      <c r="AS918">
        <f t="shared" si="108"/>
        <v>0.05</v>
      </c>
      <c r="AT918">
        <f>VLOOKUP(P918,spp!A:H,8,FALSE)</f>
        <v>3.3</v>
      </c>
      <c r="AU918" s="79" t="str">
        <f>VLOOKUP(Q918,gfQuimbayo!B:C,2,FALSE)</f>
        <v>IN</v>
      </c>
      <c r="AV918" s="79" t="str">
        <f>VLOOKUP(AU918,gfQuimbayo!E:F,2,FALSE)</f>
        <v>Invertebrivores</v>
      </c>
      <c r="AW918" s="79" t="str">
        <f>VLOOKUP(Q918,taxo!A:D,4,FALSE)</f>
        <v>Tetraodontiformes</v>
      </c>
      <c r="AX918" s="79" t="str">
        <f>VLOOKUP(Q918,taxo!A:C,3,FALSE)</f>
        <v>Balistidae</v>
      </c>
      <c r="AY918" t="str">
        <f>VLOOKUP(P918,spp!A:L,12,FALSE)</f>
        <v>LC</v>
      </c>
    </row>
    <row r="919" spans="1:51" hidden="1" x14ac:dyDescent="0.25">
      <c r="A919" t="s">
        <v>1094</v>
      </c>
      <c r="B919" s="22" t="s">
        <v>1125</v>
      </c>
      <c r="C919" t="s">
        <v>1137</v>
      </c>
      <c r="D919" s="22" t="s">
        <v>1143</v>
      </c>
      <c r="E919" s="22" t="s">
        <v>1146</v>
      </c>
      <c r="F919" s="3" t="s">
        <v>1148</v>
      </c>
      <c r="G919" s="46"/>
      <c r="H919" s="43">
        <v>3</v>
      </c>
      <c r="I919">
        <v>40</v>
      </c>
      <c r="J919" s="48">
        <v>43219</v>
      </c>
      <c r="K919" s="22">
        <v>2018</v>
      </c>
      <c r="L919" s="43" t="s">
        <v>1148</v>
      </c>
      <c r="M919" s="49">
        <v>43220</v>
      </c>
      <c r="N919" s="51">
        <v>8.4</v>
      </c>
      <c r="O919" t="str">
        <f t="shared" si="107"/>
        <v>Profundo</v>
      </c>
      <c r="P919" s="47" t="s">
        <v>966</v>
      </c>
      <c r="Q919" t="str">
        <f>VLOOKUP(P919,spp!A:B,2,FALSE)</f>
        <v>Halichoeres notospilus</v>
      </c>
      <c r="R919" s="53">
        <f t="shared" si="102"/>
        <v>1</v>
      </c>
      <c r="S919" s="87"/>
      <c r="T919" s="87"/>
      <c r="U919" s="87"/>
      <c r="V919" s="89">
        <v>1</v>
      </c>
      <c r="W919" s="87"/>
      <c r="X919" s="87"/>
      <c r="Y919" s="87"/>
      <c r="Z919" s="87"/>
      <c r="AA919" s="87"/>
      <c r="AB919" s="87"/>
      <c r="AC919" s="87"/>
      <c r="AD919" s="87"/>
      <c r="AE919" s="87"/>
      <c r="AF919" s="87"/>
      <c r="AG919" s="87"/>
      <c r="AH919" s="87"/>
      <c r="AI919" s="87"/>
      <c r="AJ919" s="87"/>
      <c r="AK919" s="88"/>
      <c r="AL919" s="79"/>
      <c r="AM919">
        <f>VLOOKUP(P919,spp!A:C,3,FALSE)</f>
        <v>1.26E-2</v>
      </c>
      <c r="AN919">
        <f>VLOOKUP(P919,spp!A:D,4,FALSE)</f>
        <v>3.0672999999999999</v>
      </c>
      <c r="AO919">
        <f t="shared" si="103"/>
        <v>81.873084400799542</v>
      </c>
      <c r="AP919">
        <f t="shared" si="104"/>
        <v>2.0468271100199886</v>
      </c>
      <c r="AQ919">
        <f t="shared" si="105"/>
        <v>20.468271100199885</v>
      </c>
      <c r="AR919">
        <f t="shared" si="106"/>
        <v>2.0468271100199886E-2</v>
      </c>
      <c r="AS919">
        <f t="shared" si="108"/>
        <v>2.5000000000000001E-2</v>
      </c>
      <c r="AT919">
        <f>VLOOKUP(P919,spp!A:H,8,FALSE)</f>
        <v>3.5</v>
      </c>
      <c r="AU919" s="79" t="str">
        <f>VLOOKUP(Q919,gfQuimbayo!B:C,2,FALSE)</f>
        <v>IN</v>
      </c>
      <c r="AV919" s="79" t="str">
        <f>VLOOKUP(AU919,gfQuimbayo!E:F,2,FALSE)</f>
        <v>Invertebrivores</v>
      </c>
      <c r="AW919" s="79" t="str">
        <f>VLOOKUP(Q919,taxo!A:D,4,FALSE)</f>
        <v>Perciformes</v>
      </c>
      <c r="AX919" s="79" t="str">
        <f>VLOOKUP(Q919,taxo!A:C,3,FALSE)</f>
        <v>Labridae</v>
      </c>
      <c r="AY919" t="str">
        <f>VLOOKUP(P919,spp!A:L,12,FALSE)</f>
        <v>LC</v>
      </c>
    </row>
    <row r="920" spans="1:51" hidden="1" x14ac:dyDescent="0.25">
      <c r="A920" t="s">
        <v>1094</v>
      </c>
      <c r="B920" s="22" t="s">
        <v>1125</v>
      </c>
      <c r="C920" t="s">
        <v>1137</v>
      </c>
      <c r="D920" s="22" t="s">
        <v>1143</v>
      </c>
      <c r="E920" s="22" t="s">
        <v>1146</v>
      </c>
      <c r="F920" s="3" t="s">
        <v>1148</v>
      </c>
      <c r="G920" s="46"/>
      <c r="H920" s="43">
        <v>3</v>
      </c>
      <c r="I920">
        <v>40</v>
      </c>
      <c r="J920" s="48">
        <v>43219</v>
      </c>
      <c r="K920" s="22">
        <v>2018</v>
      </c>
      <c r="L920" s="43" t="s">
        <v>1148</v>
      </c>
      <c r="M920" s="49">
        <v>43220</v>
      </c>
      <c r="N920" s="51">
        <v>8.4</v>
      </c>
      <c r="O920" t="str">
        <f t="shared" si="107"/>
        <v>Profundo</v>
      </c>
      <c r="P920" s="47" t="s">
        <v>984</v>
      </c>
      <c r="Q920" t="str">
        <f>VLOOKUP(P920,spp!A:B,2,FALSE)</f>
        <v>Scarus ghobban</v>
      </c>
      <c r="R920" s="53">
        <f t="shared" si="102"/>
        <v>6</v>
      </c>
      <c r="S920" s="87"/>
      <c r="T920" s="87"/>
      <c r="U920" s="87"/>
      <c r="V920" s="89">
        <v>6</v>
      </c>
      <c r="W920" s="87"/>
      <c r="X920" s="87"/>
      <c r="Y920" s="87"/>
      <c r="Z920" s="87"/>
      <c r="AA920" s="87"/>
      <c r="AB920" s="87"/>
      <c r="AC920" s="87"/>
      <c r="AD920" s="87"/>
      <c r="AE920" s="87"/>
      <c r="AF920" s="87"/>
      <c r="AG920" s="87"/>
      <c r="AH920" s="87"/>
      <c r="AI920" s="87"/>
      <c r="AJ920" s="87"/>
      <c r="AK920" s="88"/>
      <c r="AL920" s="79"/>
      <c r="AM920">
        <f>VLOOKUP(P920,spp!A:C,3,FALSE)</f>
        <v>2.3300000000000001E-2</v>
      </c>
      <c r="AN920">
        <f>VLOOKUP(P920,spp!A:D,4,FALSE)</f>
        <v>2.919</v>
      </c>
      <c r="AO920">
        <f t="shared" si="103"/>
        <v>594.2035409803724</v>
      </c>
      <c r="AP920">
        <f t="shared" si="104"/>
        <v>14.855088524509309</v>
      </c>
      <c r="AQ920">
        <f t="shared" si="105"/>
        <v>148.5508852450931</v>
      </c>
      <c r="AR920">
        <f t="shared" si="106"/>
        <v>0.14855088524509311</v>
      </c>
      <c r="AS920">
        <f t="shared" si="108"/>
        <v>0.15</v>
      </c>
      <c r="AT920">
        <f>VLOOKUP(P920,spp!A:H,8,FALSE)</f>
        <v>2</v>
      </c>
      <c r="AU920" s="79" t="str">
        <f>VLOOKUP(Q920,gfQuimbayo!B:C,2,FALSE)</f>
        <v>HM</v>
      </c>
      <c r="AV920" s="79" t="str">
        <f>VLOOKUP(AU920,gfQuimbayo!E:F,2,FALSE)</f>
        <v>Macroalgae feeders</v>
      </c>
      <c r="AW920" s="79" t="str">
        <f>VLOOKUP(Q920,taxo!A:D,4,FALSE)</f>
        <v>Perciformes</v>
      </c>
      <c r="AX920" s="79" t="str">
        <f>VLOOKUP(Q920,taxo!A:C,3,FALSE)</f>
        <v>Scaridae</v>
      </c>
      <c r="AY920" t="str">
        <f>VLOOKUP(P920,spp!A:L,12,FALSE)</f>
        <v>LC</v>
      </c>
    </row>
    <row r="921" spans="1:51" hidden="1" x14ac:dyDescent="0.25">
      <c r="A921" t="s">
        <v>1094</v>
      </c>
      <c r="B921" s="22" t="s">
        <v>1125</v>
      </c>
      <c r="C921" t="s">
        <v>1137</v>
      </c>
      <c r="D921" s="22" t="s">
        <v>1143</v>
      </c>
      <c r="E921" s="22" t="s">
        <v>1146</v>
      </c>
      <c r="F921" s="3" t="s">
        <v>1148</v>
      </c>
      <c r="G921" s="46"/>
      <c r="H921" s="43">
        <v>3</v>
      </c>
      <c r="I921">
        <v>40</v>
      </c>
      <c r="J921" s="48">
        <v>43219</v>
      </c>
      <c r="K921" s="22">
        <v>2018</v>
      </c>
      <c r="L921" s="43" t="s">
        <v>1148</v>
      </c>
      <c r="M921" s="49">
        <v>43220</v>
      </c>
      <c r="N921" s="51">
        <v>8.4</v>
      </c>
      <c r="O921" t="str">
        <f t="shared" si="107"/>
        <v>Profundo</v>
      </c>
      <c r="P921" s="47" t="s">
        <v>978</v>
      </c>
      <c r="Q921" t="str">
        <f>VLOOKUP(P921,spp!A:B,2,FALSE)</f>
        <v>Bodianus diplotaenia</v>
      </c>
      <c r="R921" s="53">
        <f t="shared" ref="R921:R984" si="109">SUM(S921:AL921)</f>
        <v>6</v>
      </c>
      <c r="S921" s="87"/>
      <c r="T921" s="87"/>
      <c r="U921" s="89">
        <v>5</v>
      </c>
      <c r="V921" s="87"/>
      <c r="W921" s="89">
        <v>1</v>
      </c>
      <c r="X921" s="87"/>
      <c r="Y921" s="87"/>
      <c r="Z921" s="87"/>
      <c r="AA921" s="87"/>
      <c r="AB921" s="87"/>
      <c r="AC921" s="87"/>
      <c r="AD921" s="87"/>
      <c r="AE921" s="87"/>
      <c r="AF921" s="87"/>
      <c r="AG921" s="87"/>
      <c r="AH921" s="87"/>
      <c r="AI921" s="87"/>
      <c r="AJ921" s="87"/>
      <c r="AK921" s="88"/>
      <c r="AL921" s="79"/>
      <c r="AM921">
        <f>VLOOKUP(P921,spp!A:C,3,FALSE)</f>
        <v>2.01E-2</v>
      </c>
      <c r="AN921">
        <f>VLOOKUP(P921,spp!A:D,4,FALSE)</f>
        <v>2.9992000000000001</v>
      </c>
      <c r="AO921">
        <f t="shared" si="103"/>
        <v>509.14764245668505</v>
      </c>
      <c r="AP921">
        <f t="shared" si="104"/>
        <v>12.728691061417127</v>
      </c>
      <c r="AQ921">
        <f t="shared" si="105"/>
        <v>127.28691061417126</v>
      </c>
      <c r="AR921">
        <f t="shared" si="106"/>
        <v>0.12728691061417127</v>
      </c>
      <c r="AS921">
        <f t="shared" si="108"/>
        <v>0.15</v>
      </c>
      <c r="AT921">
        <f>VLOOKUP(P921,spp!A:H,8,FALSE)</f>
        <v>3.4</v>
      </c>
      <c r="AU921" s="79" t="str">
        <f>VLOOKUP(Q921,gfQuimbayo!B:C,2,FALSE)</f>
        <v>IN</v>
      </c>
      <c r="AV921" s="79" t="str">
        <f>VLOOKUP(AU921,gfQuimbayo!E:F,2,FALSE)</f>
        <v>Invertebrivores</v>
      </c>
      <c r="AW921" s="79" t="str">
        <f>VLOOKUP(Q921,taxo!A:D,4,FALSE)</f>
        <v>Perciformes</v>
      </c>
      <c r="AX921" s="79" t="str">
        <f>VLOOKUP(Q921,taxo!A:C,3,FALSE)</f>
        <v>Labridae</v>
      </c>
      <c r="AY921" t="str">
        <f>VLOOKUP(P921,spp!A:L,12,FALSE)</f>
        <v>LC</v>
      </c>
    </row>
    <row r="922" spans="1:51" hidden="1" x14ac:dyDescent="0.25">
      <c r="A922" t="s">
        <v>1094</v>
      </c>
      <c r="B922" s="22" t="s">
        <v>1125</v>
      </c>
      <c r="C922" t="s">
        <v>1137</v>
      </c>
      <c r="D922" s="22" t="s">
        <v>1143</v>
      </c>
      <c r="E922" s="22" t="s">
        <v>1146</v>
      </c>
      <c r="F922" s="3" t="s">
        <v>1148</v>
      </c>
      <c r="G922" s="46"/>
      <c r="H922" s="43">
        <v>3</v>
      </c>
      <c r="I922">
        <v>40</v>
      </c>
      <c r="J922" s="48">
        <v>43219</v>
      </c>
      <c r="K922" s="22">
        <v>2018</v>
      </c>
      <c r="L922" s="43" t="s">
        <v>1148</v>
      </c>
      <c r="M922" s="49">
        <v>43220</v>
      </c>
      <c r="N922" s="51">
        <v>8.4</v>
      </c>
      <c r="O922" t="str">
        <f t="shared" si="107"/>
        <v>Profundo</v>
      </c>
      <c r="P922" s="47" t="s">
        <v>964</v>
      </c>
      <c r="Q922" t="str">
        <f>VLOOKUP(P922,spp!A:B,2,FALSE)</f>
        <v>Abudefduf troschelii</v>
      </c>
      <c r="R922" s="53">
        <f t="shared" si="109"/>
        <v>50</v>
      </c>
      <c r="S922" s="87"/>
      <c r="T922" s="87"/>
      <c r="U922" s="89">
        <v>50</v>
      </c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  <c r="AF922" s="87"/>
      <c r="AG922" s="87"/>
      <c r="AH922" s="87"/>
      <c r="AI922" s="87"/>
      <c r="AJ922" s="87"/>
      <c r="AK922" s="88"/>
      <c r="AL922" s="79"/>
      <c r="AM922">
        <f>VLOOKUP(P922,spp!A:C,3,FALSE)</f>
        <v>1.6E-2</v>
      </c>
      <c r="AN922">
        <f>VLOOKUP(P922,spp!A:D,4,FALSE)</f>
        <v>3.0516000000000001</v>
      </c>
      <c r="AO922">
        <f t="shared" si="103"/>
        <v>1780.0023787414932</v>
      </c>
      <c r="AP922">
        <f t="shared" si="104"/>
        <v>44.50005946853733</v>
      </c>
      <c r="AQ922">
        <f t="shared" si="105"/>
        <v>445.0005946853733</v>
      </c>
      <c r="AR922">
        <f t="shared" si="106"/>
        <v>0.44500059468537329</v>
      </c>
      <c r="AS922">
        <f t="shared" si="108"/>
        <v>1.25</v>
      </c>
      <c r="AT922">
        <f>VLOOKUP(P922,spp!A:H,8,FALSE)</f>
        <v>3</v>
      </c>
      <c r="AU922" s="79" t="str">
        <f>VLOOKUP(Q922,gfQuimbayo!B:C,2,FALSE)</f>
        <v>PK</v>
      </c>
      <c r="AV922" s="79" t="str">
        <f>VLOOKUP(AU922,gfQuimbayo!E:F,2,FALSE)</f>
        <v>Planktivores</v>
      </c>
      <c r="AW922" s="79" t="str">
        <f>VLOOKUP(Q922,taxo!A:D,4,FALSE)</f>
        <v>Perciformes</v>
      </c>
      <c r="AX922" s="79" t="str">
        <f>VLOOKUP(Q922,taxo!A:C,3,FALSE)</f>
        <v>Pomacentridae</v>
      </c>
      <c r="AY922" t="str">
        <f>VLOOKUP(P922,spp!A:L,12,FALSE)</f>
        <v>LC</v>
      </c>
    </row>
    <row r="923" spans="1:51" hidden="1" x14ac:dyDescent="0.25">
      <c r="A923" t="s">
        <v>1094</v>
      </c>
      <c r="B923" s="22" t="s">
        <v>1125</v>
      </c>
      <c r="C923" t="s">
        <v>1137</v>
      </c>
      <c r="D923" s="22" t="s">
        <v>1143</v>
      </c>
      <c r="E923" s="22" t="s">
        <v>1146</v>
      </c>
      <c r="F923" s="3" t="s">
        <v>1148</v>
      </c>
      <c r="G923" s="46"/>
      <c r="H923" s="43">
        <v>3</v>
      </c>
      <c r="I923">
        <v>40</v>
      </c>
      <c r="J923" s="48">
        <v>43219</v>
      </c>
      <c r="K923" s="22">
        <v>2018</v>
      </c>
      <c r="L923" s="43" t="s">
        <v>1148</v>
      </c>
      <c r="M923" s="49">
        <v>43220</v>
      </c>
      <c r="N923" s="51">
        <v>8.4</v>
      </c>
      <c r="O923" t="str">
        <f t="shared" si="107"/>
        <v>Profundo</v>
      </c>
      <c r="P923" s="47" t="s">
        <v>975</v>
      </c>
      <c r="Q923" t="str">
        <f>VLOOKUP(P923,spp!A:B,2,FALSE)</f>
        <v>Holacanthus passer</v>
      </c>
      <c r="R923" s="53">
        <f t="shared" si="109"/>
        <v>1</v>
      </c>
      <c r="S923" s="87"/>
      <c r="T923" s="87"/>
      <c r="U923" s="87"/>
      <c r="V923" s="89">
        <v>1</v>
      </c>
      <c r="W923" s="87"/>
      <c r="X923" s="87"/>
      <c r="Y923" s="87"/>
      <c r="Z923" s="87"/>
      <c r="AA923" s="87"/>
      <c r="AB923" s="87"/>
      <c r="AC923" s="87"/>
      <c r="AD923" s="87"/>
      <c r="AE923" s="87"/>
      <c r="AF923" s="87"/>
      <c r="AG923" s="87"/>
      <c r="AH923" s="87"/>
      <c r="AI923" s="87"/>
      <c r="AJ923" s="87"/>
      <c r="AK923" s="88"/>
      <c r="AL923" s="79"/>
      <c r="AM923">
        <f>VLOOKUP(P923,spp!A:C,3,FALSE)</f>
        <v>2.7130000000000001E-2</v>
      </c>
      <c r="AN923">
        <f>VLOOKUP(P923,spp!A:D,4,FALSE)</f>
        <v>3.0842299999999998</v>
      </c>
      <c r="AO923">
        <f t="shared" si="103"/>
        <v>185.03975070588172</v>
      </c>
      <c r="AP923">
        <f t="shared" si="104"/>
        <v>4.6259937676470431</v>
      </c>
      <c r="AQ923">
        <f t="shared" si="105"/>
        <v>46.259937676470429</v>
      </c>
      <c r="AR923">
        <f t="shared" si="106"/>
        <v>4.6259937676470429E-2</v>
      </c>
      <c r="AS923">
        <f t="shared" si="108"/>
        <v>2.5000000000000001E-2</v>
      </c>
      <c r="AT923">
        <f>VLOOKUP(P923,spp!A:H,8,FALSE)</f>
        <v>2.6</v>
      </c>
      <c r="AU923" s="79" t="str">
        <f>VLOOKUP(Q923,gfQuimbayo!B:C,2,FALSE)</f>
        <v>IN</v>
      </c>
      <c r="AV923" s="79" t="str">
        <f>VLOOKUP(AU923,gfQuimbayo!E:F,2,FALSE)</f>
        <v>Invertebrivores</v>
      </c>
      <c r="AW923" s="79" t="str">
        <f>VLOOKUP(Q923,taxo!A:D,4,FALSE)</f>
        <v>Perciformes</v>
      </c>
      <c r="AX923" s="79" t="str">
        <f>VLOOKUP(Q923,taxo!A:C,3,FALSE)</f>
        <v>Pomacanthidae</v>
      </c>
      <c r="AY923" t="str">
        <f>VLOOKUP(P923,spp!A:L,12,FALSE)</f>
        <v>LC</v>
      </c>
    </row>
    <row r="924" spans="1:51" hidden="1" x14ac:dyDescent="0.25">
      <c r="A924" t="s">
        <v>1094</v>
      </c>
      <c r="B924" s="22" t="s">
        <v>1125</v>
      </c>
      <c r="C924" t="s">
        <v>1137</v>
      </c>
      <c r="D924" s="22" t="s">
        <v>1143</v>
      </c>
      <c r="E924" s="22" t="s">
        <v>1146</v>
      </c>
      <c r="F924" s="3" t="s">
        <v>1148</v>
      </c>
      <c r="G924" s="46"/>
      <c r="H924" s="43">
        <v>3</v>
      </c>
      <c r="I924">
        <v>40</v>
      </c>
      <c r="J924" s="48">
        <v>43219</v>
      </c>
      <c r="K924" s="22">
        <v>2018</v>
      </c>
      <c r="L924" s="43" t="s">
        <v>1148</v>
      </c>
      <c r="M924" s="49">
        <v>43220</v>
      </c>
      <c r="N924" s="51">
        <v>8.4</v>
      </c>
      <c r="O924" t="str">
        <f t="shared" si="107"/>
        <v>Profundo</v>
      </c>
      <c r="P924" s="47" t="s">
        <v>979</v>
      </c>
      <c r="Q924" t="str">
        <f>VLOOKUP(P924,spp!A:B,2,FALSE)</f>
        <v>Haemulon maculicauda</v>
      </c>
      <c r="R924" s="53">
        <f t="shared" si="109"/>
        <v>10</v>
      </c>
      <c r="S924" s="87"/>
      <c r="T924" s="87"/>
      <c r="U924" s="87"/>
      <c r="V924" s="89">
        <v>10</v>
      </c>
      <c r="W924" s="87"/>
      <c r="X924" s="87"/>
      <c r="Y924" s="87"/>
      <c r="Z924" s="87"/>
      <c r="AA924" s="87"/>
      <c r="AB924" s="87"/>
      <c r="AC924" s="87"/>
      <c r="AD924" s="87"/>
      <c r="AE924" s="87"/>
      <c r="AF924" s="87"/>
      <c r="AG924" s="87"/>
      <c r="AH924" s="87"/>
      <c r="AI924" s="87"/>
      <c r="AJ924" s="87"/>
      <c r="AK924" s="88"/>
      <c r="AL924" s="79"/>
      <c r="AM924">
        <f>VLOOKUP(P924,spp!A:C,3,FALSE)</f>
        <v>8.8999999999999999E-3</v>
      </c>
      <c r="AN924">
        <f>VLOOKUP(P924,spp!A:D,4,FALSE)</f>
        <v>3.16</v>
      </c>
      <c r="AO924">
        <f t="shared" si="103"/>
        <v>754.03280459889379</v>
      </c>
      <c r="AP924">
        <f t="shared" si="104"/>
        <v>18.850820114972343</v>
      </c>
      <c r="AQ924">
        <f t="shared" si="105"/>
        <v>188.50820114972345</v>
      </c>
      <c r="AR924">
        <f t="shared" si="106"/>
        <v>0.18850820114972344</v>
      </c>
      <c r="AS924">
        <f t="shared" si="108"/>
        <v>0.25</v>
      </c>
      <c r="AT924">
        <f>VLOOKUP(P924,spp!A:H,8,FALSE)</f>
        <v>4.2</v>
      </c>
      <c r="AU924" s="79" t="str">
        <f>VLOOKUP(Q924,gfQuimbayo!B:C,2,FALSE)</f>
        <v>PS</v>
      </c>
      <c r="AV924" s="79" t="str">
        <f>VLOOKUP(AU924,gfQuimbayo!E:F,2,FALSE)</f>
        <v>Piscivores</v>
      </c>
      <c r="AW924" s="79" t="str">
        <f>VLOOKUP(Q924,taxo!A:D,4,FALSE)</f>
        <v>Perciformes</v>
      </c>
      <c r="AX924" s="79" t="str">
        <f>VLOOKUP(Q924,taxo!A:C,3,FALSE)</f>
        <v>Haemulidae</v>
      </c>
      <c r="AY924" t="str">
        <f>VLOOKUP(P924,spp!A:L,12,FALSE)</f>
        <v>LC</v>
      </c>
    </row>
    <row r="925" spans="1:51" hidden="1" x14ac:dyDescent="0.25">
      <c r="A925" t="s">
        <v>1094</v>
      </c>
      <c r="B925" s="22" t="s">
        <v>1125</v>
      </c>
      <c r="C925" t="s">
        <v>1137</v>
      </c>
      <c r="D925" s="22" t="s">
        <v>1143</v>
      </c>
      <c r="E925" s="22" t="s">
        <v>1146</v>
      </c>
      <c r="F925" s="3" t="s">
        <v>1148</v>
      </c>
      <c r="G925" s="46"/>
      <c r="H925" s="43">
        <v>3</v>
      </c>
      <c r="I925">
        <v>40</v>
      </c>
      <c r="J925" s="48">
        <v>43219</v>
      </c>
      <c r="K925" s="22">
        <v>2018</v>
      </c>
      <c r="L925" s="43" t="s">
        <v>1148</v>
      </c>
      <c r="M925" s="49">
        <v>43220</v>
      </c>
      <c r="N925" s="51">
        <v>8.4</v>
      </c>
      <c r="O925" t="str">
        <f t="shared" si="107"/>
        <v>Profundo</v>
      </c>
      <c r="P925" s="43" t="s">
        <v>1033</v>
      </c>
      <c r="Q925" t="str">
        <f>VLOOKUP(P925,spp!A:B,2,FALSE)</f>
        <v>Haemulon flaviguttatum</v>
      </c>
      <c r="R925" s="53">
        <f t="shared" si="109"/>
        <v>50</v>
      </c>
      <c r="S925" s="87"/>
      <c r="T925" s="87"/>
      <c r="U925" s="87"/>
      <c r="V925" s="89">
        <v>50</v>
      </c>
      <c r="W925" s="87"/>
      <c r="X925" s="87"/>
      <c r="Y925" s="87"/>
      <c r="Z925" s="87"/>
      <c r="AA925" s="87"/>
      <c r="AB925" s="87"/>
      <c r="AC925" s="87"/>
      <c r="AD925" s="87"/>
      <c r="AE925" s="87"/>
      <c r="AF925" s="87"/>
      <c r="AG925" s="87"/>
      <c r="AH925" s="87"/>
      <c r="AI925" s="87"/>
      <c r="AJ925" s="87"/>
      <c r="AK925" s="88"/>
      <c r="AL925" s="79"/>
      <c r="AM925">
        <f>VLOOKUP(P925,spp!A:C,3,FALSE)</f>
        <v>0.10299999999999999</v>
      </c>
      <c r="AN925">
        <f>VLOOKUP(P925,spp!A:D,4,FALSE)</f>
        <v>2.6</v>
      </c>
      <c r="AO925">
        <f t="shared" si="103"/>
        <v>8784.2796988094524</v>
      </c>
      <c r="AP925">
        <f t="shared" si="104"/>
        <v>219.60699247023632</v>
      </c>
      <c r="AQ925">
        <f t="shared" si="105"/>
        <v>2196.0699247023631</v>
      </c>
      <c r="AR925">
        <f t="shared" si="106"/>
        <v>2.1960699247023632</v>
      </c>
      <c r="AS925">
        <f t="shared" si="108"/>
        <v>1.25</v>
      </c>
      <c r="AT925">
        <f>VLOOKUP(P925,spp!A:H,8,FALSE)</f>
        <v>4.2</v>
      </c>
      <c r="AU925" s="79" t="str">
        <f>VLOOKUP(Q925,gfQuimbayo!B:C,2,FALSE)</f>
        <v>PS</v>
      </c>
      <c r="AV925" s="79" t="str">
        <f>VLOOKUP(AU925,gfQuimbayo!E:F,2,FALSE)</f>
        <v>Piscivores</v>
      </c>
      <c r="AW925" s="79" t="str">
        <f>VLOOKUP(Q925,taxo!A:D,4,FALSE)</f>
        <v>Perciformes</v>
      </c>
      <c r="AX925" s="79" t="str">
        <f>VLOOKUP(Q925,taxo!A:C,3,FALSE)</f>
        <v>Haemulidae</v>
      </c>
      <c r="AY925" t="str">
        <f>VLOOKUP(P925,spp!A:L,12,FALSE)</f>
        <v>LC</v>
      </c>
    </row>
    <row r="926" spans="1:51" hidden="1" x14ac:dyDescent="0.25">
      <c r="A926" t="s">
        <v>1094</v>
      </c>
      <c r="B926" s="22" t="s">
        <v>1125</v>
      </c>
      <c r="C926" t="s">
        <v>1137</v>
      </c>
      <c r="D926" s="22" t="s">
        <v>1143</v>
      </c>
      <c r="E926" s="22" t="s">
        <v>1146</v>
      </c>
      <c r="F926" s="3" t="s">
        <v>1148</v>
      </c>
      <c r="G926" s="46"/>
      <c r="H926" s="43">
        <v>3</v>
      </c>
      <c r="I926">
        <v>40</v>
      </c>
      <c r="J926" s="48">
        <v>43219</v>
      </c>
      <c r="K926" s="22">
        <v>2018</v>
      </c>
      <c r="L926" s="43" t="s">
        <v>1148</v>
      </c>
      <c r="M926" s="49">
        <v>43220</v>
      </c>
      <c r="N926" s="51">
        <v>8.4</v>
      </c>
      <c r="O926" t="str">
        <f t="shared" si="107"/>
        <v>Profundo</v>
      </c>
      <c r="P926" s="43" t="s">
        <v>976</v>
      </c>
      <c r="Q926" t="str">
        <f>VLOOKUP(P926,spp!A:B,2,FALSE)</f>
        <v>Sufflamen verres</v>
      </c>
      <c r="R926" s="53">
        <f t="shared" si="109"/>
        <v>1</v>
      </c>
      <c r="S926" s="87"/>
      <c r="T926" s="87"/>
      <c r="U926" s="89">
        <v>1</v>
      </c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  <c r="AF926" s="87"/>
      <c r="AG926" s="87"/>
      <c r="AH926" s="87"/>
      <c r="AI926" s="87"/>
      <c r="AJ926" s="87"/>
      <c r="AK926" s="88"/>
      <c r="AL926" s="79"/>
      <c r="AM926">
        <f>VLOOKUP(P926,spp!A:C,3,FALSE)</f>
        <v>2.4899999999999999E-2</v>
      </c>
      <c r="AN926">
        <f>VLOOKUP(P926,spp!A:D,4,FALSE)</f>
        <v>3.0129999999999999</v>
      </c>
      <c r="AO926">
        <f t="shared" si="103"/>
        <v>50.256150114544802</v>
      </c>
      <c r="AP926">
        <f t="shared" si="104"/>
        <v>1.25640375286362</v>
      </c>
      <c r="AQ926">
        <f t="shared" si="105"/>
        <v>12.5640375286362</v>
      </c>
      <c r="AR926">
        <f t="shared" si="106"/>
        <v>1.2564037528636201E-2</v>
      </c>
      <c r="AS926">
        <f t="shared" si="108"/>
        <v>2.5000000000000001E-2</v>
      </c>
      <c r="AT926">
        <f>VLOOKUP(P926,spp!A:H,8,FALSE)</f>
        <v>3.3</v>
      </c>
      <c r="AU926" s="79" t="str">
        <f>VLOOKUP(Q926,gfQuimbayo!B:C,2,FALSE)</f>
        <v>IN</v>
      </c>
      <c r="AV926" s="79" t="str">
        <f>VLOOKUP(AU926,gfQuimbayo!E:F,2,FALSE)</f>
        <v>Invertebrivores</v>
      </c>
      <c r="AW926" s="79" t="str">
        <f>VLOOKUP(Q926,taxo!A:D,4,FALSE)</f>
        <v>Tetraodontiformes</v>
      </c>
      <c r="AX926" s="79" t="str">
        <f>VLOOKUP(Q926,taxo!A:C,3,FALSE)</f>
        <v>Balistidae</v>
      </c>
      <c r="AY926" t="str">
        <f>VLOOKUP(P926,spp!A:L,12,FALSE)</f>
        <v>LC</v>
      </c>
    </row>
    <row r="927" spans="1:51" hidden="1" x14ac:dyDescent="0.25">
      <c r="A927" t="s">
        <v>1094</v>
      </c>
      <c r="B927" s="22" t="s">
        <v>1125</v>
      </c>
      <c r="C927" t="s">
        <v>1137</v>
      </c>
      <c r="D927" s="22" t="s">
        <v>1143</v>
      </c>
      <c r="E927" s="22" t="s">
        <v>1146</v>
      </c>
      <c r="F927" s="3" t="s">
        <v>1148</v>
      </c>
      <c r="G927" s="46"/>
      <c r="H927" s="43">
        <v>3</v>
      </c>
      <c r="I927">
        <v>40</v>
      </c>
      <c r="J927" s="48">
        <v>43219</v>
      </c>
      <c r="K927" s="22">
        <v>2018</v>
      </c>
      <c r="L927" s="43" t="s">
        <v>1148</v>
      </c>
      <c r="M927" s="49">
        <v>43220</v>
      </c>
      <c r="N927" s="51">
        <v>8.4</v>
      </c>
      <c r="O927" t="str">
        <f t="shared" si="107"/>
        <v>Profundo</v>
      </c>
      <c r="P927" s="43" t="s">
        <v>959</v>
      </c>
      <c r="Q927" t="str">
        <f>VLOOKUP(P927,spp!A:B,2,FALSE)</f>
        <v>Stegastes acapulcoensis</v>
      </c>
      <c r="R927" s="53">
        <f t="shared" si="109"/>
        <v>3</v>
      </c>
      <c r="S927" s="87"/>
      <c r="T927" s="87"/>
      <c r="U927" s="89">
        <v>3</v>
      </c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  <c r="AF927" s="87"/>
      <c r="AG927" s="87"/>
      <c r="AH927" s="87"/>
      <c r="AI927" s="87"/>
      <c r="AJ927" s="87"/>
      <c r="AK927" s="88"/>
      <c r="AL927" s="79"/>
      <c r="AM927">
        <f>VLOOKUP(P927,spp!A:C,3,FALSE)</f>
        <v>3.49E-2</v>
      </c>
      <c r="AN927">
        <f>VLOOKUP(P927,spp!A:D,4,FALSE)</f>
        <v>2.9108999999999998</v>
      </c>
      <c r="AO927">
        <f t="shared" si="103"/>
        <v>163.28340133901287</v>
      </c>
      <c r="AP927">
        <f t="shared" si="104"/>
        <v>4.0820850334753214</v>
      </c>
      <c r="AQ927">
        <f t="shared" si="105"/>
        <v>40.820850334753217</v>
      </c>
      <c r="AR927">
        <f t="shared" si="106"/>
        <v>4.0820850334753217E-2</v>
      </c>
      <c r="AS927">
        <f t="shared" si="108"/>
        <v>7.4999999999999997E-2</v>
      </c>
      <c r="AT927">
        <f>VLOOKUP(P927,spp!A:H,8,FALSE)</f>
        <v>2</v>
      </c>
      <c r="AU927" s="79" t="str">
        <f>VLOOKUP(Q927,gfQuimbayo!B:C,2,FALSE)</f>
        <v>HD</v>
      </c>
      <c r="AV927" s="79" t="str">
        <f>VLOOKUP(AU927,gfQuimbayo!E:F,2,FALSE)</f>
        <v>Detritivores</v>
      </c>
      <c r="AW927" s="79" t="str">
        <f>VLOOKUP(Q927,taxo!A:D,4,FALSE)</f>
        <v>Perciformes</v>
      </c>
      <c r="AX927" s="79" t="str">
        <f>VLOOKUP(Q927,taxo!A:C,3,FALSE)</f>
        <v>Pomacentridae</v>
      </c>
      <c r="AY927" t="str">
        <f>VLOOKUP(P927,spp!A:L,12,FALSE)</f>
        <v>LC</v>
      </c>
    </row>
    <row r="928" spans="1:51" hidden="1" x14ac:dyDescent="0.25">
      <c r="A928" t="s">
        <v>1094</v>
      </c>
      <c r="B928" s="22" t="s">
        <v>1125</v>
      </c>
      <c r="C928" t="s">
        <v>1137</v>
      </c>
      <c r="D928" s="22" t="s">
        <v>1143</v>
      </c>
      <c r="E928" s="22" t="s">
        <v>1146</v>
      </c>
      <c r="F928" s="3" t="s">
        <v>1148</v>
      </c>
      <c r="G928" s="46"/>
      <c r="H928" s="43">
        <v>3</v>
      </c>
      <c r="I928">
        <v>40</v>
      </c>
      <c r="J928" s="48">
        <v>43219</v>
      </c>
      <c r="K928" s="22">
        <v>2018</v>
      </c>
      <c r="L928" s="43" t="s">
        <v>1148</v>
      </c>
      <c r="M928" s="49">
        <v>43220</v>
      </c>
      <c r="N928" s="51">
        <v>8.4</v>
      </c>
      <c r="O928" t="str">
        <f t="shared" si="107"/>
        <v>Profundo</v>
      </c>
      <c r="P928" s="43" t="s">
        <v>1122</v>
      </c>
      <c r="Q928" t="str">
        <f>VLOOKUP(P928,spp!A:B,2,FALSE)</f>
        <v>Rypticus bicolor</v>
      </c>
      <c r="R928" s="53">
        <f t="shared" si="109"/>
        <v>1</v>
      </c>
      <c r="S928" s="87"/>
      <c r="T928" s="87"/>
      <c r="U928" s="89">
        <v>1</v>
      </c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  <c r="AF928" s="87"/>
      <c r="AG928" s="87"/>
      <c r="AH928" s="87"/>
      <c r="AI928" s="87"/>
      <c r="AJ928" s="87"/>
      <c r="AK928" s="88"/>
      <c r="AL928" s="79"/>
      <c r="AM928">
        <f>VLOOKUP(P928,spp!A:C,3,FALSE)</f>
        <v>1.52E-2</v>
      </c>
      <c r="AN928">
        <f>VLOOKUP(P928,spp!A:D,4,FALSE)</f>
        <v>3.0063</v>
      </c>
      <c r="AO928">
        <f t="shared" si="103"/>
        <v>30.163668557182842</v>
      </c>
      <c r="AP928">
        <f t="shared" si="104"/>
        <v>0.75409171392957108</v>
      </c>
      <c r="AQ928">
        <f t="shared" si="105"/>
        <v>7.5409171392957113</v>
      </c>
      <c r="AR928">
        <f t="shared" si="106"/>
        <v>7.5409171392957115E-3</v>
      </c>
      <c r="AS928">
        <f t="shared" si="108"/>
        <v>2.5000000000000001E-2</v>
      </c>
      <c r="AT928">
        <f>VLOOKUP(P928,spp!A:H,8,FALSE)</f>
        <v>4</v>
      </c>
      <c r="AU928" s="79" t="str">
        <f>VLOOKUP(Q928,gfQuimbayo!B:C,2,FALSE)</f>
        <v>PS</v>
      </c>
      <c r="AV928" s="79" t="str">
        <f>VLOOKUP(AU928,gfQuimbayo!E:F,2,FALSE)</f>
        <v>Piscivores</v>
      </c>
      <c r="AW928" s="79" t="str">
        <f>VLOOKUP(Q928,taxo!A:D,4,FALSE)</f>
        <v>Perciformes</v>
      </c>
      <c r="AX928" s="79" t="str">
        <f>VLOOKUP(Q928,taxo!A:C,3,FALSE)</f>
        <v>Serranidae</v>
      </c>
      <c r="AY928" t="str">
        <f>VLOOKUP(P928,spp!A:L,12,FALSE)</f>
        <v>LC</v>
      </c>
    </row>
    <row r="929" spans="1:51" hidden="1" x14ac:dyDescent="0.25">
      <c r="A929" t="s">
        <v>1094</v>
      </c>
      <c r="B929" s="22" t="s">
        <v>1125</v>
      </c>
      <c r="C929" t="s">
        <v>1137</v>
      </c>
      <c r="D929" s="22" t="s">
        <v>1143</v>
      </c>
      <c r="E929" s="22" t="s">
        <v>1146</v>
      </c>
      <c r="F929" s="3" t="s">
        <v>1148</v>
      </c>
      <c r="G929" s="46"/>
      <c r="H929" s="43">
        <v>3</v>
      </c>
      <c r="I929">
        <v>40</v>
      </c>
      <c r="J929" s="48">
        <v>43219</v>
      </c>
      <c r="K929" s="22">
        <v>2018</v>
      </c>
      <c r="L929" s="43" t="s">
        <v>1148</v>
      </c>
      <c r="M929" s="49">
        <v>43220</v>
      </c>
      <c r="N929" s="51">
        <v>8.4</v>
      </c>
      <c r="O929" t="str">
        <f t="shared" si="107"/>
        <v>Profundo</v>
      </c>
      <c r="P929" s="43" t="s">
        <v>962</v>
      </c>
      <c r="Q929" t="str">
        <f>VLOOKUP(P929,spp!A:B,2,FALSE)</f>
        <v>Epinephelus labriformis</v>
      </c>
      <c r="R929" s="53">
        <f t="shared" si="109"/>
        <v>1</v>
      </c>
      <c r="S929" s="87"/>
      <c r="T929" s="87"/>
      <c r="U929" s="87"/>
      <c r="V929" s="87"/>
      <c r="W929" s="89">
        <v>1</v>
      </c>
      <c r="X929" s="87"/>
      <c r="Y929" s="87"/>
      <c r="Z929" s="87"/>
      <c r="AA929" s="87"/>
      <c r="AB929" s="87"/>
      <c r="AC929" s="87"/>
      <c r="AD929" s="87"/>
      <c r="AE929" s="87"/>
      <c r="AF929" s="87"/>
      <c r="AG929" s="87"/>
      <c r="AH929" s="87"/>
      <c r="AI929" s="87"/>
      <c r="AJ929" s="87"/>
      <c r="AK929" s="88"/>
      <c r="AL929" s="79"/>
      <c r="AM929">
        <f>VLOOKUP(P929,spp!A:C,3,FALSE)</f>
        <v>3.4299999999999997E-2</v>
      </c>
      <c r="AN929">
        <f>VLOOKUP(P929,spp!A:D,4,FALSE)</f>
        <v>2.9</v>
      </c>
      <c r="AO929">
        <f t="shared" si="103"/>
        <v>388.43660100226458</v>
      </c>
      <c r="AP929">
        <f t="shared" si="104"/>
        <v>9.7109150250566145</v>
      </c>
      <c r="AQ929">
        <f t="shared" si="105"/>
        <v>97.109150250566145</v>
      </c>
      <c r="AR929">
        <f t="shared" si="106"/>
        <v>9.7109150250566142E-2</v>
      </c>
      <c r="AS929">
        <f t="shared" si="108"/>
        <v>2.5000000000000001E-2</v>
      </c>
      <c r="AT929">
        <f>VLOOKUP(P929,spp!A:H,8,FALSE)</f>
        <v>4</v>
      </c>
      <c r="AU929" s="79" t="str">
        <f>VLOOKUP(Q929,gfQuimbayo!B:C,2,FALSE)</f>
        <v>PS</v>
      </c>
      <c r="AV929" s="79" t="str">
        <f>VLOOKUP(AU929,gfQuimbayo!E:F,2,FALSE)</f>
        <v>Piscivores</v>
      </c>
      <c r="AW929" s="79" t="str">
        <f>VLOOKUP(Q929,taxo!A:D,4,FALSE)</f>
        <v>Perciformes</v>
      </c>
      <c r="AX929" s="79" t="str">
        <f>VLOOKUP(Q929,taxo!A:C,3,FALSE)</f>
        <v>Serranidae</v>
      </c>
      <c r="AY929" t="str">
        <f>VLOOKUP(P929,spp!A:L,12,FALSE)</f>
        <v>LC</v>
      </c>
    </row>
    <row r="930" spans="1:51" hidden="1" x14ac:dyDescent="0.25">
      <c r="A930" t="s">
        <v>1094</v>
      </c>
      <c r="B930" s="22" t="s">
        <v>1125</v>
      </c>
      <c r="C930" t="s">
        <v>1137</v>
      </c>
      <c r="D930" s="22" t="s">
        <v>1143</v>
      </c>
      <c r="E930" s="22" t="s">
        <v>1146</v>
      </c>
      <c r="F930" s="3" t="s">
        <v>1148</v>
      </c>
      <c r="G930" s="46"/>
      <c r="H930" s="43">
        <v>3</v>
      </c>
      <c r="I930">
        <v>40</v>
      </c>
      <c r="J930" s="48">
        <v>43219</v>
      </c>
      <c r="K930" s="22">
        <v>2018</v>
      </c>
      <c r="L930" s="43" t="s">
        <v>1148</v>
      </c>
      <c r="M930" s="49">
        <v>43220</v>
      </c>
      <c r="N930" s="51">
        <v>8.4</v>
      </c>
      <c r="O930" t="str">
        <f t="shared" si="107"/>
        <v>Profundo</v>
      </c>
      <c r="P930" s="43" t="s">
        <v>965</v>
      </c>
      <c r="Q930" t="str">
        <f>VLOOKUP(P930,spp!A:B,2,FALSE)</f>
        <v>Microspathodon dorsalis</v>
      </c>
      <c r="R930" s="53">
        <f t="shared" si="109"/>
        <v>1</v>
      </c>
      <c r="S930" s="87"/>
      <c r="T930" s="87"/>
      <c r="U930" s="89">
        <v>1</v>
      </c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  <c r="AF930" s="87"/>
      <c r="AG930" s="87"/>
      <c r="AH930" s="87"/>
      <c r="AI930" s="87"/>
      <c r="AJ930" s="87"/>
      <c r="AK930" s="88"/>
      <c r="AL930" s="79"/>
      <c r="AM930">
        <f>VLOOKUP(P930,spp!A:C,3,FALSE)</f>
        <v>2.3900000000000001E-2</v>
      </c>
      <c r="AN930">
        <f>VLOOKUP(P930,spp!A:D,4,FALSE)</f>
        <v>3.0819999999999999</v>
      </c>
      <c r="AO930">
        <f t="shared" si="103"/>
        <v>57.421503678402765</v>
      </c>
      <c r="AP930">
        <f t="shared" si="104"/>
        <v>1.435537591960069</v>
      </c>
      <c r="AQ930">
        <f t="shared" si="105"/>
        <v>14.355375919600689</v>
      </c>
      <c r="AR930">
        <f t="shared" si="106"/>
        <v>1.4355375919600689E-2</v>
      </c>
      <c r="AS930">
        <f t="shared" si="108"/>
        <v>2.5000000000000001E-2</v>
      </c>
      <c r="AT930">
        <f>VLOOKUP(P930,spp!A:H,8,FALSE)</f>
        <v>2.1</v>
      </c>
      <c r="AU930" s="79" t="str">
        <f>VLOOKUP(Q930,gfQuimbayo!B:C,2,FALSE)</f>
        <v>HM</v>
      </c>
      <c r="AV930" s="79" t="str">
        <f>VLOOKUP(AU930,gfQuimbayo!E:F,2,FALSE)</f>
        <v>Macroalgae feeders</v>
      </c>
      <c r="AW930" s="79" t="str">
        <f>VLOOKUP(Q930,taxo!A:D,4,FALSE)</f>
        <v>Perciformes</v>
      </c>
      <c r="AX930" s="79" t="str">
        <f>VLOOKUP(Q930,taxo!A:C,3,FALSE)</f>
        <v>Pomacentridae</v>
      </c>
      <c r="AY930" t="str">
        <f>VLOOKUP(P930,spp!A:L,12,FALSE)</f>
        <v>LC</v>
      </c>
    </row>
    <row r="931" spans="1:51" hidden="1" x14ac:dyDescent="0.25">
      <c r="A931" t="s">
        <v>1094</v>
      </c>
      <c r="B931" s="22" t="s">
        <v>1126</v>
      </c>
      <c r="C931" s="43" t="s">
        <v>1138</v>
      </c>
      <c r="D931" s="22" t="s">
        <v>1143</v>
      </c>
      <c r="E931" s="22" t="s">
        <v>1146</v>
      </c>
      <c r="F931" s="3" t="s">
        <v>1148</v>
      </c>
      <c r="G931" s="46"/>
      <c r="H931" s="43">
        <v>1</v>
      </c>
      <c r="I931">
        <v>40</v>
      </c>
      <c r="J931" s="49">
        <v>43220</v>
      </c>
      <c r="K931" s="22">
        <v>2018</v>
      </c>
      <c r="L931" s="43" t="s">
        <v>1148</v>
      </c>
      <c r="M931" s="49">
        <v>43220</v>
      </c>
      <c r="N931" s="51">
        <v>10.4</v>
      </c>
      <c r="O931" t="str">
        <f t="shared" si="107"/>
        <v>Profundo</v>
      </c>
      <c r="P931" s="43" t="s">
        <v>979</v>
      </c>
      <c r="Q931" t="str">
        <f>VLOOKUP(P931,spp!A:B,2,FALSE)</f>
        <v>Haemulon maculicauda</v>
      </c>
      <c r="R931" s="53">
        <f t="shared" si="109"/>
        <v>5</v>
      </c>
      <c r="S931" s="87"/>
      <c r="T931" s="87"/>
      <c r="U931" s="87"/>
      <c r="V931" s="89">
        <v>5</v>
      </c>
      <c r="W931" s="87"/>
      <c r="X931" s="87"/>
      <c r="Y931" s="87"/>
      <c r="Z931" s="87"/>
      <c r="AA931" s="87"/>
      <c r="AB931" s="87"/>
      <c r="AC931" s="87"/>
      <c r="AD931" s="87"/>
      <c r="AE931" s="87"/>
      <c r="AF931" s="87"/>
      <c r="AG931" s="87"/>
      <c r="AH931" s="87"/>
      <c r="AI931" s="87"/>
      <c r="AJ931" s="87"/>
      <c r="AK931" s="88"/>
      <c r="AL931" s="79"/>
      <c r="AM931">
        <f>VLOOKUP(P931,spp!A:C,3,FALSE)</f>
        <v>8.8999999999999999E-3</v>
      </c>
      <c r="AN931">
        <f>VLOOKUP(P931,spp!A:D,4,FALSE)</f>
        <v>3.16</v>
      </c>
      <c r="AO931">
        <f t="shared" si="103"/>
        <v>377.0164022994469</v>
      </c>
      <c r="AP931">
        <f t="shared" si="104"/>
        <v>9.4254100574861717</v>
      </c>
      <c r="AQ931">
        <f t="shared" si="105"/>
        <v>94.254100574861724</v>
      </c>
      <c r="AR931">
        <f t="shared" si="106"/>
        <v>9.4254100574861721E-2</v>
      </c>
      <c r="AS931">
        <f t="shared" si="108"/>
        <v>0.125</v>
      </c>
      <c r="AT931">
        <f>VLOOKUP(P931,spp!A:H,8,FALSE)</f>
        <v>4.2</v>
      </c>
      <c r="AU931" s="79" t="str">
        <f>VLOOKUP(Q931,gfQuimbayo!B:C,2,FALSE)</f>
        <v>PS</v>
      </c>
      <c r="AV931" s="79" t="str">
        <f>VLOOKUP(AU931,gfQuimbayo!E:F,2,FALSE)</f>
        <v>Piscivores</v>
      </c>
      <c r="AW931" s="79" t="str">
        <f>VLOOKUP(Q931,taxo!A:D,4,FALSE)</f>
        <v>Perciformes</v>
      </c>
      <c r="AX931" s="79" t="str">
        <f>VLOOKUP(Q931,taxo!A:C,3,FALSE)</f>
        <v>Haemulidae</v>
      </c>
      <c r="AY931" t="str">
        <f>VLOOKUP(P931,spp!A:L,12,FALSE)</f>
        <v>LC</v>
      </c>
    </row>
    <row r="932" spans="1:51" hidden="1" x14ac:dyDescent="0.25">
      <c r="A932" t="s">
        <v>1094</v>
      </c>
      <c r="B932" s="22" t="s">
        <v>1126</v>
      </c>
      <c r="C932" s="43" t="s">
        <v>1138</v>
      </c>
      <c r="D932" s="22" t="s">
        <v>1143</v>
      </c>
      <c r="E932" s="22" t="s">
        <v>1146</v>
      </c>
      <c r="F932" s="3" t="s">
        <v>1148</v>
      </c>
      <c r="G932" s="46"/>
      <c r="H932" s="43">
        <v>1</v>
      </c>
      <c r="I932">
        <v>40</v>
      </c>
      <c r="J932" s="49">
        <v>43220</v>
      </c>
      <c r="K932" s="22">
        <v>2018</v>
      </c>
      <c r="L932" s="43" t="s">
        <v>1148</v>
      </c>
      <c r="M932" s="49">
        <v>43220</v>
      </c>
      <c r="N932" s="51">
        <v>10.4</v>
      </c>
      <c r="O932" t="str">
        <f t="shared" si="107"/>
        <v>Profundo</v>
      </c>
      <c r="P932" s="47" t="s">
        <v>1030</v>
      </c>
      <c r="Q932" t="str">
        <f>VLOOKUP(P932,spp!A:B,2,FALSE)</f>
        <v>Diodon holocanthus</v>
      </c>
      <c r="R932" s="53">
        <f t="shared" si="109"/>
        <v>2</v>
      </c>
      <c r="S932" s="87"/>
      <c r="T932" s="87"/>
      <c r="U932" s="89">
        <v>2</v>
      </c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  <c r="AF932" s="87"/>
      <c r="AG932" s="87"/>
      <c r="AH932" s="87"/>
      <c r="AI932" s="87"/>
      <c r="AJ932" s="87"/>
      <c r="AK932" s="88"/>
      <c r="AL932" s="79"/>
      <c r="AM932">
        <f>VLOOKUP(P932,spp!A:C,3,FALSE)</f>
        <v>2.1899999999999999E-2</v>
      </c>
      <c r="AN932">
        <f>VLOOKUP(P932,spp!A:D,4,FALSE)</f>
        <v>3</v>
      </c>
      <c r="AO932">
        <f t="shared" si="103"/>
        <v>85.546875</v>
      </c>
      <c r="AP932">
        <f t="shared" si="104"/>
        <v>2.138671875</v>
      </c>
      <c r="AQ932">
        <f t="shared" si="105"/>
        <v>21.38671875</v>
      </c>
      <c r="AR932">
        <f t="shared" si="106"/>
        <v>2.1386718749999999E-2</v>
      </c>
      <c r="AS932">
        <f t="shared" si="108"/>
        <v>0.05</v>
      </c>
      <c r="AT932">
        <f>VLOOKUP(P932,spp!A:H,8,FALSE)</f>
        <v>3.3</v>
      </c>
      <c r="AU932" s="79" t="str">
        <f>VLOOKUP(Q932,gfQuimbayo!B:C,2,FALSE)</f>
        <v>IN</v>
      </c>
      <c r="AV932" s="79" t="str">
        <f>VLOOKUP(AU932,gfQuimbayo!E:F,2,FALSE)</f>
        <v>Invertebrivores</v>
      </c>
      <c r="AW932" s="79" t="str">
        <f>VLOOKUP(Q932,taxo!A:D,4,FALSE)</f>
        <v>Tetraodontiformes</v>
      </c>
      <c r="AX932" s="79" t="str">
        <f>VLOOKUP(Q932,taxo!A:C,3,FALSE)</f>
        <v>Diodontidae</v>
      </c>
      <c r="AY932" t="str">
        <f>VLOOKUP(P932,spp!A:L,12,FALSE)</f>
        <v>NE</v>
      </c>
    </row>
    <row r="933" spans="1:51" hidden="1" x14ac:dyDescent="0.25">
      <c r="A933" t="s">
        <v>1094</v>
      </c>
      <c r="B933" s="22" t="s">
        <v>1126</v>
      </c>
      <c r="C933" s="43" t="s">
        <v>1138</v>
      </c>
      <c r="D933" s="22" t="s">
        <v>1143</v>
      </c>
      <c r="E933" s="22" t="s">
        <v>1146</v>
      </c>
      <c r="F933" s="3" t="s">
        <v>1148</v>
      </c>
      <c r="G933" s="46"/>
      <c r="H933" s="43">
        <v>1</v>
      </c>
      <c r="I933">
        <v>40</v>
      </c>
      <c r="J933" s="49">
        <v>43220</v>
      </c>
      <c r="K933" s="22">
        <v>2018</v>
      </c>
      <c r="L933" s="43" t="s">
        <v>1148</v>
      </c>
      <c r="M933" s="49">
        <v>43220</v>
      </c>
      <c r="N933" s="51">
        <v>10.4</v>
      </c>
      <c r="O933" t="str">
        <f t="shared" si="107"/>
        <v>Profundo</v>
      </c>
      <c r="P933" s="43" t="s">
        <v>962</v>
      </c>
      <c r="Q933" t="str">
        <f>VLOOKUP(P933,spp!A:B,2,FALSE)</f>
        <v>Epinephelus labriformis</v>
      </c>
      <c r="R933" s="53">
        <f t="shared" si="109"/>
        <v>1</v>
      </c>
      <c r="S933" s="87"/>
      <c r="T933" s="87"/>
      <c r="U933" s="89">
        <v>1</v>
      </c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  <c r="AF933" s="87"/>
      <c r="AG933" s="87"/>
      <c r="AH933" s="87"/>
      <c r="AI933" s="87"/>
      <c r="AJ933" s="87"/>
      <c r="AK933" s="88"/>
      <c r="AL933" s="79"/>
      <c r="AM933">
        <f>VLOOKUP(P933,spp!A:C,3,FALSE)</f>
        <v>3.4299999999999997E-2</v>
      </c>
      <c r="AN933">
        <f>VLOOKUP(P933,spp!A:D,4,FALSE)</f>
        <v>2.9</v>
      </c>
      <c r="AO933">
        <f t="shared" si="103"/>
        <v>52.03950510400329</v>
      </c>
      <c r="AP933">
        <f t="shared" si="104"/>
        <v>1.3009876276000822</v>
      </c>
      <c r="AQ933">
        <f t="shared" si="105"/>
        <v>13.009876276000822</v>
      </c>
      <c r="AR933">
        <f t="shared" si="106"/>
        <v>1.3009876276000823E-2</v>
      </c>
      <c r="AS933">
        <f t="shared" si="108"/>
        <v>2.5000000000000001E-2</v>
      </c>
      <c r="AT933">
        <f>VLOOKUP(P933,spp!A:H,8,FALSE)</f>
        <v>4</v>
      </c>
      <c r="AU933" s="79" t="str">
        <f>VLOOKUP(Q933,gfQuimbayo!B:C,2,FALSE)</f>
        <v>PS</v>
      </c>
      <c r="AV933" s="79" t="str">
        <f>VLOOKUP(AU933,gfQuimbayo!E:F,2,FALSE)</f>
        <v>Piscivores</v>
      </c>
      <c r="AW933" s="79" t="str">
        <f>VLOOKUP(Q933,taxo!A:D,4,FALSE)</f>
        <v>Perciformes</v>
      </c>
      <c r="AX933" s="79" t="str">
        <f>VLOOKUP(Q933,taxo!A:C,3,FALSE)</f>
        <v>Serranidae</v>
      </c>
      <c r="AY933" t="str">
        <f>VLOOKUP(P933,spp!A:L,12,FALSE)</f>
        <v>LC</v>
      </c>
    </row>
    <row r="934" spans="1:51" hidden="1" x14ac:dyDescent="0.25">
      <c r="A934" t="s">
        <v>1094</v>
      </c>
      <c r="B934" s="22" t="s">
        <v>1126</v>
      </c>
      <c r="C934" s="43" t="s">
        <v>1138</v>
      </c>
      <c r="D934" s="22" t="s">
        <v>1143</v>
      </c>
      <c r="E934" s="22" t="s">
        <v>1146</v>
      </c>
      <c r="F934" s="3" t="s">
        <v>1148</v>
      </c>
      <c r="G934" s="46"/>
      <c r="H934" s="43">
        <v>1</v>
      </c>
      <c r="I934">
        <v>40</v>
      </c>
      <c r="J934" s="49">
        <v>43220</v>
      </c>
      <c r="K934" s="22">
        <v>2018</v>
      </c>
      <c r="L934" s="43" t="s">
        <v>1148</v>
      </c>
      <c r="M934" s="49">
        <v>43220</v>
      </c>
      <c r="N934" s="51">
        <v>10.4</v>
      </c>
      <c r="O934" t="str">
        <f t="shared" si="107"/>
        <v>Profundo</v>
      </c>
      <c r="P934" s="43" t="s">
        <v>994</v>
      </c>
      <c r="Q934" t="str">
        <f>VLOOKUP(P934,spp!A:B,2,FALSE)</f>
        <v>Caranx caballus</v>
      </c>
      <c r="R934" s="53">
        <f t="shared" si="109"/>
        <v>3</v>
      </c>
      <c r="S934" s="87"/>
      <c r="T934" s="87"/>
      <c r="U934" s="87"/>
      <c r="V934" s="87"/>
      <c r="W934" s="89">
        <v>3</v>
      </c>
      <c r="X934" s="87"/>
      <c r="Y934" s="87"/>
      <c r="Z934" s="87"/>
      <c r="AA934" s="87"/>
      <c r="AB934" s="87"/>
      <c r="AC934" s="87"/>
      <c r="AD934" s="87"/>
      <c r="AE934" s="87"/>
      <c r="AF934" s="87"/>
      <c r="AG934" s="87"/>
      <c r="AH934" s="87"/>
      <c r="AI934" s="87"/>
      <c r="AJ934" s="87"/>
      <c r="AK934" s="88"/>
      <c r="AL934" s="79"/>
      <c r="AM934">
        <f>VLOOKUP(P934,spp!A:C,3,FALSE)</f>
        <v>2.5000000000000001E-2</v>
      </c>
      <c r="AN934">
        <f>VLOOKUP(P934,spp!A:D,4,FALSE)</f>
        <v>3</v>
      </c>
      <c r="AO934">
        <f t="shared" si="103"/>
        <v>1171.875</v>
      </c>
      <c r="AP934">
        <f t="shared" si="104"/>
        <v>29.296875</v>
      </c>
      <c r="AQ934">
        <f t="shared" si="105"/>
        <v>292.96875</v>
      </c>
      <c r="AR934">
        <f t="shared" si="106"/>
        <v>0.29296875</v>
      </c>
      <c r="AS934">
        <f t="shared" si="108"/>
        <v>7.4999999999999997E-2</v>
      </c>
      <c r="AT934">
        <f>VLOOKUP(P934,spp!A:H,8,FALSE)</f>
        <v>4</v>
      </c>
      <c r="AU934" s="79" t="str">
        <f>VLOOKUP(Q934,gfQuimbayo!B:C,2,FALSE)</f>
        <v>PS</v>
      </c>
      <c r="AV934" s="79" t="str">
        <f>VLOOKUP(AU934,gfQuimbayo!E:F,2,FALSE)</f>
        <v>Piscivores</v>
      </c>
      <c r="AW934" s="79" t="str">
        <f>VLOOKUP(Q934,taxo!A:D,4,FALSE)</f>
        <v>Perciformes</v>
      </c>
      <c r="AX934" s="79" t="str">
        <f>VLOOKUP(Q934,taxo!A:C,3,FALSE)</f>
        <v>Carangidae</v>
      </c>
      <c r="AY934" t="str">
        <f>VLOOKUP(P934,spp!A:L,12,FALSE)</f>
        <v>LC</v>
      </c>
    </row>
    <row r="935" spans="1:51" hidden="1" x14ac:dyDescent="0.25">
      <c r="A935" t="s">
        <v>1094</v>
      </c>
      <c r="B935" s="22" t="s">
        <v>1126</v>
      </c>
      <c r="C935" s="43" t="s">
        <v>1138</v>
      </c>
      <c r="D935" s="22" t="s">
        <v>1143</v>
      </c>
      <c r="E935" s="22" t="s">
        <v>1146</v>
      </c>
      <c r="F935" s="3" t="s">
        <v>1148</v>
      </c>
      <c r="G935" s="46"/>
      <c r="H935" s="43">
        <v>1</v>
      </c>
      <c r="I935">
        <v>40</v>
      </c>
      <c r="J935" s="49">
        <v>43220</v>
      </c>
      <c r="K935" s="22">
        <v>2018</v>
      </c>
      <c r="L935" s="43" t="s">
        <v>1148</v>
      </c>
      <c r="M935" s="49">
        <v>43220</v>
      </c>
      <c r="N935" s="51">
        <v>10.4</v>
      </c>
      <c r="O935" t="str">
        <f t="shared" si="107"/>
        <v>Profundo</v>
      </c>
      <c r="P935" s="43" t="s">
        <v>976</v>
      </c>
      <c r="Q935" t="str">
        <f>VLOOKUP(P935,spp!A:B,2,FALSE)</f>
        <v>Sufflamen verres</v>
      </c>
      <c r="R935" s="53">
        <f t="shared" si="109"/>
        <v>1</v>
      </c>
      <c r="S935" s="87"/>
      <c r="T935" s="87"/>
      <c r="U935" s="87"/>
      <c r="V935" s="89">
        <v>1</v>
      </c>
      <c r="W935" s="87"/>
      <c r="X935" s="87"/>
      <c r="Y935" s="87"/>
      <c r="Z935" s="87"/>
      <c r="AA935" s="87"/>
      <c r="AB935" s="87"/>
      <c r="AC935" s="87"/>
      <c r="AD935" s="87"/>
      <c r="AE935" s="87"/>
      <c r="AF935" s="87"/>
      <c r="AG935" s="87"/>
      <c r="AH935" s="87"/>
      <c r="AI935" s="87"/>
      <c r="AJ935" s="87"/>
      <c r="AK935" s="88"/>
      <c r="AL935" s="79"/>
      <c r="AM935">
        <f>VLOOKUP(P935,spp!A:C,3,FALSE)</f>
        <v>2.4899999999999999E-2</v>
      </c>
      <c r="AN935">
        <f>VLOOKUP(P935,spp!A:D,4,FALSE)</f>
        <v>3.0129999999999999</v>
      </c>
      <c r="AO935">
        <f t="shared" si="103"/>
        <v>138.50740345244131</v>
      </c>
      <c r="AP935">
        <f t="shared" si="104"/>
        <v>3.4626850863110326</v>
      </c>
      <c r="AQ935">
        <f t="shared" si="105"/>
        <v>34.626850863110327</v>
      </c>
      <c r="AR935">
        <f t="shared" si="106"/>
        <v>3.4626850863110327E-2</v>
      </c>
      <c r="AS935">
        <f t="shared" si="108"/>
        <v>2.5000000000000001E-2</v>
      </c>
      <c r="AT935">
        <f>VLOOKUP(P935,spp!A:H,8,FALSE)</f>
        <v>3.3</v>
      </c>
      <c r="AU935" s="79" t="str">
        <f>VLOOKUP(Q935,gfQuimbayo!B:C,2,FALSE)</f>
        <v>IN</v>
      </c>
      <c r="AV935" s="79" t="str">
        <f>VLOOKUP(AU935,gfQuimbayo!E:F,2,FALSE)</f>
        <v>Invertebrivores</v>
      </c>
      <c r="AW935" s="79" t="str">
        <f>VLOOKUP(Q935,taxo!A:D,4,FALSE)</f>
        <v>Tetraodontiformes</v>
      </c>
      <c r="AX935" s="79" t="str">
        <f>VLOOKUP(Q935,taxo!A:C,3,FALSE)</f>
        <v>Balistidae</v>
      </c>
      <c r="AY935" t="str">
        <f>VLOOKUP(P935,spp!A:L,12,FALSE)</f>
        <v>LC</v>
      </c>
    </row>
    <row r="936" spans="1:51" hidden="1" x14ac:dyDescent="0.25">
      <c r="A936" t="s">
        <v>1094</v>
      </c>
      <c r="B936" s="22" t="s">
        <v>1126</v>
      </c>
      <c r="C936" s="43" t="s">
        <v>1138</v>
      </c>
      <c r="D936" s="22" t="s">
        <v>1143</v>
      </c>
      <c r="E936" s="22" t="s">
        <v>1146</v>
      </c>
      <c r="F936" s="3" t="s">
        <v>1148</v>
      </c>
      <c r="G936" s="46"/>
      <c r="H936" s="43">
        <v>1</v>
      </c>
      <c r="I936">
        <v>40</v>
      </c>
      <c r="J936" s="49">
        <v>43220</v>
      </c>
      <c r="K936" s="22">
        <v>2018</v>
      </c>
      <c r="L936" s="43" t="s">
        <v>1148</v>
      </c>
      <c r="M936" s="49">
        <v>43220</v>
      </c>
      <c r="N936" s="51">
        <v>10.4</v>
      </c>
      <c r="O936" t="str">
        <f t="shared" si="107"/>
        <v>Profundo</v>
      </c>
      <c r="P936" s="43" t="s">
        <v>1033</v>
      </c>
      <c r="Q936" t="str">
        <f>VLOOKUP(P936,spp!A:B,2,FALSE)</f>
        <v>Haemulon flaviguttatum</v>
      </c>
      <c r="R936" s="53">
        <f t="shared" si="109"/>
        <v>20</v>
      </c>
      <c r="S936" s="87"/>
      <c r="T936" s="87"/>
      <c r="U936" s="87"/>
      <c r="V936" s="89">
        <v>20</v>
      </c>
      <c r="W936" s="87"/>
      <c r="X936" s="87"/>
      <c r="Y936" s="87"/>
      <c r="Z936" s="87"/>
      <c r="AA936" s="87"/>
      <c r="AB936" s="87"/>
      <c r="AC936" s="87"/>
      <c r="AD936" s="87"/>
      <c r="AE936" s="87"/>
      <c r="AF936" s="87"/>
      <c r="AG936" s="87"/>
      <c r="AH936" s="87"/>
      <c r="AI936" s="87"/>
      <c r="AJ936" s="87"/>
      <c r="AK936" s="88"/>
      <c r="AL936" s="79"/>
      <c r="AM936">
        <f>VLOOKUP(P936,spp!A:C,3,FALSE)</f>
        <v>0.10299999999999999</v>
      </c>
      <c r="AN936">
        <f>VLOOKUP(P936,spp!A:D,4,FALSE)</f>
        <v>2.6</v>
      </c>
      <c r="AO936">
        <f t="shared" si="103"/>
        <v>3513.7118795237807</v>
      </c>
      <c r="AP936">
        <f t="shared" si="104"/>
        <v>87.84279698809452</v>
      </c>
      <c r="AQ936">
        <f t="shared" si="105"/>
        <v>878.42796988094517</v>
      </c>
      <c r="AR936">
        <f t="shared" si="106"/>
        <v>0.87842796988094518</v>
      </c>
      <c r="AS936">
        <f t="shared" si="108"/>
        <v>0.5</v>
      </c>
      <c r="AT936">
        <f>VLOOKUP(P936,spp!A:H,8,FALSE)</f>
        <v>4.2</v>
      </c>
      <c r="AU936" s="79" t="str">
        <f>VLOOKUP(Q936,gfQuimbayo!B:C,2,FALSE)</f>
        <v>PS</v>
      </c>
      <c r="AV936" s="79" t="str">
        <f>VLOOKUP(AU936,gfQuimbayo!E:F,2,FALSE)</f>
        <v>Piscivores</v>
      </c>
      <c r="AW936" s="79" t="str">
        <f>VLOOKUP(Q936,taxo!A:D,4,FALSE)</f>
        <v>Perciformes</v>
      </c>
      <c r="AX936" s="79" t="str">
        <f>VLOOKUP(Q936,taxo!A:C,3,FALSE)</f>
        <v>Haemulidae</v>
      </c>
      <c r="AY936" t="str">
        <f>VLOOKUP(P936,spp!A:L,12,FALSE)</f>
        <v>LC</v>
      </c>
    </row>
    <row r="937" spans="1:51" hidden="1" x14ac:dyDescent="0.25">
      <c r="A937" t="s">
        <v>1094</v>
      </c>
      <c r="B937" s="22" t="s">
        <v>1126</v>
      </c>
      <c r="C937" s="43" t="s">
        <v>1138</v>
      </c>
      <c r="D937" s="22" t="s">
        <v>1143</v>
      </c>
      <c r="E937" s="22" t="s">
        <v>1146</v>
      </c>
      <c r="F937" s="3" t="s">
        <v>1148</v>
      </c>
      <c r="G937" s="46"/>
      <c r="H937" s="43">
        <v>1</v>
      </c>
      <c r="I937">
        <v>40</v>
      </c>
      <c r="J937" s="49">
        <v>43220</v>
      </c>
      <c r="K937" s="22">
        <v>2018</v>
      </c>
      <c r="L937" s="43" t="s">
        <v>1148</v>
      </c>
      <c r="M937" s="49">
        <v>43220</v>
      </c>
      <c r="N937" s="51">
        <v>10.4</v>
      </c>
      <c r="O937" t="str">
        <f t="shared" si="107"/>
        <v>Profundo</v>
      </c>
      <c r="P937" s="43" t="s">
        <v>961</v>
      </c>
      <c r="Q937" t="str">
        <f>VLOOKUP(P937,spp!A:B,2,FALSE)</f>
        <v>Johnrandallia nigrirostris</v>
      </c>
      <c r="R937" s="53">
        <f t="shared" si="109"/>
        <v>2</v>
      </c>
      <c r="S937" s="87"/>
      <c r="T937" s="87"/>
      <c r="U937" s="89">
        <v>2</v>
      </c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  <c r="AF937" s="87"/>
      <c r="AG937" s="87"/>
      <c r="AH937" s="87"/>
      <c r="AI937" s="87"/>
      <c r="AJ937" s="87"/>
      <c r="AK937" s="88"/>
      <c r="AL937" s="79"/>
      <c r="AM937">
        <f>VLOOKUP(P937,spp!A:C,3,FALSE)</f>
        <v>2.5600000000000001E-2</v>
      </c>
      <c r="AN937">
        <f>VLOOKUP(P937,spp!A:D,4,FALSE)</f>
        <v>3.0005999999999999</v>
      </c>
      <c r="AO937">
        <f t="shared" si="103"/>
        <v>100.15165860417849</v>
      </c>
      <c r="AP937">
        <f t="shared" si="104"/>
        <v>2.5037914651044622</v>
      </c>
      <c r="AQ937">
        <f t="shared" si="105"/>
        <v>25.037914651044623</v>
      </c>
      <c r="AR937">
        <f t="shared" si="106"/>
        <v>2.5037914651044622E-2</v>
      </c>
      <c r="AS937">
        <f t="shared" si="108"/>
        <v>0.05</v>
      </c>
      <c r="AT937">
        <f>VLOOKUP(P937,spp!A:H,8,FALSE)</f>
        <v>3</v>
      </c>
      <c r="AU937" s="79" t="str">
        <f>VLOOKUP(Q937,gfQuimbayo!B:C,2,FALSE)</f>
        <v>IN</v>
      </c>
      <c r="AV937" s="79" t="str">
        <f>VLOOKUP(AU937,gfQuimbayo!E:F,2,FALSE)</f>
        <v>Invertebrivores</v>
      </c>
      <c r="AW937" s="79" t="str">
        <f>VLOOKUP(Q937,taxo!A:D,4,FALSE)</f>
        <v>Perciformes</v>
      </c>
      <c r="AX937" s="79" t="str">
        <f>VLOOKUP(Q937,taxo!A:C,3,FALSE)</f>
        <v>Chaetodontidae</v>
      </c>
      <c r="AY937" t="str">
        <f>VLOOKUP(P937,spp!A:L,12,FALSE)</f>
        <v>LC</v>
      </c>
    </row>
    <row r="938" spans="1:51" hidden="1" x14ac:dyDescent="0.25">
      <c r="A938" t="s">
        <v>1094</v>
      </c>
      <c r="B938" s="22" t="s">
        <v>1126</v>
      </c>
      <c r="C938" s="43" t="s">
        <v>1138</v>
      </c>
      <c r="D938" s="22" t="s">
        <v>1143</v>
      </c>
      <c r="E938" s="22" t="s">
        <v>1146</v>
      </c>
      <c r="F938" s="3" t="s">
        <v>1148</v>
      </c>
      <c r="G938" s="46"/>
      <c r="H938" s="43">
        <v>1</v>
      </c>
      <c r="I938">
        <v>40</v>
      </c>
      <c r="J938" s="49">
        <v>43220</v>
      </c>
      <c r="K938" s="22">
        <v>2018</v>
      </c>
      <c r="L938" s="43" t="s">
        <v>1148</v>
      </c>
      <c r="M938" s="49">
        <v>43220</v>
      </c>
      <c r="N938" s="51">
        <v>10.4</v>
      </c>
      <c r="O938" t="str">
        <f t="shared" si="107"/>
        <v>Profundo</v>
      </c>
      <c r="P938" s="43" t="s">
        <v>965</v>
      </c>
      <c r="Q938" t="str">
        <f>VLOOKUP(P938,spp!A:B,2,FALSE)</f>
        <v>Microspathodon dorsalis</v>
      </c>
      <c r="R938" s="53">
        <f t="shared" si="109"/>
        <v>1</v>
      </c>
      <c r="S938" s="87"/>
      <c r="T938" s="87"/>
      <c r="U938" s="87"/>
      <c r="V938" s="89">
        <v>1</v>
      </c>
      <c r="W938" s="87"/>
      <c r="X938" s="87"/>
      <c r="Y938" s="87"/>
      <c r="Z938" s="87"/>
      <c r="AA938" s="87"/>
      <c r="AB938" s="87"/>
      <c r="AC938" s="87"/>
      <c r="AD938" s="87"/>
      <c r="AE938" s="87"/>
      <c r="AF938" s="87"/>
      <c r="AG938" s="87"/>
      <c r="AH938" s="87"/>
      <c r="AI938" s="87"/>
      <c r="AJ938" s="87"/>
      <c r="AK938" s="88"/>
      <c r="AL938" s="79"/>
      <c r="AM938">
        <f>VLOOKUP(P938,spp!A:C,3,FALSE)</f>
        <v>2.3900000000000001E-2</v>
      </c>
      <c r="AN938">
        <f>VLOOKUP(P938,spp!A:D,4,FALSE)</f>
        <v>3.0819999999999999</v>
      </c>
      <c r="AO938">
        <f t="shared" si="103"/>
        <v>161.97245582098151</v>
      </c>
      <c r="AP938">
        <f t="shared" si="104"/>
        <v>4.0493113955245379</v>
      </c>
      <c r="AQ938">
        <f t="shared" si="105"/>
        <v>40.493113955245377</v>
      </c>
      <c r="AR938">
        <f t="shared" si="106"/>
        <v>4.049311395524538E-2</v>
      </c>
      <c r="AS938">
        <f t="shared" si="108"/>
        <v>2.5000000000000001E-2</v>
      </c>
      <c r="AT938">
        <f>VLOOKUP(P938,spp!A:H,8,FALSE)</f>
        <v>2.1</v>
      </c>
      <c r="AU938" s="79" t="str">
        <f>VLOOKUP(Q938,gfQuimbayo!B:C,2,FALSE)</f>
        <v>HM</v>
      </c>
      <c r="AV938" s="79" t="str">
        <f>VLOOKUP(AU938,gfQuimbayo!E:F,2,FALSE)</f>
        <v>Macroalgae feeders</v>
      </c>
      <c r="AW938" s="79" t="str">
        <f>VLOOKUP(Q938,taxo!A:D,4,FALSE)</f>
        <v>Perciformes</v>
      </c>
      <c r="AX938" s="79" t="str">
        <f>VLOOKUP(Q938,taxo!A:C,3,FALSE)</f>
        <v>Pomacentridae</v>
      </c>
      <c r="AY938" t="str">
        <f>VLOOKUP(P938,spp!A:L,12,FALSE)</f>
        <v>LC</v>
      </c>
    </row>
    <row r="939" spans="1:51" hidden="1" x14ac:dyDescent="0.25">
      <c r="A939" t="s">
        <v>1094</v>
      </c>
      <c r="B939" s="22" t="s">
        <v>1126</v>
      </c>
      <c r="C939" s="43" t="s">
        <v>1138</v>
      </c>
      <c r="D939" s="22" t="s">
        <v>1143</v>
      </c>
      <c r="E939" s="22" t="s">
        <v>1146</v>
      </c>
      <c r="F939" s="3" t="s">
        <v>1148</v>
      </c>
      <c r="G939" s="46"/>
      <c r="H939" s="43">
        <v>1</v>
      </c>
      <c r="I939">
        <v>40</v>
      </c>
      <c r="J939" s="49">
        <v>43220</v>
      </c>
      <c r="K939" s="22">
        <v>2018</v>
      </c>
      <c r="L939" s="43" t="s">
        <v>1148</v>
      </c>
      <c r="M939" s="49">
        <v>43220</v>
      </c>
      <c r="N939" s="51">
        <v>10.4</v>
      </c>
      <c r="O939" t="str">
        <f t="shared" si="107"/>
        <v>Profundo</v>
      </c>
      <c r="P939" s="43" t="s">
        <v>990</v>
      </c>
      <c r="Q939" t="str">
        <f>VLOOKUP(P939,spp!A:B,2,FALSE)</f>
        <v>Pomacanthus zonipectus</v>
      </c>
      <c r="R939" s="53">
        <f t="shared" si="109"/>
        <v>1</v>
      </c>
      <c r="S939" s="87"/>
      <c r="T939" s="87"/>
      <c r="U939" s="87"/>
      <c r="V939" s="87"/>
      <c r="W939" s="89">
        <v>1</v>
      </c>
      <c r="X939" s="87"/>
      <c r="Y939" s="87"/>
      <c r="Z939" s="87"/>
      <c r="AA939" s="87"/>
      <c r="AB939" s="87"/>
      <c r="AC939" s="87"/>
      <c r="AD939" s="87"/>
      <c r="AE939" s="87"/>
      <c r="AF939" s="87"/>
      <c r="AG939" s="87"/>
      <c r="AH939" s="87"/>
      <c r="AI939" s="87"/>
      <c r="AJ939" s="87"/>
      <c r="AK939" s="88"/>
      <c r="AL939" s="79"/>
      <c r="AM939">
        <f>VLOOKUP(P939,spp!A:C,3,FALSE)</f>
        <v>1.9300000000000001E-2</v>
      </c>
      <c r="AN939">
        <f>VLOOKUP(P939,spp!A:D,4,FALSE)</f>
        <v>2.9695999999999998</v>
      </c>
      <c r="AO939">
        <f t="shared" si="103"/>
        <v>273.45127883690566</v>
      </c>
      <c r="AP939">
        <f t="shared" si="104"/>
        <v>6.8362819709226414</v>
      </c>
      <c r="AQ939">
        <f t="shared" si="105"/>
        <v>68.362819709226414</v>
      </c>
      <c r="AR939">
        <f t="shared" si="106"/>
        <v>6.8362819709226419E-2</v>
      </c>
      <c r="AS939">
        <f t="shared" si="108"/>
        <v>2.5000000000000001E-2</v>
      </c>
      <c r="AT939">
        <f>VLOOKUP(P939,spp!A:H,8,FALSE)</f>
        <v>3.1</v>
      </c>
      <c r="AU939" s="79" t="str">
        <f>VLOOKUP(Q939,gfQuimbayo!B:C,2,FALSE)</f>
        <v>IN</v>
      </c>
      <c r="AV939" s="79" t="str">
        <f>VLOOKUP(AU939,gfQuimbayo!E:F,2,FALSE)</f>
        <v>Invertebrivores</v>
      </c>
      <c r="AW939" s="79" t="str">
        <f>VLOOKUP(Q939,taxo!A:D,4,FALSE)</f>
        <v>Perciformes</v>
      </c>
      <c r="AX939" s="79" t="str">
        <f>VLOOKUP(Q939,taxo!A:C,3,FALSE)</f>
        <v>Pomacanthidae</v>
      </c>
      <c r="AY939" t="str">
        <f>VLOOKUP(P939,spp!A:L,12,FALSE)</f>
        <v>LC</v>
      </c>
    </row>
    <row r="940" spans="1:51" hidden="1" x14ac:dyDescent="0.25">
      <c r="A940" t="s">
        <v>1094</v>
      </c>
      <c r="B940" s="22" t="s">
        <v>1126</v>
      </c>
      <c r="C940" s="43" t="s">
        <v>1138</v>
      </c>
      <c r="D940" s="22" t="s">
        <v>1143</v>
      </c>
      <c r="E940" s="22" t="s">
        <v>1146</v>
      </c>
      <c r="F940" s="3" t="s">
        <v>1148</v>
      </c>
      <c r="G940" s="46"/>
      <c r="H940" s="43">
        <v>1</v>
      </c>
      <c r="I940">
        <v>40</v>
      </c>
      <c r="J940" s="49">
        <v>43220</v>
      </c>
      <c r="K940" s="22">
        <v>2018</v>
      </c>
      <c r="L940" s="43" t="s">
        <v>1148</v>
      </c>
      <c r="M940" s="49">
        <v>43220</v>
      </c>
      <c r="N940" s="51">
        <v>10.4</v>
      </c>
      <c r="O940" t="str">
        <f t="shared" si="107"/>
        <v>Profundo</v>
      </c>
      <c r="P940" s="43" t="s">
        <v>982</v>
      </c>
      <c r="Q940" t="str">
        <f>VLOOKUP(P940,spp!A:B,2,FALSE)</f>
        <v>Arothron meleagris</v>
      </c>
      <c r="R940" s="53">
        <f t="shared" si="109"/>
        <v>1</v>
      </c>
      <c r="S940" s="87"/>
      <c r="T940" s="87"/>
      <c r="U940" s="87"/>
      <c r="V940" s="89">
        <v>1</v>
      </c>
      <c r="W940" s="89"/>
      <c r="X940" s="87"/>
      <c r="Y940" s="87"/>
      <c r="Z940" s="87"/>
      <c r="AA940" s="87"/>
      <c r="AB940" s="87"/>
      <c r="AC940" s="87"/>
      <c r="AD940" s="87"/>
      <c r="AE940" s="87"/>
      <c r="AF940" s="87"/>
      <c r="AG940" s="87"/>
      <c r="AH940" s="87"/>
      <c r="AI940" s="87"/>
      <c r="AJ940" s="87"/>
      <c r="AK940" s="88"/>
      <c r="AL940" s="79"/>
      <c r="AM940">
        <f>VLOOKUP(P940,spp!A:C,3,FALSE)</f>
        <v>3.0700000000000002E-2</v>
      </c>
      <c r="AN940">
        <f>VLOOKUP(P940,spp!A:D,4,FALSE)</f>
        <v>2.8498999999999999</v>
      </c>
      <c r="AO940">
        <f t="shared" si="103"/>
        <v>107.07116064527574</v>
      </c>
      <c r="AP940">
        <f t="shared" si="104"/>
        <v>2.6767790161318934</v>
      </c>
      <c r="AQ940">
        <f t="shared" si="105"/>
        <v>26.767790161318935</v>
      </c>
      <c r="AR940">
        <f t="shared" si="106"/>
        <v>2.6767790161318934E-2</v>
      </c>
      <c r="AS940">
        <f t="shared" si="108"/>
        <v>2.5000000000000001E-2</v>
      </c>
      <c r="AT940">
        <f>VLOOKUP(P940,spp!A:H,8,FALSE)</f>
        <v>3.4</v>
      </c>
      <c r="AU940" s="79" t="str">
        <f>VLOOKUP(Q940,gfQuimbayo!B:C,2,FALSE)</f>
        <v>IN</v>
      </c>
      <c r="AV940" s="79" t="str">
        <f>VLOOKUP(AU940,gfQuimbayo!E:F,2,FALSE)</f>
        <v>Invertebrivores</v>
      </c>
      <c r="AW940" s="79" t="str">
        <f>VLOOKUP(Q940,taxo!A:D,4,FALSE)</f>
        <v>Tetraodontiformes</v>
      </c>
      <c r="AX940" s="79" t="str">
        <f>VLOOKUP(Q940,taxo!A:C,3,FALSE)</f>
        <v>Tetraodontidae</v>
      </c>
      <c r="AY940" t="str">
        <f>VLOOKUP(P940,spp!A:L,12,FALSE)</f>
        <v>NE</v>
      </c>
    </row>
    <row r="941" spans="1:51" hidden="1" x14ac:dyDescent="0.25">
      <c r="A941" t="s">
        <v>1094</v>
      </c>
      <c r="B941" s="22" t="s">
        <v>1126</v>
      </c>
      <c r="C941" s="43" t="s">
        <v>1138</v>
      </c>
      <c r="D941" s="22" t="s">
        <v>1143</v>
      </c>
      <c r="E941" s="22" t="s">
        <v>1146</v>
      </c>
      <c r="F941" s="3" t="s">
        <v>1148</v>
      </c>
      <c r="G941" s="46"/>
      <c r="H941" s="43">
        <v>1</v>
      </c>
      <c r="I941">
        <v>40</v>
      </c>
      <c r="J941" s="49">
        <v>43220</v>
      </c>
      <c r="K941" s="22">
        <v>2018</v>
      </c>
      <c r="L941" s="43" t="s">
        <v>1148</v>
      </c>
      <c r="M941" s="49">
        <v>43220</v>
      </c>
      <c r="N941" s="51">
        <v>10.4</v>
      </c>
      <c r="O941" t="str">
        <f t="shared" si="107"/>
        <v>Profundo</v>
      </c>
      <c r="P941" s="43" t="s">
        <v>991</v>
      </c>
      <c r="Q941" t="str">
        <f>VLOOKUP(P941,spp!A:B,2,FALSE)</f>
        <v>Canthigaster punctatissima</v>
      </c>
      <c r="R941" s="53">
        <f t="shared" si="109"/>
        <v>1</v>
      </c>
      <c r="S941" s="87"/>
      <c r="T941" s="89">
        <v>1</v>
      </c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  <c r="AF941" s="87"/>
      <c r="AG941" s="87"/>
      <c r="AH941" s="87"/>
      <c r="AI941" s="87"/>
      <c r="AJ941" s="87"/>
      <c r="AK941" s="88"/>
      <c r="AL941" s="79"/>
      <c r="AM941">
        <f>VLOOKUP(P941,spp!A:C,3,FALSE)</f>
        <v>1.9699999999999999E-2</v>
      </c>
      <c r="AN941">
        <f>VLOOKUP(P941,spp!A:D,4,FALSE)</f>
        <v>2.9174000000000002</v>
      </c>
      <c r="AO941">
        <f t="shared" si="103"/>
        <v>7.0367149081055116</v>
      </c>
      <c r="AP941">
        <f t="shared" si="104"/>
        <v>0.17591787270263778</v>
      </c>
      <c r="AQ941">
        <f t="shared" si="105"/>
        <v>1.7591787270263779</v>
      </c>
      <c r="AR941">
        <f t="shared" si="106"/>
        <v>1.7591787270263778E-3</v>
      </c>
      <c r="AS941">
        <f t="shared" si="108"/>
        <v>2.5000000000000001E-2</v>
      </c>
      <c r="AT941">
        <f>VLOOKUP(P941,spp!A:H,8,FALSE)</f>
        <v>3</v>
      </c>
      <c r="AU941" s="79" t="str">
        <f>VLOOKUP(Q941,gfQuimbayo!B:C,2,FALSE)</f>
        <v>IN</v>
      </c>
      <c r="AV941" s="79" t="str">
        <f>VLOOKUP(AU941,gfQuimbayo!E:F,2,FALSE)</f>
        <v>Invertebrivores</v>
      </c>
      <c r="AW941" s="79" t="str">
        <f>VLOOKUP(Q941,taxo!A:D,4,FALSE)</f>
        <v>Tetraodontiformes</v>
      </c>
      <c r="AX941" s="79" t="str">
        <f>VLOOKUP(Q941,taxo!A:C,3,FALSE)</f>
        <v>Tetraodontidae</v>
      </c>
      <c r="AY941" t="str">
        <f>VLOOKUP(P941,spp!A:L,12,FALSE)</f>
        <v>LC</v>
      </c>
    </row>
    <row r="942" spans="1:51" hidden="1" x14ac:dyDescent="0.25">
      <c r="A942" t="s">
        <v>1094</v>
      </c>
      <c r="B942" s="22" t="s">
        <v>1126</v>
      </c>
      <c r="C942" s="43" t="s">
        <v>1138</v>
      </c>
      <c r="D942" s="22" t="s">
        <v>1143</v>
      </c>
      <c r="E942" s="22" t="s">
        <v>1146</v>
      </c>
      <c r="F942" s="3" t="s">
        <v>1148</v>
      </c>
      <c r="G942" s="46"/>
      <c r="H942" s="43">
        <v>2</v>
      </c>
      <c r="I942">
        <v>40</v>
      </c>
      <c r="J942" s="49">
        <v>43220</v>
      </c>
      <c r="K942" s="22">
        <v>2018</v>
      </c>
      <c r="L942" s="43" t="s">
        <v>1148</v>
      </c>
      <c r="M942" s="49">
        <v>43220</v>
      </c>
      <c r="N942" s="51">
        <v>10.3</v>
      </c>
      <c r="O942" t="str">
        <f t="shared" si="107"/>
        <v>Profundo</v>
      </c>
      <c r="P942" s="43" t="s">
        <v>979</v>
      </c>
      <c r="Q942" t="str">
        <f>VLOOKUP(P942,spp!A:B,2,FALSE)</f>
        <v>Haemulon maculicauda</v>
      </c>
      <c r="R942" s="53">
        <f t="shared" si="109"/>
        <v>7</v>
      </c>
      <c r="S942" s="87"/>
      <c r="T942" s="87"/>
      <c r="U942" s="87"/>
      <c r="V942" s="87"/>
      <c r="W942" s="89">
        <v>7</v>
      </c>
      <c r="X942" s="87"/>
      <c r="Y942" s="87"/>
      <c r="Z942" s="87"/>
      <c r="AA942" s="87"/>
      <c r="AB942" s="87"/>
      <c r="AC942" s="87"/>
      <c r="AD942" s="87"/>
      <c r="AE942" s="87"/>
      <c r="AF942" s="87"/>
      <c r="AG942" s="87"/>
      <c r="AH942" s="87"/>
      <c r="AI942" s="87"/>
      <c r="AJ942" s="87"/>
      <c r="AK942" s="88"/>
      <c r="AL942" s="79"/>
      <c r="AM942">
        <f>VLOOKUP(P942,spp!A:C,3,FALSE)</f>
        <v>8.8999999999999999E-3</v>
      </c>
      <c r="AN942">
        <f>VLOOKUP(P942,spp!A:D,4,FALSE)</f>
        <v>3.16</v>
      </c>
      <c r="AO942">
        <f t="shared" ref="AO942:AO1000" si="110">((AM942*$S$1^AN942)*S942)+((AM942*$T$1^AN942)*T942)+((AM942*$U$1^AN942)*U942)+((AM942*$V$1^AN942)*V942)+((AM942*$W$1^AN942)*W942)+((AM942*$X$1^AN942)*X942)+((AM942*$Y$1^AN942)*Y942)+((AM942*$Z$1^AN942)*Z942)+((AM942*$AA$1^AN942)*AA942)+((AM942*$AB$1^AN942)*AB942)+((AM942*$AC$1^AN942)*AC942)+((AM942*$AD$1^AN942)*AD942)+((AM942*$AE$1^AN942)*AE942)+ ((AM942*$AF$1^AN942)*AF942)+((AM942*$AG$1^AN942)*AG942)+((AM942*$AH$1^AN942)*AH942)+((AM942*$AI$1^AN942)*AI942)+((AM942*$AJ$1^AN942)*AJ942)+((AM942*$AK$1^AN942)*AK942)</f>
        <v>1629.2152780909987</v>
      </c>
      <c r="AP942">
        <f t="shared" ref="AP942:AP1000" si="111">AO942/40</f>
        <v>40.730381952274968</v>
      </c>
      <c r="AQ942">
        <f t="shared" ref="AQ942:AQ1000" si="112">AP942*10</f>
        <v>407.30381952274968</v>
      </c>
      <c r="AR942">
        <f t="shared" ref="AR942:AR1000" si="113">AQ942/1000</f>
        <v>0.40730381952274969</v>
      </c>
      <c r="AS942">
        <f t="shared" si="108"/>
        <v>0.17499999999999999</v>
      </c>
      <c r="AT942">
        <f>VLOOKUP(P942,spp!A:H,8,FALSE)</f>
        <v>4.2</v>
      </c>
      <c r="AU942" s="79" t="str">
        <f>VLOOKUP(Q942,gfQuimbayo!B:C,2,FALSE)</f>
        <v>PS</v>
      </c>
      <c r="AV942" s="79" t="str">
        <f>VLOOKUP(AU942,gfQuimbayo!E:F,2,FALSE)</f>
        <v>Piscivores</v>
      </c>
      <c r="AW942" s="79" t="str">
        <f>VLOOKUP(Q942,taxo!A:D,4,FALSE)</f>
        <v>Perciformes</v>
      </c>
      <c r="AX942" s="79" t="str">
        <f>VLOOKUP(Q942,taxo!A:C,3,FALSE)</f>
        <v>Haemulidae</v>
      </c>
      <c r="AY942" t="str">
        <f>VLOOKUP(P942,spp!A:L,12,FALSE)</f>
        <v>LC</v>
      </c>
    </row>
    <row r="943" spans="1:51" hidden="1" x14ac:dyDescent="0.25">
      <c r="A943" t="s">
        <v>1094</v>
      </c>
      <c r="B943" s="22" t="s">
        <v>1126</v>
      </c>
      <c r="C943" s="43" t="s">
        <v>1138</v>
      </c>
      <c r="D943" s="22" t="s">
        <v>1143</v>
      </c>
      <c r="E943" s="22" t="s">
        <v>1146</v>
      </c>
      <c r="F943" s="3" t="s">
        <v>1148</v>
      </c>
      <c r="G943" s="46"/>
      <c r="H943" s="43">
        <v>2</v>
      </c>
      <c r="I943">
        <v>40</v>
      </c>
      <c r="J943" s="49">
        <v>43220</v>
      </c>
      <c r="K943" s="22">
        <v>2018</v>
      </c>
      <c r="L943" s="43" t="s">
        <v>1148</v>
      </c>
      <c r="M943" s="49">
        <v>43220</v>
      </c>
      <c r="N943" s="51">
        <v>10.3</v>
      </c>
      <c r="O943" t="str">
        <f t="shared" si="107"/>
        <v>Profundo</v>
      </c>
      <c r="P943" s="43" t="s">
        <v>981</v>
      </c>
      <c r="Q943" t="str">
        <f>VLOOKUP(P943,spp!A:B,2,FALSE)</f>
        <v>Lutjanus inermis</v>
      </c>
      <c r="R943" s="53">
        <f t="shared" si="109"/>
        <v>1</v>
      </c>
      <c r="S943" s="87"/>
      <c r="T943" s="87"/>
      <c r="U943" s="87"/>
      <c r="V943" s="87"/>
      <c r="W943" s="89">
        <v>1</v>
      </c>
      <c r="X943" s="87"/>
      <c r="Y943" s="87"/>
      <c r="Z943" s="87"/>
      <c r="AA943" s="87"/>
      <c r="AB943" s="87"/>
      <c r="AC943" s="87"/>
      <c r="AD943" s="87"/>
      <c r="AE943" s="87"/>
      <c r="AF943" s="87"/>
      <c r="AG943" s="87"/>
      <c r="AH943" s="87"/>
      <c r="AI943" s="87"/>
      <c r="AJ943" s="87"/>
      <c r="AK943" s="88"/>
      <c r="AL943" s="79"/>
      <c r="AM943">
        <f>VLOOKUP(P943,spp!A:C,3,FALSE)</f>
        <v>1.67E-2</v>
      </c>
      <c r="AN943">
        <f>VLOOKUP(P943,spp!A:D,4,FALSE)</f>
        <v>2.9773000000000001</v>
      </c>
      <c r="AO943">
        <f t="shared" si="110"/>
        <v>242.55110581936637</v>
      </c>
      <c r="AP943">
        <f t="shared" si="111"/>
        <v>6.0637776454841594</v>
      </c>
      <c r="AQ943">
        <f t="shared" si="112"/>
        <v>60.637776454841593</v>
      </c>
      <c r="AR943">
        <f t="shared" si="113"/>
        <v>6.0637776454841592E-2</v>
      </c>
      <c r="AS943">
        <f t="shared" si="108"/>
        <v>2.5000000000000001E-2</v>
      </c>
      <c r="AT943">
        <f>VLOOKUP(P943,spp!A:H,8,FALSE)</f>
        <v>3.8</v>
      </c>
      <c r="AU943" s="79" t="str">
        <f>VLOOKUP(Q943,gfQuimbayo!B:C,2,FALSE)</f>
        <v>PK</v>
      </c>
      <c r="AV943" s="79" t="str">
        <f>VLOOKUP(AU943,gfQuimbayo!E:F,2,FALSE)</f>
        <v>Planktivores</v>
      </c>
      <c r="AW943" s="79" t="str">
        <f>VLOOKUP(Q943,taxo!A:D,4,FALSE)</f>
        <v>Perciformes</v>
      </c>
      <c r="AX943" s="79" t="str">
        <f>VLOOKUP(Q943,taxo!A:C,3,FALSE)</f>
        <v>Lutjanidae</v>
      </c>
      <c r="AY943" t="str">
        <f>VLOOKUP(P943,spp!A:L,12,FALSE)</f>
        <v>LC</v>
      </c>
    </row>
    <row r="944" spans="1:51" hidden="1" x14ac:dyDescent="0.25">
      <c r="A944" t="s">
        <v>1094</v>
      </c>
      <c r="B944" s="22" t="s">
        <v>1126</v>
      </c>
      <c r="C944" s="43" t="s">
        <v>1138</v>
      </c>
      <c r="D944" s="22" t="s">
        <v>1143</v>
      </c>
      <c r="E944" s="22" t="s">
        <v>1146</v>
      </c>
      <c r="F944" s="3" t="s">
        <v>1148</v>
      </c>
      <c r="G944" s="46"/>
      <c r="H944" s="43">
        <v>2</v>
      </c>
      <c r="I944">
        <v>40</v>
      </c>
      <c r="J944" s="49">
        <v>43220</v>
      </c>
      <c r="K944" s="22">
        <v>2018</v>
      </c>
      <c r="L944" s="43" t="s">
        <v>1148</v>
      </c>
      <c r="M944" s="49">
        <v>43220</v>
      </c>
      <c r="N944" s="51">
        <v>10.3</v>
      </c>
      <c r="O944" t="str">
        <f t="shared" si="107"/>
        <v>Profundo</v>
      </c>
      <c r="P944" s="43" t="s">
        <v>989</v>
      </c>
      <c r="Q944" t="str">
        <f>VLOOKUP(P944,spp!A:B,2,FALSE)</f>
        <v>Halichoeres nicholsi</v>
      </c>
      <c r="R944" s="53">
        <f t="shared" si="109"/>
        <v>1</v>
      </c>
      <c r="S944" s="87"/>
      <c r="T944" s="87"/>
      <c r="U944" s="87"/>
      <c r="V944" s="87"/>
      <c r="W944" s="89">
        <v>1</v>
      </c>
      <c r="X944" s="87"/>
      <c r="Y944" s="87"/>
      <c r="Z944" s="87"/>
      <c r="AA944" s="87"/>
      <c r="AB944" s="87"/>
      <c r="AC944" s="87"/>
      <c r="AD944" s="87"/>
      <c r="AE944" s="87"/>
      <c r="AF944" s="87"/>
      <c r="AG944" s="87"/>
      <c r="AH944" s="87"/>
      <c r="AI944" s="87"/>
      <c r="AJ944" s="87"/>
      <c r="AK944" s="88"/>
      <c r="AL944" s="79"/>
      <c r="AM944">
        <f>VLOOKUP(P944,spp!A:C,3,FALSE)</f>
        <v>1.26E-2</v>
      </c>
      <c r="AN944">
        <f>VLOOKUP(P944,spp!A:D,4,FALSE)</f>
        <v>3.0672999999999999</v>
      </c>
      <c r="AO944">
        <f t="shared" si="110"/>
        <v>244.49609871054292</v>
      </c>
      <c r="AP944">
        <f t="shared" si="111"/>
        <v>6.1124024677635731</v>
      </c>
      <c r="AQ944">
        <f t="shared" si="112"/>
        <v>61.124024677635731</v>
      </c>
      <c r="AR944">
        <f t="shared" si="113"/>
        <v>6.1124024677635731E-2</v>
      </c>
      <c r="AS944">
        <f t="shared" si="108"/>
        <v>2.5000000000000001E-2</v>
      </c>
      <c r="AT944">
        <f>VLOOKUP(P944,spp!A:H,8,FALSE)</f>
        <v>4</v>
      </c>
      <c r="AU944" s="79" t="str">
        <f>VLOOKUP(Q944,gfQuimbayo!B:C,2,FALSE)</f>
        <v>IN</v>
      </c>
      <c r="AV944" s="79" t="str">
        <f>VLOOKUP(AU944,gfQuimbayo!E:F,2,FALSE)</f>
        <v>Invertebrivores</v>
      </c>
      <c r="AW944" s="79" t="str">
        <f>VLOOKUP(Q944,taxo!A:D,4,FALSE)</f>
        <v>Perciformes</v>
      </c>
      <c r="AX944" s="79" t="str">
        <f>VLOOKUP(Q944,taxo!A:C,3,FALSE)</f>
        <v>Labridae</v>
      </c>
      <c r="AY944" t="str">
        <f>VLOOKUP(P944,spp!A:L,12,FALSE)</f>
        <v>LC</v>
      </c>
    </row>
    <row r="945" spans="1:51" hidden="1" x14ac:dyDescent="0.25">
      <c r="A945" t="s">
        <v>1094</v>
      </c>
      <c r="B945" s="22" t="s">
        <v>1126</v>
      </c>
      <c r="C945" s="43" t="s">
        <v>1138</v>
      </c>
      <c r="D945" s="22" t="s">
        <v>1143</v>
      </c>
      <c r="E945" s="22" t="s">
        <v>1146</v>
      </c>
      <c r="F945" s="3" t="s">
        <v>1148</v>
      </c>
      <c r="G945" s="46"/>
      <c r="H945" s="43">
        <v>2</v>
      </c>
      <c r="I945">
        <v>40</v>
      </c>
      <c r="J945" s="49">
        <v>43220</v>
      </c>
      <c r="K945" s="22">
        <v>2018</v>
      </c>
      <c r="L945" s="43" t="s">
        <v>1148</v>
      </c>
      <c r="M945" s="49">
        <v>43220</v>
      </c>
      <c r="N945" s="51">
        <v>10.3</v>
      </c>
      <c r="O945" t="str">
        <f t="shared" si="107"/>
        <v>Profundo</v>
      </c>
      <c r="P945" s="43" t="s">
        <v>996</v>
      </c>
      <c r="Q945" t="str">
        <f>VLOOKUP(P945,spp!A:B,2,FALSE)</f>
        <v>Paranthias colonus</v>
      </c>
      <c r="R945" s="53">
        <f t="shared" si="109"/>
        <v>1</v>
      </c>
      <c r="S945" s="87"/>
      <c r="T945" s="87"/>
      <c r="U945" s="87"/>
      <c r="V945" s="89">
        <v>1</v>
      </c>
      <c r="W945" s="87"/>
      <c r="X945" s="87"/>
      <c r="Y945" s="87"/>
      <c r="Z945" s="87"/>
      <c r="AA945" s="87"/>
      <c r="AB945" s="87"/>
      <c r="AC945" s="87"/>
      <c r="AD945" s="87"/>
      <c r="AE945" s="87"/>
      <c r="AF945" s="87"/>
      <c r="AG945" s="87"/>
      <c r="AH945" s="87"/>
      <c r="AI945" s="87"/>
      <c r="AJ945" s="87"/>
      <c r="AK945" s="88"/>
      <c r="AL945" s="79"/>
      <c r="AM945">
        <f>VLOOKUP(P945,spp!A:C,3,FALSE)</f>
        <v>1.485E-2</v>
      </c>
      <c r="AN945">
        <f>VLOOKUP(P945,spp!A:D,4,FALSE)</f>
        <v>2.8633299999999999</v>
      </c>
      <c r="AO945">
        <f t="shared" si="110"/>
        <v>53.821350326272267</v>
      </c>
      <c r="AP945">
        <f t="shared" si="111"/>
        <v>1.3455337581568068</v>
      </c>
      <c r="AQ945">
        <f t="shared" si="112"/>
        <v>13.455337581568067</v>
      </c>
      <c r="AR945">
        <f t="shared" si="113"/>
        <v>1.3455337581568068E-2</v>
      </c>
      <c r="AS945">
        <f t="shared" si="108"/>
        <v>2.5000000000000001E-2</v>
      </c>
      <c r="AT945">
        <f>VLOOKUP(P945,spp!A:H,8,FALSE)</f>
        <v>3.8</v>
      </c>
      <c r="AU945" s="79" t="str">
        <f>VLOOKUP(Q945,gfQuimbayo!B:C,2,FALSE)</f>
        <v>PK</v>
      </c>
      <c r="AV945" s="79" t="str">
        <f>VLOOKUP(AU945,gfQuimbayo!E:F,2,FALSE)</f>
        <v>Planktivores</v>
      </c>
      <c r="AW945" s="79" t="str">
        <f>VLOOKUP(Q945,taxo!A:D,4,FALSE)</f>
        <v>Perciformes</v>
      </c>
      <c r="AX945" s="79" t="str">
        <f>VLOOKUP(Q945,taxo!A:C,3,FALSE)</f>
        <v>Serranidae</v>
      </c>
      <c r="AY945" t="str">
        <f>VLOOKUP(P945,spp!A:L,12,FALSE)</f>
        <v>LC</v>
      </c>
    </row>
    <row r="946" spans="1:51" hidden="1" x14ac:dyDescent="0.25">
      <c r="A946" t="s">
        <v>1094</v>
      </c>
      <c r="B946" s="22" t="s">
        <v>1126</v>
      </c>
      <c r="C946" s="43" t="s">
        <v>1138</v>
      </c>
      <c r="D946" s="22" t="s">
        <v>1143</v>
      </c>
      <c r="E946" s="22" t="s">
        <v>1146</v>
      </c>
      <c r="F946" s="3" t="s">
        <v>1148</v>
      </c>
      <c r="G946" s="46"/>
      <c r="H946" s="43">
        <v>2</v>
      </c>
      <c r="I946">
        <v>40</v>
      </c>
      <c r="J946" s="49">
        <v>43220</v>
      </c>
      <c r="K946" s="22">
        <v>2018</v>
      </c>
      <c r="L946" s="43" t="s">
        <v>1148</v>
      </c>
      <c r="M946" s="49">
        <v>43220</v>
      </c>
      <c r="N946" s="51">
        <v>10.3</v>
      </c>
      <c r="O946" t="str">
        <f t="shared" si="107"/>
        <v>Profundo</v>
      </c>
      <c r="P946" s="43" t="s">
        <v>973</v>
      </c>
      <c r="Q946" t="str">
        <f>VLOOKUP(P946,spp!A:B,2,FALSE)</f>
        <v>Chaetodon humeralis</v>
      </c>
      <c r="R946" s="53">
        <f t="shared" si="109"/>
        <v>2</v>
      </c>
      <c r="S946" s="87"/>
      <c r="T946" s="87"/>
      <c r="U946" s="89">
        <v>2</v>
      </c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  <c r="AF946" s="87"/>
      <c r="AG946" s="87"/>
      <c r="AH946" s="87"/>
      <c r="AI946" s="87"/>
      <c r="AJ946" s="87"/>
      <c r="AK946" s="88"/>
      <c r="AL946" s="79"/>
      <c r="AM946">
        <f>VLOOKUP(P946,spp!A:C,3,FALSE)</f>
        <v>2.9600000000000001E-2</v>
      </c>
      <c r="AN946">
        <f>VLOOKUP(P946,spp!A:D,4,FALSE)</f>
        <v>2.9895</v>
      </c>
      <c r="AO946">
        <f t="shared" si="110"/>
        <v>112.59891109139978</v>
      </c>
      <c r="AP946">
        <f t="shared" si="111"/>
        <v>2.8149727772849946</v>
      </c>
      <c r="AQ946">
        <f t="shared" si="112"/>
        <v>28.149727772849946</v>
      </c>
      <c r="AR946">
        <f t="shared" si="113"/>
        <v>2.8149727772849947E-2</v>
      </c>
      <c r="AS946">
        <f t="shared" si="108"/>
        <v>0.05</v>
      </c>
      <c r="AT946">
        <f>VLOOKUP(P946,spp!A:H,8,FALSE)</f>
        <v>2.7</v>
      </c>
      <c r="AU946" s="79" t="str">
        <f>VLOOKUP(Q946,gfQuimbayo!B:C,2,FALSE)</f>
        <v>OM</v>
      </c>
      <c r="AV946" s="79" t="str">
        <f>VLOOKUP(AU946,gfQuimbayo!E:F,2,FALSE)</f>
        <v>Omnivores</v>
      </c>
      <c r="AW946" s="79" t="str">
        <f>VLOOKUP(Q946,taxo!A:D,4,FALSE)</f>
        <v>Perciformes</v>
      </c>
      <c r="AX946" s="79" t="str">
        <f>VLOOKUP(Q946,taxo!A:C,3,FALSE)</f>
        <v>Chaetodontidae</v>
      </c>
      <c r="AY946" t="str">
        <f>VLOOKUP(P946,spp!A:L,12,FALSE)</f>
        <v>LC</v>
      </c>
    </row>
    <row r="947" spans="1:51" hidden="1" x14ac:dyDescent="0.25">
      <c r="A947" t="s">
        <v>1094</v>
      </c>
      <c r="B947" s="22" t="s">
        <v>1126</v>
      </c>
      <c r="C947" s="43" t="s">
        <v>1138</v>
      </c>
      <c r="D947" s="22" t="s">
        <v>1143</v>
      </c>
      <c r="E947" s="22" t="s">
        <v>1146</v>
      </c>
      <c r="F947" s="3" t="s">
        <v>1148</v>
      </c>
      <c r="G947" s="46"/>
      <c r="H947" s="43">
        <v>2</v>
      </c>
      <c r="I947">
        <v>40</v>
      </c>
      <c r="J947" s="49">
        <v>43220</v>
      </c>
      <c r="K947" s="22">
        <v>2018</v>
      </c>
      <c r="L947" s="43" t="s">
        <v>1148</v>
      </c>
      <c r="M947" s="49">
        <v>43220</v>
      </c>
      <c r="N947" s="51">
        <v>10.3</v>
      </c>
      <c r="O947" t="str">
        <f t="shared" si="107"/>
        <v>Profundo</v>
      </c>
      <c r="P947" s="43" t="s">
        <v>988</v>
      </c>
      <c r="Q947" t="str">
        <f>VLOOKUP(P947,spp!A:B,2,FALSE)</f>
        <v>Halichoeres chierchiae</v>
      </c>
      <c r="R947" s="53">
        <f t="shared" si="109"/>
        <v>1</v>
      </c>
      <c r="S947" s="87"/>
      <c r="T947" s="87"/>
      <c r="U947" s="89">
        <v>1</v>
      </c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  <c r="AF947" s="87"/>
      <c r="AG947" s="87"/>
      <c r="AH947" s="87"/>
      <c r="AI947" s="87"/>
      <c r="AJ947" s="87"/>
      <c r="AK947" s="88"/>
      <c r="AL947" s="79"/>
      <c r="AM947">
        <f>VLOOKUP(P947,spp!A:C,3,FALSE)</f>
        <v>1.26E-2</v>
      </c>
      <c r="AN947">
        <f>VLOOKUP(P947,spp!A:D,4,FALSE)</f>
        <v>3.0672999999999999</v>
      </c>
      <c r="AO947">
        <f t="shared" si="110"/>
        <v>29.169073044120523</v>
      </c>
      <c r="AP947">
        <f t="shared" si="111"/>
        <v>0.72922682610301304</v>
      </c>
      <c r="AQ947">
        <f t="shared" si="112"/>
        <v>7.2922682610301308</v>
      </c>
      <c r="AR947">
        <f t="shared" si="113"/>
        <v>7.2922682610301309E-3</v>
      </c>
      <c r="AS947">
        <f t="shared" si="108"/>
        <v>2.5000000000000001E-2</v>
      </c>
      <c r="AT947">
        <f>VLOOKUP(P947,spp!A:H,8,FALSE)</f>
        <v>3.5</v>
      </c>
      <c r="AU947" s="79" t="str">
        <f>VLOOKUP(Q947,gfQuimbayo!B:C,2,FALSE)</f>
        <v>IN</v>
      </c>
      <c r="AV947" s="79" t="str">
        <f>VLOOKUP(AU947,gfQuimbayo!E:F,2,FALSE)</f>
        <v>Invertebrivores</v>
      </c>
      <c r="AW947" s="79" t="str">
        <f>VLOOKUP(Q947,taxo!A:D,4,FALSE)</f>
        <v>Perciformes</v>
      </c>
      <c r="AX947" s="79" t="str">
        <f>VLOOKUP(Q947,taxo!A:C,3,FALSE)</f>
        <v>Labridae</v>
      </c>
      <c r="AY947" t="str">
        <f>VLOOKUP(P947,spp!A:L,12,FALSE)</f>
        <v>LC</v>
      </c>
    </row>
    <row r="948" spans="1:51" hidden="1" x14ac:dyDescent="0.25">
      <c r="A948" t="s">
        <v>1094</v>
      </c>
      <c r="B948" s="22" t="s">
        <v>1126</v>
      </c>
      <c r="C948" s="43" t="s">
        <v>1138</v>
      </c>
      <c r="D948" s="22" t="s">
        <v>1143</v>
      </c>
      <c r="E948" s="22" t="s">
        <v>1146</v>
      </c>
      <c r="F948" s="3" t="s">
        <v>1148</v>
      </c>
      <c r="G948" s="46"/>
      <c r="H948" s="43">
        <v>2</v>
      </c>
      <c r="I948">
        <v>40</v>
      </c>
      <c r="J948" s="49">
        <v>43220</v>
      </c>
      <c r="K948" s="22">
        <v>2018</v>
      </c>
      <c r="L948" s="43" t="s">
        <v>1148</v>
      </c>
      <c r="M948" s="49">
        <v>43220</v>
      </c>
      <c r="N948" s="51">
        <v>10.3</v>
      </c>
      <c r="O948" t="str">
        <f t="shared" si="107"/>
        <v>Profundo</v>
      </c>
      <c r="P948" s="43" t="s">
        <v>957</v>
      </c>
      <c r="Q948" t="str">
        <f>VLOOKUP(P948,spp!A:B,2,FALSE)</f>
        <v>Halichoeres dispilus</v>
      </c>
      <c r="R948" s="53">
        <f t="shared" si="109"/>
        <v>1</v>
      </c>
      <c r="S948" s="87"/>
      <c r="T948" s="87"/>
      <c r="U948" s="89">
        <v>1</v>
      </c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  <c r="AF948" s="87"/>
      <c r="AG948" s="87"/>
      <c r="AH948" s="87"/>
      <c r="AI948" s="87"/>
      <c r="AJ948" s="87"/>
      <c r="AK948" s="88"/>
      <c r="AL948" s="79"/>
      <c r="AM948">
        <f>VLOOKUP(P948,spp!A:C,3,FALSE)</f>
        <v>1.26E-2</v>
      </c>
      <c r="AN948">
        <f>VLOOKUP(P948,spp!A:D,4,FALSE)</f>
        <v>3.0672999999999999</v>
      </c>
      <c r="AO948">
        <f t="shared" si="110"/>
        <v>29.169073044120523</v>
      </c>
      <c r="AP948">
        <f t="shared" si="111"/>
        <v>0.72922682610301304</v>
      </c>
      <c r="AQ948">
        <f t="shared" si="112"/>
        <v>7.2922682610301308</v>
      </c>
      <c r="AR948">
        <f t="shared" si="113"/>
        <v>7.2922682610301309E-3</v>
      </c>
      <c r="AS948">
        <f t="shared" si="108"/>
        <v>2.5000000000000001E-2</v>
      </c>
      <c r="AT948">
        <f>VLOOKUP(P948,spp!A:H,8,FALSE)</f>
        <v>3.9</v>
      </c>
      <c r="AU948" s="79" t="str">
        <f>VLOOKUP(Q948,gfQuimbayo!B:C,2,FALSE)</f>
        <v>IN</v>
      </c>
      <c r="AV948" s="79" t="str">
        <f>VLOOKUP(AU948,gfQuimbayo!E:F,2,FALSE)</f>
        <v>Invertebrivores</v>
      </c>
      <c r="AW948" s="79" t="str">
        <f>VLOOKUP(Q948,taxo!A:D,4,FALSE)</f>
        <v>Perciformes</v>
      </c>
      <c r="AX948" s="79" t="str">
        <f>VLOOKUP(Q948,taxo!A:C,3,FALSE)</f>
        <v>Labridae</v>
      </c>
      <c r="AY948" t="str">
        <f>VLOOKUP(P948,spp!A:L,12,FALSE)</f>
        <v>LC</v>
      </c>
    </row>
    <row r="949" spans="1:51" hidden="1" x14ac:dyDescent="0.25">
      <c r="A949" t="s">
        <v>1094</v>
      </c>
      <c r="B949" s="22" t="s">
        <v>1126</v>
      </c>
      <c r="C949" s="43" t="s">
        <v>1138</v>
      </c>
      <c r="D949" s="22" t="s">
        <v>1143</v>
      </c>
      <c r="E949" s="22" t="s">
        <v>1146</v>
      </c>
      <c r="F949" s="3" t="s">
        <v>1148</v>
      </c>
      <c r="G949" s="46"/>
      <c r="H949" s="43">
        <v>2</v>
      </c>
      <c r="I949">
        <v>40</v>
      </c>
      <c r="J949" s="49">
        <v>43220</v>
      </c>
      <c r="K949" s="22">
        <v>2018</v>
      </c>
      <c r="L949" s="43" t="s">
        <v>1148</v>
      </c>
      <c r="M949" s="49">
        <v>43220</v>
      </c>
      <c r="N949" s="51">
        <v>10.3</v>
      </c>
      <c r="O949" t="str">
        <f t="shared" si="107"/>
        <v>Profundo</v>
      </c>
      <c r="P949" s="43" t="s">
        <v>964</v>
      </c>
      <c r="Q949" t="str">
        <f>VLOOKUP(P949,spp!A:B,2,FALSE)</f>
        <v>Abudefduf troschelii</v>
      </c>
      <c r="R949" s="53">
        <f t="shared" si="109"/>
        <v>15</v>
      </c>
      <c r="S949" s="87"/>
      <c r="T949" s="87"/>
      <c r="U949" s="89">
        <v>15</v>
      </c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  <c r="AF949" s="87"/>
      <c r="AG949" s="87"/>
      <c r="AH949" s="87"/>
      <c r="AI949" s="87"/>
      <c r="AJ949" s="87"/>
      <c r="AK949" s="88"/>
      <c r="AL949" s="79"/>
      <c r="AM949">
        <f>VLOOKUP(P949,spp!A:C,3,FALSE)</f>
        <v>1.6E-2</v>
      </c>
      <c r="AN949">
        <f>VLOOKUP(P949,spp!A:D,4,FALSE)</f>
        <v>3.0516000000000001</v>
      </c>
      <c r="AO949">
        <f t="shared" si="110"/>
        <v>534.00071362244796</v>
      </c>
      <c r="AP949">
        <f t="shared" si="111"/>
        <v>13.350017840561199</v>
      </c>
      <c r="AQ949">
        <f t="shared" si="112"/>
        <v>133.50017840561199</v>
      </c>
      <c r="AR949">
        <f t="shared" si="113"/>
        <v>0.13350017840561199</v>
      </c>
      <c r="AS949">
        <f t="shared" si="108"/>
        <v>0.375</v>
      </c>
      <c r="AT949">
        <f>VLOOKUP(P949,spp!A:H,8,FALSE)</f>
        <v>3</v>
      </c>
      <c r="AU949" s="79" t="str">
        <f>VLOOKUP(Q949,gfQuimbayo!B:C,2,FALSE)</f>
        <v>PK</v>
      </c>
      <c r="AV949" s="79" t="str">
        <f>VLOOKUP(AU949,gfQuimbayo!E:F,2,FALSE)</f>
        <v>Planktivores</v>
      </c>
      <c r="AW949" s="79" t="str">
        <f>VLOOKUP(Q949,taxo!A:D,4,FALSE)</f>
        <v>Perciformes</v>
      </c>
      <c r="AX949" s="79" t="str">
        <f>VLOOKUP(Q949,taxo!A:C,3,FALSE)</f>
        <v>Pomacentridae</v>
      </c>
      <c r="AY949" t="str">
        <f>VLOOKUP(P949,spp!A:L,12,FALSE)</f>
        <v>LC</v>
      </c>
    </row>
    <row r="950" spans="1:51" hidden="1" x14ac:dyDescent="0.25">
      <c r="A950" t="s">
        <v>1094</v>
      </c>
      <c r="B950" s="22" t="s">
        <v>1126</v>
      </c>
      <c r="C950" s="43" t="s">
        <v>1138</v>
      </c>
      <c r="D950" s="22" t="s">
        <v>1143</v>
      </c>
      <c r="E950" s="22" t="s">
        <v>1146</v>
      </c>
      <c r="F950" s="3" t="s">
        <v>1148</v>
      </c>
      <c r="G950" s="46"/>
      <c r="H950" s="43">
        <v>2</v>
      </c>
      <c r="I950">
        <v>40</v>
      </c>
      <c r="J950" s="49">
        <v>43220</v>
      </c>
      <c r="K950" s="22">
        <v>2018</v>
      </c>
      <c r="L950" s="43" t="s">
        <v>1148</v>
      </c>
      <c r="M950" s="49">
        <v>43220</v>
      </c>
      <c r="N950" s="51">
        <v>10.3</v>
      </c>
      <c r="O950" t="str">
        <f t="shared" si="107"/>
        <v>Profundo</v>
      </c>
      <c r="P950" s="43" t="s">
        <v>978</v>
      </c>
      <c r="Q950" t="str">
        <f>VLOOKUP(P950,spp!A:B,2,FALSE)</f>
        <v>Bodianus diplotaenia</v>
      </c>
      <c r="R950" s="53">
        <f t="shared" si="109"/>
        <v>1</v>
      </c>
      <c r="S950" s="87"/>
      <c r="T950" s="87"/>
      <c r="U950" s="89">
        <v>1</v>
      </c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  <c r="AF950" s="87"/>
      <c r="AG950" s="87"/>
      <c r="AH950" s="87"/>
      <c r="AI950" s="87"/>
      <c r="AJ950" s="87"/>
      <c r="AK950" s="88"/>
      <c r="AL950" s="79"/>
      <c r="AM950">
        <f>VLOOKUP(P950,spp!A:C,3,FALSE)</f>
        <v>2.01E-2</v>
      </c>
      <c r="AN950">
        <f>VLOOKUP(P950,spp!A:D,4,FALSE)</f>
        <v>2.9992000000000001</v>
      </c>
      <c r="AO950">
        <f t="shared" si="110"/>
        <v>39.178568920836838</v>
      </c>
      <c r="AP950">
        <f t="shared" si="111"/>
        <v>0.97946422302092095</v>
      </c>
      <c r="AQ950">
        <f t="shared" si="112"/>
        <v>9.7946422302092095</v>
      </c>
      <c r="AR950">
        <f t="shared" si="113"/>
        <v>9.7946422302092103E-3</v>
      </c>
      <c r="AS950">
        <f t="shared" si="108"/>
        <v>2.5000000000000001E-2</v>
      </c>
      <c r="AT950">
        <f>VLOOKUP(P950,spp!A:H,8,FALSE)</f>
        <v>3.4</v>
      </c>
      <c r="AU950" s="79" t="str">
        <f>VLOOKUP(Q950,gfQuimbayo!B:C,2,FALSE)</f>
        <v>IN</v>
      </c>
      <c r="AV950" s="79" t="str">
        <f>VLOOKUP(AU950,gfQuimbayo!E:F,2,FALSE)</f>
        <v>Invertebrivores</v>
      </c>
      <c r="AW950" s="79" t="str">
        <f>VLOOKUP(Q950,taxo!A:D,4,FALSE)</f>
        <v>Perciformes</v>
      </c>
      <c r="AX950" s="79" t="str">
        <f>VLOOKUP(Q950,taxo!A:C,3,FALSE)</f>
        <v>Labridae</v>
      </c>
      <c r="AY950" t="str">
        <f>VLOOKUP(P950,spp!A:L,12,FALSE)</f>
        <v>LC</v>
      </c>
    </row>
    <row r="951" spans="1:51" hidden="1" x14ac:dyDescent="0.25">
      <c r="A951" t="s">
        <v>1094</v>
      </c>
      <c r="B951" s="22" t="s">
        <v>1126</v>
      </c>
      <c r="C951" s="43" t="s">
        <v>1138</v>
      </c>
      <c r="D951" s="22" t="s">
        <v>1143</v>
      </c>
      <c r="E951" s="22" t="s">
        <v>1146</v>
      </c>
      <c r="F951" s="3" t="s">
        <v>1148</v>
      </c>
      <c r="G951" s="46"/>
      <c r="H951" s="43">
        <v>2</v>
      </c>
      <c r="I951">
        <v>40</v>
      </c>
      <c r="J951" s="49">
        <v>43220</v>
      </c>
      <c r="K951" s="22">
        <v>2018</v>
      </c>
      <c r="L951" s="43" t="s">
        <v>1148</v>
      </c>
      <c r="M951" s="49">
        <v>43220</v>
      </c>
      <c r="N951" s="51">
        <v>10.3</v>
      </c>
      <c r="O951" t="str">
        <f t="shared" si="107"/>
        <v>Profundo</v>
      </c>
      <c r="P951" s="43" t="s">
        <v>976</v>
      </c>
      <c r="Q951" t="str">
        <f>VLOOKUP(P951,spp!A:B,2,FALSE)</f>
        <v>Sufflamen verres</v>
      </c>
      <c r="R951" s="53">
        <f t="shared" si="109"/>
        <v>1</v>
      </c>
      <c r="S951" s="87"/>
      <c r="T951" s="87"/>
      <c r="U951" s="87"/>
      <c r="V951" s="87"/>
      <c r="W951" s="89">
        <v>1</v>
      </c>
      <c r="X951" s="87"/>
      <c r="Y951" s="87"/>
      <c r="Z951" s="87"/>
      <c r="AA951" s="87"/>
      <c r="AB951" s="87"/>
      <c r="AC951" s="87"/>
      <c r="AD951" s="87"/>
      <c r="AE951" s="87"/>
      <c r="AF951" s="87"/>
      <c r="AG951" s="87"/>
      <c r="AH951" s="87"/>
      <c r="AI951" s="87"/>
      <c r="AJ951" s="87"/>
      <c r="AK951" s="88"/>
      <c r="AL951" s="79"/>
      <c r="AM951">
        <f>VLOOKUP(P951,spp!A:C,3,FALSE)</f>
        <v>2.4899999999999999E-2</v>
      </c>
      <c r="AN951">
        <f>VLOOKUP(P951,spp!A:D,4,FALSE)</f>
        <v>3.0129999999999999</v>
      </c>
      <c r="AO951">
        <f t="shared" si="110"/>
        <v>405.68840307059952</v>
      </c>
      <c r="AP951">
        <f t="shared" si="111"/>
        <v>10.142210076764988</v>
      </c>
      <c r="AQ951">
        <f t="shared" si="112"/>
        <v>101.42210076764988</v>
      </c>
      <c r="AR951">
        <f t="shared" si="113"/>
        <v>0.10142210076764988</v>
      </c>
      <c r="AS951">
        <f t="shared" si="108"/>
        <v>2.5000000000000001E-2</v>
      </c>
      <c r="AT951">
        <f>VLOOKUP(P951,spp!A:H,8,FALSE)</f>
        <v>3.3</v>
      </c>
      <c r="AU951" s="79" t="str">
        <f>VLOOKUP(Q951,gfQuimbayo!B:C,2,FALSE)</f>
        <v>IN</v>
      </c>
      <c r="AV951" s="79" t="str">
        <f>VLOOKUP(AU951,gfQuimbayo!E:F,2,FALSE)</f>
        <v>Invertebrivores</v>
      </c>
      <c r="AW951" s="79" t="str">
        <f>VLOOKUP(Q951,taxo!A:D,4,FALSE)</f>
        <v>Tetraodontiformes</v>
      </c>
      <c r="AX951" s="79" t="str">
        <f>VLOOKUP(Q951,taxo!A:C,3,FALSE)</f>
        <v>Balistidae</v>
      </c>
      <c r="AY951" t="str">
        <f>VLOOKUP(P951,spp!A:L,12,FALSE)</f>
        <v>LC</v>
      </c>
    </row>
    <row r="952" spans="1:51" hidden="1" x14ac:dyDescent="0.25">
      <c r="A952" t="s">
        <v>1094</v>
      </c>
      <c r="B952" s="22" t="s">
        <v>1126</v>
      </c>
      <c r="C952" s="43" t="s">
        <v>1138</v>
      </c>
      <c r="D952" s="22" t="s">
        <v>1143</v>
      </c>
      <c r="E952" s="22" t="s">
        <v>1146</v>
      </c>
      <c r="F952" s="3" t="s">
        <v>1148</v>
      </c>
      <c r="G952" s="46"/>
      <c r="H952" s="43">
        <v>2</v>
      </c>
      <c r="I952">
        <v>40</v>
      </c>
      <c r="J952" s="49">
        <v>43220</v>
      </c>
      <c r="K952" s="22">
        <v>2018</v>
      </c>
      <c r="L952" s="43" t="s">
        <v>1148</v>
      </c>
      <c r="M952" s="49">
        <v>43220</v>
      </c>
      <c r="N952" s="51">
        <v>10.3</v>
      </c>
      <c r="O952" t="str">
        <f t="shared" si="107"/>
        <v>Profundo</v>
      </c>
      <c r="P952" s="43" t="s">
        <v>1030</v>
      </c>
      <c r="Q952" t="str">
        <f>VLOOKUP(P952,spp!A:B,2,FALSE)</f>
        <v>Diodon holocanthus</v>
      </c>
      <c r="R952" s="53">
        <f t="shared" si="109"/>
        <v>1</v>
      </c>
      <c r="S952" s="87"/>
      <c r="T952" s="87"/>
      <c r="U952" s="87"/>
      <c r="V952" s="87"/>
      <c r="W952" s="87"/>
      <c r="X952" s="89">
        <v>1</v>
      </c>
      <c r="Y952" s="87"/>
      <c r="Z952" s="87"/>
      <c r="AA952" s="87"/>
      <c r="AB952" s="87"/>
      <c r="AC952" s="87"/>
      <c r="AD952" s="87"/>
      <c r="AE952" s="87"/>
      <c r="AF952" s="87"/>
      <c r="AG952" s="87"/>
      <c r="AH952" s="87"/>
      <c r="AI952" s="87"/>
      <c r="AJ952" s="87"/>
      <c r="AK952" s="88"/>
      <c r="AL952" s="79"/>
      <c r="AM952">
        <f>VLOOKUP(P952,spp!A:C,3,FALSE)</f>
        <v>2.1899999999999999E-2</v>
      </c>
      <c r="AN952">
        <f>VLOOKUP(P952,spp!A:D,4,FALSE)</f>
        <v>3</v>
      </c>
      <c r="AO952">
        <f t="shared" si="110"/>
        <v>938.96249999999998</v>
      </c>
      <c r="AP952">
        <f t="shared" si="111"/>
        <v>23.474062499999999</v>
      </c>
      <c r="AQ952">
        <f t="shared" si="112"/>
        <v>234.74062499999999</v>
      </c>
      <c r="AR952">
        <f t="shared" si="113"/>
        <v>0.23474062499999998</v>
      </c>
      <c r="AS952">
        <f t="shared" si="108"/>
        <v>2.5000000000000001E-2</v>
      </c>
      <c r="AT952">
        <f>VLOOKUP(P952,spp!A:H,8,FALSE)</f>
        <v>3.3</v>
      </c>
      <c r="AU952" s="79" t="str">
        <f>VLOOKUP(Q952,gfQuimbayo!B:C,2,FALSE)</f>
        <v>IN</v>
      </c>
      <c r="AV952" s="79" t="str">
        <f>VLOOKUP(AU952,gfQuimbayo!E:F,2,FALSE)</f>
        <v>Invertebrivores</v>
      </c>
      <c r="AW952" s="79" t="str">
        <f>VLOOKUP(Q952,taxo!A:D,4,FALSE)</f>
        <v>Tetraodontiformes</v>
      </c>
      <c r="AX952" s="79" t="str">
        <f>VLOOKUP(Q952,taxo!A:C,3,FALSE)</f>
        <v>Diodontidae</v>
      </c>
      <c r="AY952" t="str">
        <f>VLOOKUP(P952,spp!A:L,12,FALSE)</f>
        <v>NE</v>
      </c>
    </row>
    <row r="953" spans="1:51" hidden="1" x14ac:dyDescent="0.25">
      <c r="A953" t="s">
        <v>1094</v>
      </c>
      <c r="B953" s="22" t="s">
        <v>1126</v>
      </c>
      <c r="C953" s="43" t="s">
        <v>1138</v>
      </c>
      <c r="D953" s="22" t="s">
        <v>1143</v>
      </c>
      <c r="E953" s="22" t="s">
        <v>1146</v>
      </c>
      <c r="F953" s="3" t="s">
        <v>1148</v>
      </c>
      <c r="G953" s="46"/>
      <c r="H953" s="43">
        <v>2</v>
      </c>
      <c r="I953">
        <v>40</v>
      </c>
      <c r="J953" s="49">
        <v>43220</v>
      </c>
      <c r="K953" s="22">
        <v>2018</v>
      </c>
      <c r="L953" s="43" t="s">
        <v>1148</v>
      </c>
      <c r="M953" s="49">
        <v>43220</v>
      </c>
      <c r="N953" s="51">
        <v>10.3</v>
      </c>
      <c r="O953" t="str">
        <f t="shared" si="107"/>
        <v>Profundo</v>
      </c>
      <c r="P953" s="43" t="s">
        <v>991</v>
      </c>
      <c r="Q953" t="str">
        <f>VLOOKUP(P953,spp!A:B,2,FALSE)</f>
        <v>Canthigaster punctatissima</v>
      </c>
      <c r="R953" s="53">
        <f t="shared" si="109"/>
        <v>2</v>
      </c>
      <c r="S953" s="87"/>
      <c r="T953" s="89">
        <v>2</v>
      </c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  <c r="AF953" s="87"/>
      <c r="AG953" s="87"/>
      <c r="AH953" s="87"/>
      <c r="AI953" s="87"/>
      <c r="AJ953" s="87"/>
      <c r="AK953" s="88"/>
      <c r="AL953" s="79"/>
      <c r="AM953">
        <f>VLOOKUP(P953,spp!A:C,3,FALSE)</f>
        <v>1.9699999999999999E-2</v>
      </c>
      <c r="AN953">
        <f>VLOOKUP(P953,spp!A:D,4,FALSE)</f>
        <v>2.9174000000000002</v>
      </c>
      <c r="AO953">
        <f t="shared" si="110"/>
        <v>14.073429816211023</v>
      </c>
      <c r="AP953">
        <f t="shared" si="111"/>
        <v>0.35183574540527557</v>
      </c>
      <c r="AQ953">
        <f t="shared" si="112"/>
        <v>3.5183574540527558</v>
      </c>
      <c r="AR953">
        <f t="shared" si="113"/>
        <v>3.5183574540527556E-3</v>
      </c>
      <c r="AS953">
        <f t="shared" si="108"/>
        <v>0.05</v>
      </c>
      <c r="AT953">
        <f>VLOOKUP(P953,spp!A:H,8,FALSE)</f>
        <v>3</v>
      </c>
      <c r="AU953" s="79" t="str">
        <f>VLOOKUP(Q953,gfQuimbayo!B:C,2,FALSE)</f>
        <v>IN</v>
      </c>
      <c r="AV953" s="79" t="str">
        <f>VLOOKUP(AU953,gfQuimbayo!E:F,2,FALSE)</f>
        <v>Invertebrivores</v>
      </c>
      <c r="AW953" s="79" t="str">
        <f>VLOOKUP(Q953,taxo!A:D,4,FALSE)</f>
        <v>Tetraodontiformes</v>
      </c>
      <c r="AX953" s="79" t="str">
        <f>VLOOKUP(Q953,taxo!A:C,3,FALSE)</f>
        <v>Tetraodontidae</v>
      </c>
      <c r="AY953" t="str">
        <f>VLOOKUP(P953,spp!A:L,12,FALSE)</f>
        <v>LC</v>
      </c>
    </row>
    <row r="954" spans="1:51" hidden="1" x14ac:dyDescent="0.25">
      <c r="A954" t="s">
        <v>1094</v>
      </c>
      <c r="B954" s="22" t="s">
        <v>1126</v>
      </c>
      <c r="C954" s="43" t="s">
        <v>1138</v>
      </c>
      <c r="D954" s="22" t="s">
        <v>1143</v>
      </c>
      <c r="E954" s="22" t="s">
        <v>1146</v>
      </c>
      <c r="F954" s="3" t="s">
        <v>1148</v>
      </c>
      <c r="G954" s="46"/>
      <c r="H954" s="43">
        <v>3</v>
      </c>
      <c r="I954">
        <v>40</v>
      </c>
      <c r="J954" s="49">
        <v>43220</v>
      </c>
      <c r="K954" s="22">
        <v>2018</v>
      </c>
      <c r="L954" s="43" t="s">
        <v>1148</v>
      </c>
      <c r="M954" s="49">
        <v>43220</v>
      </c>
      <c r="N954" s="47">
        <v>10.5</v>
      </c>
      <c r="O954" t="str">
        <f t="shared" si="107"/>
        <v>Profundo</v>
      </c>
      <c r="P954" s="43" t="s">
        <v>968</v>
      </c>
      <c r="Q954" t="str">
        <f>VLOOKUP(P954,spp!A:B,2,FALSE)</f>
        <v>Cirrhitus rivulatus</v>
      </c>
      <c r="R954" s="53">
        <f t="shared" si="109"/>
        <v>1</v>
      </c>
      <c r="S954" s="87"/>
      <c r="T954" s="87"/>
      <c r="U954" s="87"/>
      <c r="V954" s="87"/>
      <c r="W954" s="89">
        <v>1</v>
      </c>
      <c r="X954" s="87"/>
      <c r="Y954" s="87"/>
      <c r="Z954" s="87"/>
      <c r="AA954" s="87"/>
      <c r="AB954" s="87"/>
      <c r="AC954" s="87"/>
      <c r="AD954" s="87"/>
      <c r="AE954" s="87"/>
      <c r="AF954" s="87"/>
      <c r="AG954" s="87"/>
      <c r="AH954" s="87"/>
      <c r="AI954" s="87"/>
      <c r="AJ954" s="87"/>
      <c r="AK954" s="88"/>
      <c r="AL954" s="79"/>
      <c r="AM954">
        <f>VLOOKUP(P954,spp!A:C,3,FALSE)</f>
        <v>2.76E-2</v>
      </c>
      <c r="AN954">
        <f>VLOOKUP(P954,spp!A:D,4,FALSE)</f>
        <v>3</v>
      </c>
      <c r="AO954">
        <f t="shared" si="110"/>
        <v>431.25</v>
      </c>
      <c r="AP954">
        <f t="shared" si="111"/>
        <v>10.78125</v>
      </c>
      <c r="AQ954">
        <f t="shared" si="112"/>
        <v>107.8125</v>
      </c>
      <c r="AR954">
        <f t="shared" si="113"/>
        <v>0.10781250000000001</v>
      </c>
      <c r="AS954">
        <f t="shared" si="108"/>
        <v>2.5000000000000001E-2</v>
      </c>
      <c r="AT954">
        <f>VLOOKUP(P954,spp!A:H,8,FALSE)</f>
        <v>4</v>
      </c>
      <c r="AU954" s="79" t="str">
        <f>VLOOKUP(Q954,gfQuimbayo!B:C,2,FALSE)</f>
        <v>IN</v>
      </c>
      <c r="AV954" s="79" t="str">
        <f>VLOOKUP(AU954,gfQuimbayo!E:F,2,FALSE)</f>
        <v>Invertebrivores</v>
      </c>
      <c r="AW954" s="79" t="str">
        <f>VLOOKUP(Q954,taxo!A:D,4,FALSE)</f>
        <v>Perciformes</v>
      </c>
      <c r="AX954" s="79" t="str">
        <f>VLOOKUP(Q954,taxo!A:C,3,FALSE)</f>
        <v>Cirrhitidae</v>
      </c>
      <c r="AY954" t="str">
        <f>VLOOKUP(P954,spp!A:L,12,FALSE)</f>
        <v>LC</v>
      </c>
    </row>
    <row r="955" spans="1:51" hidden="1" x14ac:dyDescent="0.25">
      <c r="A955" t="s">
        <v>1094</v>
      </c>
      <c r="B955" s="22" t="s">
        <v>1126</v>
      </c>
      <c r="C955" s="43" t="s">
        <v>1138</v>
      </c>
      <c r="D955" s="22" t="s">
        <v>1143</v>
      </c>
      <c r="E955" s="22" t="s">
        <v>1146</v>
      </c>
      <c r="F955" s="3" t="s">
        <v>1148</v>
      </c>
      <c r="G955" s="46"/>
      <c r="H955" s="43">
        <v>3</v>
      </c>
      <c r="I955">
        <v>40</v>
      </c>
      <c r="J955" s="49">
        <v>43220</v>
      </c>
      <c r="K955" s="22">
        <v>2018</v>
      </c>
      <c r="L955" s="43" t="s">
        <v>1148</v>
      </c>
      <c r="M955" s="49">
        <v>43220</v>
      </c>
      <c r="N955" s="47">
        <v>10.5</v>
      </c>
      <c r="O955" t="str">
        <f t="shared" si="107"/>
        <v>Profundo</v>
      </c>
      <c r="P955" s="43" t="s">
        <v>978</v>
      </c>
      <c r="Q955" t="str">
        <f>VLOOKUP(P955,spp!A:B,2,FALSE)</f>
        <v>Bodianus diplotaenia</v>
      </c>
      <c r="R955" s="53">
        <f t="shared" si="109"/>
        <v>1</v>
      </c>
      <c r="S955" s="87"/>
      <c r="T955" s="87"/>
      <c r="U955" s="87"/>
      <c r="V955" s="87"/>
      <c r="W955" s="89">
        <v>1</v>
      </c>
      <c r="X955" s="87"/>
      <c r="Y955" s="87"/>
      <c r="Z955" s="87"/>
      <c r="AA955" s="87"/>
      <c r="AB955" s="87"/>
      <c r="AC955" s="87"/>
      <c r="AD955" s="87"/>
      <c r="AE955" s="87"/>
      <c r="AF955" s="87"/>
      <c r="AG955" s="87"/>
      <c r="AH955" s="87"/>
      <c r="AI955" s="87"/>
      <c r="AJ955" s="87"/>
      <c r="AK955" s="88"/>
      <c r="AL955" s="79"/>
      <c r="AM955">
        <f>VLOOKUP(P955,spp!A:C,3,FALSE)</f>
        <v>2.01E-2</v>
      </c>
      <c r="AN955">
        <f>VLOOKUP(P955,spp!A:D,4,FALSE)</f>
        <v>2.9992000000000001</v>
      </c>
      <c r="AO955">
        <f t="shared" si="110"/>
        <v>313.25479785250087</v>
      </c>
      <c r="AP955">
        <f t="shared" si="111"/>
        <v>7.8313699463125221</v>
      </c>
      <c r="AQ955">
        <f t="shared" si="112"/>
        <v>78.313699463125218</v>
      </c>
      <c r="AR955">
        <f t="shared" si="113"/>
        <v>7.8313699463125219E-2</v>
      </c>
      <c r="AS955">
        <f t="shared" si="108"/>
        <v>2.5000000000000001E-2</v>
      </c>
      <c r="AT955">
        <f>VLOOKUP(P955,spp!A:H,8,FALSE)</f>
        <v>3.4</v>
      </c>
      <c r="AU955" s="79" t="str">
        <f>VLOOKUP(Q955,gfQuimbayo!B:C,2,FALSE)</f>
        <v>IN</v>
      </c>
      <c r="AV955" s="79" t="str">
        <f>VLOOKUP(AU955,gfQuimbayo!E:F,2,FALSE)</f>
        <v>Invertebrivores</v>
      </c>
      <c r="AW955" s="79" t="str">
        <f>VLOOKUP(Q955,taxo!A:D,4,FALSE)</f>
        <v>Perciformes</v>
      </c>
      <c r="AX955" s="79" t="str">
        <f>VLOOKUP(Q955,taxo!A:C,3,FALSE)</f>
        <v>Labridae</v>
      </c>
      <c r="AY955" t="str">
        <f>VLOOKUP(P955,spp!A:L,12,FALSE)</f>
        <v>LC</v>
      </c>
    </row>
    <row r="956" spans="1:51" hidden="1" x14ac:dyDescent="0.25">
      <c r="A956" t="s">
        <v>1094</v>
      </c>
      <c r="B956" s="22" t="s">
        <v>1126</v>
      </c>
      <c r="C956" s="43" t="s">
        <v>1138</v>
      </c>
      <c r="D956" s="22" t="s">
        <v>1143</v>
      </c>
      <c r="E956" s="22" t="s">
        <v>1146</v>
      </c>
      <c r="F956" s="3" t="s">
        <v>1148</v>
      </c>
      <c r="G956" s="46"/>
      <c r="H956" s="43">
        <v>3</v>
      </c>
      <c r="I956">
        <v>40</v>
      </c>
      <c r="J956" s="49">
        <v>43220</v>
      </c>
      <c r="K956" s="22">
        <v>2018</v>
      </c>
      <c r="L956" s="43" t="s">
        <v>1148</v>
      </c>
      <c r="M956" s="49">
        <v>43220</v>
      </c>
      <c r="N956" s="47">
        <v>10.5</v>
      </c>
      <c r="O956" t="str">
        <f t="shared" si="107"/>
        <v>Profundo</v>
      </c>
      <c r="P956" s="43" t="s">
        <v>962</v>
      </c>
      <c r="Q956" t="str">
        <f>VLOOKUP(P956,spp!A:B,2,FALSE)</f>
        <v>Epinephelus labriformis</v>
      </c>
      <c r="R956" s="53">
        <f t="shared" si="109"/>
        <v>1</v>
      </c>
      <c r="S956" s="87"/>
      <c r="T956" s="87"/>
      <c r="U956" s="87"/>
      <c r="V956" s="87"/>
      <c r="W956" s="89">
        <v>1</v>
      </c>
      <c r="X956" s="87"/>
      <c r="Y956" s="87"/>
      <c r="Z956" s="87"/>
      <c r="AA956" s="87"/>
      <c r="AB956" s="87"/>
      <c r="AC956" s="87"/>
      <c r="AD956" s="87"/>
      <c r="AE956" s="87"/>
      <c r="AF956" s="87"/>
      <c r="AG956" s="87"/>
      <c r="AH956" s="87"/>
      <c r="AI956" s="87"/>
      <c r="AJ956" s="87"/>
      <c r="AK956" s="88"/>
      <c r="AL956" s="79"/>
      <c r="AM956">
        <f>VLOOKUP(P956,spp!A:C,3,FALSE)</f>
        <v>3.4299999999999997E-2</v>
      </c>
      <c r="AN956">
        <f>VLOOKUP(P956,spp!A:D,4,FALSE)</f>
        <v>2.9</v>
      </c>
      <c r="AO956">
        <f t="shared" si="110"/>
        <v>388.43660100226458</v>
      </c>
      <c r="AP956">
        <f t="shared" si="111"/>
        <v>9.7109150250566145</v>
      </c>
      <c r="AQ956">
        <f t="shared" si="112"/>
        <v>97.109150250566145</v>
      </c>
      <c r="AR956">
        <f t="shared" si="113"/>
        <v>9.7109150250566142E-2</v>
      </c>
      <c r="AS956">
        <f t="shared" si="108"/>
        <v>2.5000000000000001E-2</v>
      </c>
      <c r="AT956">
        <f>VLOOKUP(P956,spp!A:H,8,FALSE)</f>
        <v>4</v>
      </c>
      <c r="AU956" s="79" t="str">
        <f>VLOOKUP(Q956,gfQuimbayo!B:C,2,FALSE)</f>
        <v>PS</v>
      </c>
      <c r="AV956" s="79" t="str">
        <f>VLOOKUP(AU956,gfQuimbayo!E:F,2,FALSE)</f>
        <v>Piscivores</v>
      </c>
      <c r="AW956" s="79" t="str">
        <f>VLOOKUP(Q956,taxo!A:D,4,FALSE)</f>
        <v>Perciformes</v>
      </c>
      <c r="AX956" s="79" t="str">
        <f>VLOOKUP(Q956,taxo!A:C,3,FALSE)</f>
        <v>Serranidae</v>
      </c>
      <c r="AY956" t="str">
        <f>VLOOKUP(P956,spp!A:L,12,FALSE)</f>
        <v>LC</v>
      </c>
    </row>
    <row r="957" spans="1:51" hidden="1" x14ac:dyDescent="0.25">
      <c r="A957" t="s">
        <v>1094</v>
      </c>
      <c r="B957" s="22" t="s">
        <v>1126</v>
      </c>
      <c r="C957" s="43" t="s">
        <v>1138</v>
      </c>
      <c r="D957" s="22" t="s">
        <v>1143</v>
      </c>
      <c r="E957" s="22" t="s">
        <v>1146</v>
      </c>
      <c r="F957" s="3" t="s">
        <v>1148</v>
      </c>
      <c r="G957" s="46"/>
      <c r="H957" s="43">
        <v>3</v>
      </c>
      <c r="I957">
        <v>40</v>
      </c>
      <c r="J957" s="49">
        <v>43220</v>
      </c>
      <c r="K957" s="22">
        <v>2018</v>
      </c>
      <c r="L957" s="43" t="s">
        <v>1148</v>
      </c>
      <c r="M957" s="49">
        <v>43220</v>
      </c>
      <c r="N957" s="47">
        <v>10.5</v>
      </c>
      <c r="O957" t="str">
        <f t="shared" si="107"/>
        <v>Profundo</v>
      </c>
      <c r="P957" s="43" t="s">
        <v>977</v>
      </c>
      <c r="Q957" t="str">
        <f>VLOOKUP(P957,spp!A:B,2,FALSE)</f>
        <v>Chromis atrilobata</v>
      </c>
      <c r="R957" s="53">
        <f t="shared" si="109"/>
        <v>150</v>
      </c>
      <c r="S957" s="87"/>
      <c r="T957" s="89">
        <v>150</v>
      </c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  <c r="AF957" s="87"/>
      <c r="AG957" s="87"/>
      <c r="AH957" s="87"/>
      <c r="AI957" s="87"/>
      <c r="AJ957" s="87"/>
      <c r="AK957" s="88"/>
      <c r="AL957" s="79"/>
      <c r="AM957">
        <f>VLOOKUP(P957,spp!A:C,3,FALSE)</f>
        <v>5.2300000000000003E-3</v>
      </c>
      <c r="AN957">
        <f>VLOOKUP(P957,spp!A:D,4,FALSE)</f>
        <v>3.41655</v>
      </c>
      <c r="AO957">
        <f t="shared" si="110"/>
        <v>766.09655141002872</v>
      </c>
      <c r="AP957">
        <f t="shared" si="111"/>
        <v>19.152413785250719</v>
      </c>
      <c r="AQ957">
        <f t="shared" si="112"/>
        <v>191.52413785250718</v>
      </c>
      <c r="AR957">
        <f t="shared" si="113"/>
        <v>0.19152413785250719</v>
      </c>
      <c r="AS957">
        <f t="shared" si="108"/>
        <v>3.75</v>
      </c>
      <c r="AT957">
        <f>VLOOKUP(P957,spp!A:H,8,FALSE)</f>
        <v>3.4</v>
      </c>
      <c r="AU957" s="79" t="str">
        <f>VLOOKUP(Q957,gfQuimbayo!B:C,2,FALSE)</f>
        <v>PK</v>
      </c>
      <c r="AV957" s="79" t="str">
        <f>VLOOKUP(AU957,gfQuimbayo!E:F,2,FALSE)</f>
        <v>Planktivores</v>
      </c>
      <c r="AW957" s="79" t="str">
        <f>VLOOKUP(Q957,taxo!A:D,4,FALSE)</f>
        <v>Perciformes</v>
      </c>
      <c r="AX957" s="79" t="str">
        <f>VLOOKUP(Q957,taxo!A:C,3,FALSE)</f>
        <v>Pomacentridae</v>
      </c>
      <c r="AY957" t="str">
        <f>VLOOKUP(P957,spp!A:L,12,FALSE)</f>
        <v>LC</v>
      </c>
    </row>
    <row r="958" spans="1:51" hidden="1" x14ac:dyDescent="0.25">
      <c r="A958" t="s">
        <v>1094</v>
      </c>
      <c r="B958" s="22" t="s">
        <v>1126</v>
      </c>
      <c r="C958" s="43" t="s">
        <v>1138</v>
      </c>
      <c r="D958" s="22" t="s">
        <v>1143</v>
      </c>
      <c r="E958" s="22" t="s">
        <v>1146</v>
      </c>
      <c r="F958" s="3" t="s">
        <v>1148</v>
      </c>
      <c r="G958" s="46"/>
      <c r="H958" s="43">
        <v>3</v>
      </c>
      <c r="I958">
        <v>40</v>
      </c>
      <c r="J958" s="49">
        <v>43220</v>
      </c>
      <c r="K958" s="22">
        <v>2018</v>
      </c>
      <c r="L958" s="43" t="s">
        <v>1148</v>
      </c>
      <c r="M958" s="49">
        <v>43220</v>
      </c>
      <c r="N958" s="47">
        <v>10.5</v>
      </c>
      <c r="O958" t="str">
        <f t="shared" ref="O958:O1000" si="114">IF(N958&gt;6,"Profundo","Somero")</f>
        <v>Profundo</v>
      </c>
      <c r="P958" s="43" t="s">
        <v>979</v>
      </c>
      <c r="Q958" t="str">
        <f>VLOOKUP(P958,spp!A:B,2,FALSE)</f>
        <v>Haemulon maculicauda</v>
      </c>
      <c r="R958" s="53">
        <f t="shared" si="109"/>
        <v>13</v>
      </c>
      <c r="S958" s="87"/>
      <c r="T958" s="87"/>
      <c r="U958" s="87"/>
      <c r="V958" s="87"/>
      <c r="W958" s="89">
        <v>13</v>
      </c>
      <c r="X958" s="87"/>
      <c r="Y958" s="87"/>
      <c r="Z958" s="87"/>
      <c r="AA958" s="87"/>
      <c r="AB958" s="87"/>
      <c r="AC958" s="87"/>
      <c r="AD958" s="87"/>
      <c r="AE958" s="87"/>
      <c r="AF958" s="87"/>
      <c r="AG958" s="87"/>
      <c r="AH958" s="87"/>
      <c r="AI958" s="87"/>
      <c r="AJ958" s="87"/>
      <c r="AK958" s="88"/>
      <c r="AL958" s="79"/>
      <c r="AM958">
        <f>VLOOKUP(P958,spp!A:C,3,FALSE)</f>
        <v>8.8999999999999999E-3</v>
      </c>
      <c r="AN958">
        <f>VLOOKUP(P958,spp!A:D,4,FALSE)</f>
        <v>3.16</v>
      </c>
      <c r="AO958">
        <f t="shared" si="110"/>
        <v>3025.6855164547119</v>
      </c>
      <c r="AP958">
        <f t="shared" si="111"/>
        <v>75.642137911367797</v>
      </c>
      <c r="AQ958">
        <f t="shared" si="112"/>
        <v>756.42137911367797</v>
      </c>
      <c r="AR958">
        <f t="shared" si="113"/>
        <v>0.75642137911367802</v>
      </c>
      <c r="AS958">
        <f t="shared" si="108"/>
        <v>0.32500000000000001</v>
      </c>
      <c r="AT958">
        <f>VLOOKUP(P958,spp!A:H,8,FALSE)</f>
        <v>4.2</v>
      </c>
      <c r="AU958" s="79" t="str">
        <f>VLOOKUP(Q958,gfQuimbayo!B:C,2,FALSE)</f>
        <v>PS</v>
      </c>
      <c r="AV958" s="79" t="str">
        <f>VLOOKUP(AU958,gfQuimbayo!E:F,2,FALSE)</f>
        <v>Piscivores</v>
      </c>
      <c r="AW958" s="79" t="str">
        <f>VLOOKUP(Q958,taxo!A:D,4,FALSE)</f>
        <v>Perciformes</v>
      </c>
      <c r="AX958" s="79" t="str">
        <f>VLOOKUP(Q958,taxo!A:C,3,FALSE)</f>
        <v>Haemulidae</v>
      </c>
      <c r="AY958" t="str">
        <f>VLOOKUP(P958,spp!A:L,12,FALSE)</f>
        <v>LC</v>
      </c>
    </row>
    <row r="959" spans="1:51" hidden="1" x14ac:dyDescent="0.25">
      <c r="A959" t="s">
        <v>1094</v>
      </c>
      <c r="B959" s="22" t="s">
        <v>1126</v>
      </c>
      <c r="C959" s="43" t="s">
        <v>1138</v>
      </c>
      <c r="D959" s="22" t="s">
        <v>1143</v>
      </c>
      <c r="E959" s="22" t="s">
        <v>1146</v>
      </c>
      <c r="F959" s="3" t="s">
        <v>1148</v>
      </c>
      <c r="G959" s="46"/>
      <c r="H959" s="43">
        <v>3</v>
      </c>
      <c r="I959">
        <v>40</v>
      </c>
      <c r="J959" s="49">
        <v>43220</v>
      </c>
      <c r="K959" s="22">
        <v>2018</v>
      </c>
      <c r="L959" s="43" t="s">
        <v>1148</v>
      </c>
      <c r="M959" s="49">
        <v>43220</v>
      </c>
      <c r="N959" s="47">
        <v>10.5</v>
      </c>
      <c r="O959" t="str">
        <f t="shared" si="114"/>
        <v>Profundo</v>
      </c>
      <c r="P959" s="43" t="s">
        <v>961</v>
      </c>
      <c r="Q959" t="str">
        <f>VLOOKUP(P959,spp!A:B,2,FALSE)</f>
        <v>Johnrandallia nigrirostris</v>
      </c>
      <c r="R959" s="53">
        <f t="shared" si="109"/>
        <v>1</v>
      </c>
      <c r="S959" s="87"/>
      <c r="T959" s="87"/>
      <c r="U959" s="89">
        <v>1</v>
      </c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  <c r="AF959" s="87"/>
      <c r="AG959" s="87"/>
      <c r="AH959" s="87"/>
      <c r="AI959" s="87"/>
      <c r="AJ959" s="87"/>
      <c r="AK959" s="88"/>
      <c r="AL959" s="79"/>
      <c r="AM959">
        <f>VLOOKUP(P959,spp!A:C,3,FALSE)</f>
        <v>2.5600000000000001E-2</v>
      </c>
      <c r="AN959">
        <f>VLOOKUP(P959,spp!A:D,4,FALSE)</f>
        <v>3.0005999999999999</v>
      </c>
      <c r="AO959">
        <f t="shared" si="110"/>
        <v>50.075829302089247</v>
      </c>
      <c r="AP959">
        <f t="shared" si="111"/>
        <v>1.2518957325522311</v>
      </c>
      <c r="AQ959">
        <f t="shared" si="112"/>
        <v>12.518957325522312</v>
      </c>
      <c r="AR959">
        <f t="shared" si="113"/>
        <v>1.2518957325522311E-2</v>
      </c>
      <c r="AS959">
        <f t="shared" si="108"/>
        <v>2.5000000000000001E-2</v>
      </c>
      <c r="AT959">
        <f>VLOOKUP(P959,spp!A:H,8,FALSE)</f>
        <v>3</v>
      </c>
      <c r="AU959" s="79" t="str">
        <f>VLOOKUP(Q959,gfQuimbayo!B:C,2,FALSE)</f>
        <v>IN</v>
      </c>
      <c r="AV959" s="79" t="str">
        <f>VLOOKUP(AU959,gfQuimbayo!E:F,2,FALSE)</f>
        <v>Invertebrivores</v>
      </c>
      <c r="AW959" s="79" t="str">
        <f>VLOOKUP(Q959,taxo!A:D,4,FALSE)</f>
        <v>Perciformes</v>
      </c>
      <c r="AX959" s="79" t="str">
        <f>VLOOKUP(Q959,taxo!A:C,3,FALSE)</f>
        <v>Chaetodontidae</v>
      </c>
      <c r="AY959" t="str">
        <f>VLOOKUP(P959,spp!A:L,12,FALSE)</f>
        <v>LC</v>
      </c>
    </row>
    <row r="960" spans="1:51" hidden="1" x14ac:dyDescent="0.25">
      <c r="A960" t="s">
        <v>1094</v>
      </c>
      <c r="B960" s="22" t="s">
        <v>1126</v>
      </c>
      <c r="C960" s="43" t="s">
        <v>1138</v>
      </c>
      <c r="D960" s="22" t="s">
        <v>1143</v>
      </c>
      <c r="E960" s="22" t="s">
        <v>1146</v>
      </c>
      <c r="F960" s="3" t="s">
        <v>1148</v>
      </c>
      <c r="G960" s="46"/>
      <c r="H960" s="43">
        <v>3</v>
      </c>
      <c r="I960">
        <v>40</v>
      </c>
      <c r="J960" s="49">
        <v>43220</v>
      </c>
      <c r="K960" s="22">
        <v>2018</v>
      </c>
      <c r="L960" s="43" t="s">
        <v>1148</v>
      </c>
      <c r="M960" s="49">
        <v>43220</v>
      </c>
      <c r="N960" s="47">
        <v>10.5</v>
      </c>
      <c r="O960" t="str">
        <f t="shared" si="114"/>
        <v>Profundo</v>
      </c>
      <c r="P960" s="43" t="s">
        <v>986</v>
      </c>
      <c r="Q960" t="str">
        <f>VLOOKUP(P960,spp!A:B,2,FALSE)</f>
        <v>Stegastes flavilatus</v>
      </c>
      <c r="R960" s="53">
        <f t="shared" si="109"/>
        <v>4</v>
      </c>
      <c r="S960" s="87"/>
      <c r="T960" s="87"/>
      <c r="U960" s="89">
        <v>4</v>
      </c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  <c r="AF960" s="87"/>
      <c r="AG960" s="87"/>
      <c r="AH960" s="87"/>
      <c r="AI960" s="87"/>
      <c r="AJ960" s="87"/>
      <c r="AK960" s="88"/>
      <c r="AL960" s="79"/>
      <c r="AM960">
        <f>VLOOKUP(P960,spp!A:C,3,FALSE)</f>
        <v>3.49E-2</v>
      </c>
      <c r="AN960">
        <f>VLOOKUP(P960,spp!A:D,4,FALSE)</f>
        <v>2.9108999999999998</v>
      </c>
      <c r="AO960">
        <f t="shared" si="110"/>
        <v>217.71120178535051</v>
      </c>
      <c r="AP960">
        <f t="shared" si="111"/>
        <v>5.4427800446337624</v>
      </c>
      <c r="AQ960">
        <f t="shared" si="112"/>
        <v>54.427800446337628</v>
      </c>
      <c r="AR960">
        <f t="shared" si="113"/>
        <v>5.4427800446337625E-2</v>
      </c>
      <c r="AS960">
        <f t="shared" si="108"/>
        <v>0.1</v>
      </c>
      <c r="AT960">
        <f>VLOOKUP(P960,spp!A:H,8,FALSE)</f>
        <v>2</v>
      </c>
      <c r="AU960" s="79" t="str">
        <f>VLOOKUP(Q960,gfQuimbayo!B:C,2,FALSE)</f>
        <v>HD</v>
      </c>
      <c r="AV960" s="79" t="str">
        <f>VLOOKUP(AU960,gfQuimbayo!E:F,2,FALSE)</f>
        <v>Detritivores</v>
      </c>
      <c r="AW960" s="79" t="str">
        <f>VLOOKUP(Q960,taxo!A:D,4,FALSE)</f>
        <v>Perciformes</v>
      </c>
      <c r="AX960" s="79" t="str">
        <f>VLOOKUP(Q960,taxo!A:C,3,FALSE)</f>
        <v>Pomacentridae</v>
      </c>
      <c r="AY960" t="str">
        <f>VLOOKUP(P960,spp!A:L,12,FALSE)</f>
        <v>LC</v>
      </c>
    </row>
    <row r="961" spans="1:51" hidden="1" x14ac:dyDescent="0.25">
      <c r="A961" t="s">
        <v>1094</v>
      </c>
      <c r="B961" s="22" t="s">
        <v>1126</v>
      </c>
      <c r="C961" s="43" t="s">
        <v>1138</v>
      </c>
      <c r="D961" s="22" t="s">
        <v>1143</v>
      </c>
      <c r="E961" s="22" t="s">
        <v>1146</v>
      </c>
      <c r="F961" s="3" t="s">
        <v>1148</v>
      </c>
      <c r="G961" s="46"/>
      <c r="H961" s="43">
        <v>3</v>
      </c>
      <c r="I961">
        <v>40</v>
      </c>
      <c r="J961" s="49">
        <v>43220</v>
      </c>
      <c r="K961" s="22">
        <v>2018</v>
      </c>
      <c r="L961" s="43" t="s">
        <v>1148</v>
      </c>
      <c r="M961" s="49">
        <v>43220</v>
      </c>
      <c r="N961" s="47">
        <v>10.5</v>
      </c>
      <c r="O961" t="str">
        <f t="shared" si="114"/>
        <v>Profundo</v>
      </c>
      <c r="P961" s="43" t="s">
        <v>963</v>
      </c>
      <c r="Q961" t="str">
        <f>VLOOKUP(P961,spp!A:B,2,FALSE)</f>
        <v>Sargocentron suborbitalis</v>
      </c>
      <c r="R961" s="53">
        <f t="shared" si="109"/>
        <v>2</v>
      </c>
      <c r="S961" s="87"/>
      <c r="T961" s="87"/>
      <c r="U961" s="89">
        <v>2</v>
      </c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  <c r="AF961" s="87"/>
      <c r="AG961" s="87"/>
      <c r="AH961" s="87"/>
      <c r="AI961" s="87"/>
      <c r="AJ961" s="87"/>
      <c r="AK961" s="88"/>
      <c r="AL961" s="79"/>
      <c r="AM961">
        <f>VLOOKUP(P961,spp!A:C,3,FALSE)</f>
        <v>2.3199999999999998E-2</v>
      </c>
      <c r="AN961">
        <f>VLOOKUP(P961,spp!A:D,4,FALSE)</f>
        <v>2.9554</v>
      </c>
      <c r="AO961">
        <f t="shared" si="110"/>
        <v>80.970315778811653</v>
      </c>
      <c r="AP961">
        <f t="shared" si="111"/>
        <v>2.0242578944702911</v>
      </c>
      <c r="AQ961">
        <f t="shared" si="112"/>
        <v>20.242578944702913</v>
      </c>
      <c r="AR961">
        <f t="shared" si="113"/>
        <v>2.0242578944702914E-2</v>
      </c>
      <c r="AS961">
        <f t="shared" si="108"/>
        <v>0.05</v>
      </c>
      <c r="AT961">
        <f>VLOOKUP(P961,spp!A:H,8,FALSE)</f>
        <v>3.5</v>
      </c>
      <c r="AU961" s="79" t="str">
        <f>VLOOKUP(Q961,gfQuimbayo!B:C,2,FALSE)</f>
        <v>IN</v>
      </c>
      <c r="AV961" s="79" t="str">
        <f>VLOOKUP(AU961,gfQuimbayo!E:F,2,FALSE)</f>
        <v>Invertebrivores</v>
      </c>
      <c r="AW961" s="79" t="str">
        <f>VLOOKUP(Q961,taxo!A:D,4,FALSE)</f>
        <v>Beryciformes</v>
      </c>
      <c r="AX961" s="79" t="str">
        <f>VLOOKUP(Q961,taxo!A:C,3,FALSE)</f>
        <v>Holocentridae</v>
      </c>
      <c r="AY961" t="str">
        <f>VLOOKUP(P961,spp!A:L,12,FALSE)</f>
        <v>LC</v>
      </c>
    </row>
    <row r="962" spans="1:51" hidden="1" x14ac:dyDescent="0.25">
      <c r="A962" t="s">
        <v>1094</v>
      </c>
      <c r="B962" s="22" t="s">
        <v>1126</v>
      </c>
      <c r="C962" s="43" t="s">
        <v>1138</v>
      </c>
      <c r="D962" s="22" t="s">
        <v>1143</v>
      </c>
      <c r="E962" s="22" t="s">
        <v>1146</v>
      </c>
      <c r="F962" s="3" t="s">
        <v>1148</v>
      </c>
      <c r="G962" s="46"/>
      <c r="H962" s="43">
        <v>3</v>
      </c>
      <c r="I962">
        <v>40</v>
      </c>
      <c r="J962" s="49">
        <v>43220</v>
      </c>
      <c r="K962" s="22">
        <v>2018</v>
      </c>
      <c r="L962" s="43" t="s">
        <v>1148</v>
      </c>
      <c r="M962" s="49">
        <v>43220</v>
      </c>
      <c r="N962" s="47">
        <v>10.5</v>
      </c>
      <c r="O962" t="str">
        <f t="shared" si="114"/>
        <v>Profundo</v>
      </c>
      <c r="P962" s="43" t="s">
        <v>1165</v>
      </c>
      <c r="Q962" t="str">
        <f>VLOOKUP(P962,spp!A:B,2,FALSE)</f>
        <v>Myripristis berndti</v>
      </c>
      <c r="R962" s="53">
        <f t="shared" si="109"/>
        <v>5</v>
      </c>
      <c r="S962" s="87"/>
      <c r="T962" s="87"/>
      <c r="U962" s="89">
        <v>5</v>
      </c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  <c r="AF962" s="87"/>
      <c r="AG962" s="87"/>
      <c r="AH962" s="87"/>
      <c r="AI962" s="87"/>
      <c r="AJ962" s="87"/>
      <c r="AK962" s="88"/>
      <c r="AL962" s="79"/>
      <c r="AM962">
        <f>VLOOKUP(P962,spp!A:C,3,FALSE)</f>
        <v>2.4E-2</v>
      </c>
      <c r="AN962">
        <f>VLOOKUP(P962,spp!A:D,4,FALSE)</f>
        <v>3.02</v>
      </c>
      <c r="AO962">
        <f t="shared" si="110"/>
        <v>246.51848230843291</v>
      </c>
      <c r="AP962">
        <f t="shared" si="111"/>
        <v>6.1629620577108231</v>
      </c>
      <c r="AQ962">
        <f t="shared" si="112"/>
        <v>61.629620577108227</v>
      </c>
      <c r="AR962">
        <f t="shared" si="113"/>
        <v>6.1629620577108225E-2</v>
      </c>
      <c r="AS962">
        <f t="shared" ref="AS962:AS1000" si="115">R962/I962</f>
        <v>0.125</v>
      </c>
      <c r="AT962">
        <f>VLOOKUP(P962,spp!A:H,8,FALSE)</f>
        <v>3.7</v>
      </c>
      <c r="AU962" s="79" t="str">
        <f>VLOOKUP(Q962,gfQuimbayo!B:C,2,FALSE)</f>
        <v>PK</v>
      </c>
      <c r="AV962" s="79" t="str">
        <f>VLOOKUP(AU962,gfQuimbayo!E:F,2,FALSE)</f>
        <v>Planktivores</v>
      </c>
      <c r="AW962" s="79" t="str">
        <f>VLOOKUP(Q962,taxo!A:D,4,FALSE)</f>
        <v>Beryciformes</v>
      </c>
      <c r="AX962" s="79" t="str">
        <f>VLOOKUP(Q962,taxo!A:C,3,FALSE)</f>
        <v>Holocentridae</v>
      </c>
      <c r="AY962" t="str">
        <f>VLOOKUP(P962,spp!A:L,12,FALSE)</f>
        <v>NE</v>
      </c>
    </row>
    <row r="963" spans="1:51" hidden="1" x14ac:dyDescent="0.25">
      <c r="A963" t="s">
        <v>1094</v>
      </c>
      <c r="B963" s="22" t="s">
        <v>1126</v>
      </c>
      <c r="C963" s="43" t="s">
        <v>1138</v>
      </c>
      <c r="D963" s="22" t="s">
        <v>1143</v>
      </c>
      <c r="E963" s="22" t="s">
        <v>1146</v>
      </c>
      <c r="F963" s="3" t="s">
        <v>1148</v>
      </c>
      <c r="G963" s="46"/>
      <c r="H963" s="43">
        <v>3</v>
      </c>
      <c r="I963">
        <v>40</v>
      </c>
      <c r="J963" s="49">
        <v>43220</v>
      </c>
      <c r="K963" s="22">
        <v>2018</v>
      </c>
      <c r="L963" s="43" t="s">
        <v>1148</v>
      </c>
      <c r="M963" s="49">
        <v>43220</v>
      </c>
      <c r="N963" s="47">
        <v>10.5</v>
      </c>
      <c r="O963" t="str">
        <f t="shared" si="114"/>
        <v>Profundo</v>
      </c>
      <c r="P963" s="43" t="s">
        <v>964</v>
      </c>
      <c r="Q963" t="str">
        <f>VLOOKUP(P963,spp!A:B,2,FALSE)</f>
        <v>Abudefduf troschelii</v>
      </c>
      <c r="R963" s="53">
        <f t="shared" si="109"/>
        <v>30</v>
      </c>
      <c r="S963" s="87"/>
      <c r="T963" s="87"/>
      <c r="U963" s="89">
        <v>30</v>
      </c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  <c r="AF963" s="87"/>
      <c r="AG963" s="87"/>
      <c r="AH963" s="87"/>
      <c r="AI963" s="87"/>
      <c r="AJ963" s="87"/>
      <c r="AK963" s="88"/>
      <c r="AL963" s="79"/>
      <c r="AM963">
        <f>VLOOKUP(P963,spp!A:C,3,FALSE)</f>
        <v>1.6E-2</v>
      </c>
      <c r="AN963">
        <f>VLOOKUP(P963,spp!A:D,4,FALSE)</f>
        <v>3.0516000000000001</v>
      </c>
      <c r="AO963">
        <f t="shared" si="110"/>
        <v>1068.0014272448959</v>
      </c>
      <c r="AP963">
        <f t="shared" si="111"/>
        <v>26.700035681122397</v>
      </c>
      <c r="AQ963">
        <f t="shared" si="112"/>
        <v>267.00035681122398</v>
      </c>
      <c r="AR963">
        <f t="shared" si="113"/>
        <v>0.26700035681122397</v>
      </c>
      <c r="AS963">
        <f t="shared" si="115"/>
        <v>0.75</v>
      </c>
      <c r="AT963">
        <f>VLOOKUP(P963,spp!A:H,8,FALSE)</f>
        <v>3</v>
      </c>
      <c r="AU963" s="79" t="str">
        <f>VLOOKUP(Q963,gfQuimbayo!B:C,2,FALSE)</f>
        <v>PK</v>
      </c>
      <c r="AV963" s="79" t="str">
        <f>VLOOKUP(AU963,gfQuimbayo!E:F,2,FALSE)</f>
        <v>Planktivores</v>
      </c>
      <c r="AW963" s="79" t="str">
        <f>VLOOKUP(Q963,taxo!A:D,4,FALSE)</f>
        <v>Perciformes</v>
      </c>
      <c r="AX963" s="79" t="str">
        <f>VLOOKUP(Q963,taxo!A:C,3,FALSE)</f>
        <v>Pomacentridae</v>
      </c>
      <c r="AY963" t="str">
        <f>VLOOKUP(P963,spp!A:L,12,FALSE)</f>
        <v>LC</v>
      </c>
    </row>
    <row r="964" spans="1:51" hidden="1" x14ac:dyDescent="0.25">
      <c r="A964" t="s">
        <v>1094</v>
      </c>
      <c r="B964" s="22" t="s">
        <v>1126</v>
      </c>
      <c r="C964" s="43" t="s">
        <v>1138</v>
      </c>
      <c r="D964" s="22" t="s">
        <v>1143</v>
      </c>
      <c r="E964" s="22" t="s">
        <v>1146</v>
      </c>
      <c r="F964" s="3" t="s">
        <v>1148</v>
      </c>
      <c r="G964" s="46"/>
      <c r="H964" s="43">
        <v>3</v>
      </c>
      <c r="I964">
        <v>40</v>
      </c>
      <c r="J964" s="49">
        <v>43220</v>
      </c>
      <c r="K964" s="22">
        <v>2018</v>
      </c>
      <c r="L964" s="43" t="s">
        <v>1148</v>
      </c>
      <c r="M964" s="49">
        <v>43220</v>
      </c>
      <c r="N964" s="47">
        <v>10.5</v>
      </c>
      <c r="O964" t="str">
        <f t="shared" si="114"/>
        <v>Profundo</v>
      </c>
      <c r="P964" s="43" t="s">
        <v>984</v>
      </c>
      <c r="Q964" t="str">
        <f>VLOOKUP(P964,spp!A:B,2,FALSE)</f>
        <v>Scarus ghobban</v>
      </c>
      <c r="R964" s="53">
        <f t="shared" si="109"/>
        <v>4</v>
      </c>
      <c r="S964" s="87"/>
      <c r="T964" s="87"/>
      <c r="U964" s="87"/>
      <c r="V964" s="87"/>
      <c r="W964" s="89">
        <v>4</v>
      </c>
      <c r="X964" s="87"/>
      <c r="Y964" s="87"/>
      <c r="Z964" s="87"/>
      <c r="AA964" s="87"/>
      <c r="AB964" s="87"/>
      <c r="AC964" s="87"/>
      <c r="AD964" s="87"/>
      <c r="AE964" s="87"/>
      <c r="AF964" s="87"/>
      <c r="AG964" s="87"/>
      <c r="AH964" s="87"/>
      <c r="AI964" s="87"/>
      <c r="AJ964" s="87"/>
      <c r="AK964" s="88"/>
      <c r="AL964" s="79"/>
      <c r="AM964">
        <f>VLOOKUP(P964,spp!A:C,3,FALSE)</f>
        <v>2.3300000000000001E-2</v>
      </c>
      <c r="AN964">
        <f>VLOOKUP(P964,spp!A:D,4,FALSE)</f>
        <v>2.919</v>
      </c>
      <c r="AO964">
        <f t="shared" si="110"/>
        <v>1122.0256822198494</v>
      </c>
      <c r="AP964">
        <f t="shared" si="111"/>
        <v>28.050642055496233</v>
      </c>
      <c r="AQ964">
        <f t="shared" si="112"/>
        <v>280.50642055496235</v>
      </c>
      <c r="AR964">
        <f t="shared" si="113"/>
        <v>0.28050642055496233</v>
      </c>
      <c r="AS964">
        <f t="shared" si="115"/>
        <v>0.1</v>
      </c>
      <c r="AT964">
        <f>VLOOKUP(P964,spp!A:H,8,FALSE)</f>
        <v>2</v>
      </c>
      <c r="AU964" s="79" t="str">
        <f>VLOOKUP(Q964,gfQuimbayo!B:C,2,FALSE)</f>
        <v>HM</v>
      </c>
      <c r="AV964" s="79" t="str">
        <f>VLOOKUP(AU964,gfQuimbayo!E:F,2,FALSE)</f>
        <v>Macroalgae feeders</v>
      </c>
      <c r="AW964" s="79" t="str">
        <f>VLOOKUP(Q964,taxo!A:D,4,FALSE)</f>
        <v>Perciformes</v>
      </c>
      <c r="AX964" s="79" t="str">
        <f>VLOOKUP(Q964,taxo!A:C,3,FALSE)</f>
        <v>Scaridae</v>
      </c>
      <c r="AY964" t="str">
        <f>VLOOKUP(P964,spp!A:L,12,FALSE)</f>
        <v>LC</v>
      </c>
    </row>
    <row r="965" spans="1:51" hidden="1" x14ac:dyDescent="0.25">
      <c r="A965" t="s">
        <v>1094</v>
      </c>
      <c r="B965" s="22" t="s">
        <v>1126</v>
      </c>
      <c r="C965" s="43" t="s">
        <v>1138</v>
      </c>
      <c r="D965" s="22" t="s">
        <v>1143</v>
      </c>
      <c r="E965" s="22" t="s">
        <v>1146</v>
      </c>
      <c r="F965" s="3" t="s">
        <v>1148</v>
      </c>
      <c r="G965" s="46"/>
      <c r="H965" s="43">
        <v>3</v>
      </c>
      <c r="I965">
        <v>40</v>
      </c>
      <c r="J965" s="49">
        <v>43220</v>
      </c>
      <c r="K965" s="22">
        <v>2018</v>
      </c>
      <c r="L965" s="43" t="s">
        <v>1148</v>
      </c>
      <c r="M965" s="49">
        <v>43220</v>
      </c>
      <c r="N965" s="47">
        <v>10.5</v>
      </c>
      <c r="O965" t="str">
        <f t="shared" si="114"/>
        <v>Profundo</v>
      </c>
      <c r="P965" s="43" t="s">
        <v>976</v>
      </c>
      <c r="Q965" t="str">
        <f>VLOOKUP(P965,spp!A:B,2,FALSE)</f>
        <v>Sufflamen verres</v>
      </c>
      <c r="R965" s="53">
        <f t="shared" si="109"/>
        <v>1</v>
      </c>
      <c r="S965" s="87"/>
      <c r="T965" s="87"/>
      <c r="U965" s="87"/>
      <c r="V965" s="87"/>
      <c r="W965" s="89">
        <v>1</v>
      </c>
      <c r="X965" s="87"/>
      <c r="Y965" s="87"/>
      <c r="Z965" s="87"/>
      <c r="AA965" s="87"/>
      <c r="AB965" s="87"/>
      <c r="AC965" s="87"/>
      <c r="AD965" s="87"/>
      <c r="AE965" s="87"/>
      <c r="AF965" s="87"/>
      <c r="AG965" s="87"/>
      <c r="AH965" s="87"/>
      <c r="AI965" s="87"/>
      <c r="AJ965" s="87"/>
      <c r="AK965" s="88"/>
      <c r="AL965" s="79"/>
      <c r="AM965">
        <f>VLOOKUP(P965,spp!A:C,3,FALSE)</f>
        <v>2.4899999999999999E-2</v>
      </c>
      <c r="AN965">
        <f>VLOOKUP(P965,spp!A:D,4,FALSE)</f>
        <v>3.0129999999999999</v>
      </c>
      <c r="AO965">
        <f t="shared" si="110"/>
        <v>405.68840307059952</v>
      </c>
      <c r="AP965">
        <f t="shared" si="111"/>
        <v>10.142210076764988</v>
      </c>
      <c r="AQ965">
        <f t="shared" si="112"/>
        <v>101.42210076764988</v>
      </c>
      <c r="AR965">
        <f t="shared" si="113"/>
        <v>0.10142210076764988</v>
      </c>
      <c r="AS965">
        <f t="shared" si="115"/>
        <v>2.5000000000000001E-2</v>
      </c>
      <c r="AT965">
        <f>VLOOKUP(P965,spp!A:H,8,FALSE)</f>
        <v>3.3</v>
      </c>
      <c r="AU965" s="79" t="str">
        <f>VLOOKUP(Q965,gfQuimbayo!B:C,2,FALSE)</f>
        <v>IN</v>
      </c>
      <c r="AV965" s="79" t="str">
        <f>VLOOKUP(AU965,gfQuimbayo!E:F,2,FALSE)</f>
        <v>Invertebrivores</v>
      </c>
      <c r="AW965" s="79" t="str">
        <f>VLOOKUP(Q965,taxo!A:D,4,FALSE)</f>
        <v>Tetraodontiformes</v>
      </c>
      <c r="AX965" s="79" t="str">
        <f>VLOOKUP(Q965,taxo!A:C,3,FALSE)</f>
        <v>Balistidae</v>
      </c>
      <c r="AY965" t="str">
        <f>VLOOKUP(P965,spp!A:L,12,FALSE)</f>
        <v>LC</v>
      </c>
    </row>
    <row r="966" spans="1:51" hidden="1" x14ac:dyDescent="0.25">
      <c r="A966" t="s">
        <v>1094</v>
      </c>
      <c r="B966" s="22" t="s">
        <v>1126</v>
      </c>
      <c r="C966" s="43" t="s">
        <v>1138</v>
      </c>
      <c r="D966" s="22" t="s">
        <v>1143</v>
      </c>
      <c r="E966" s="22" t="s">
        <v>1146</v>
      </c>
      <c r="F966" s="3" t="s">
        <v>1148</v>
      </c>
      <c r="G966" s="46"/>
      <c r="H966" s="43">
        <v>3</v>
      </c>
      <c r="I966">
        <v>40</v>
      </c>
      <c r="J966" s="49">
        <v>43220</v>
      </c>
      <c r="K966" s="22">
        <v>2018</v>
      </c>
      <c r="L966" s="43" t="s">
        <v>1148</v>
      </c>
      <c r="M966" s="49">
        <v>43220</v>
      </c>
      <c r="N966" s="47">
        <v>10.5</v>
      </c>
      <c r="O966" t="str">
        <f t="shared" si="114"/>
        <v>Profundo</v>
      </c>
      <c r="P966" s="43" t="s">
        <v>957</v>
      </c>
      <c r="Q966" t="str">
        <f>VLOOKUP(P966,spp!A:B,2,FALSE)</f>
        <v>Halichoeres dispilus</v>
      </c>
      <c r="R966" s="53">
        <f t="shared" si="109"/>
        <v>30</v>
      </c>
      <c r="S966" s="87"/>
      <c r="T966" s="89">
        <v>30</v>
      </c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  <c r="AF966" s="87"/>
      <c r="AG966" s="87"/>
      <c r="AH966" s="87"/>
      <c r="AI966" s="87"/>
      <c r="AJ966" s="87"/>
      <c r="AK966" s="88"/>
      <c r="AL966" s="79"/>
      <c r="AM966">
        <f>VLOOKUP(P966,spp!A:C,3,FALSE)</f>
        <v>1.26E-2</v>
      </c>
      <c r="AN966">
        <f>VLOOKUP(P966,spp!A:D,4,FALSE)</f>
        <v>3.0672999999999999</v>
      </c>
      <c r="AO966">
        <f t="shared" si="110"/>
        <v>182.6279369031466</v>
      </c>
      <c r="AP966">
        <f t="shared" si="111"/>
        <v>4.5656984225786648</v>
      </c>
      <c r="AQ966">
        <f t="shared" si="112"/>
        <v>45.656984225786644</v>
      </c>
      <c r="AR966">
        <f t="shared" si="113"/>
        <v>4.5656984225786644E-2</v>
      </c>
      <c r="AS966">
        <f t="shared" si="115"/>
        <v>0.75</v>
      </c>
      <c r="AT966">
        <f>VLOOKUP(P966,spp!A:H,8,FALSE)</f>
        <v>3.9</v>
      </c>
      <c r="AU966" s="79" t="str">
        <f>VLOOKUP(Q966,gfQuimbayo!B:C,2,FALSE)</f>
        <v>IN</v>
      </c>
      <c r="AV966" s="79" t="str">
        <f>VLOOKUP(AU966,gfQuimbayo!E:F,2,FALSE)</f>
        <v>Invertebrivores</v>
      </c>
      <c r="AW966" s="79" t="str">
        <f>VLOOKUP(Q966,taxo!A:D,4,FALSE)</f>
        <v>Perciformes</v>
      </c>
      <c r="AX966" s="79" t="str">
        <f>VLOOKUP(Q966,taxo!A:C,3,FALSE)</f>
        <v>Labridae</v>
      </c>
      <c r="AY966" t="str">
        <f>VLOOKUP(P966,spp!A:L,12,FALSE)</f>
        <v>LC</v>
      </c>
    </row>
    <row r="967" spans="1:51" hidden="1" x14ac:dyDescent="0.25">
      <c r="A967" t="s">
        <v>1094</v>
      </c>
      <c r="B967" s="22" t="s">
        <v>1126</v>
      </c>
      <c r="C967" s="43" t="s">
        <v>1139</v>
      </c>
      <c r="D967" s="22" t="s">
        <v>1143</v>
      </c>
      <c r="E967" s="22" t="s">
        <v>1146</v>
      </c>
      <c r="F967" s="3" t="s">
        <v>1148</v>
      </c>
      <c r="G967" s="46"/>
      <c r="H967" s="43">
        <v>1</v>
      </c>
      <c r="I967">
        <v>40</v>
      </c>
      <c r="J967" s="49">
        <v>43220</v>
      </c>
      <c r="K967" s="22">
        <v>2018</v>
      </c>
      <c r="L967" s="43" t="s">
        <v>1148</v>
      </c>
      <c r="M967" s="49">
        <v>43220</v>
      </c>
      <c r="N967" s="47">
        <v>8.1999999999999993</v>
      </c>
      <c r="O967" t="str">
        <f t="shared" si="114"/>
        <v>Profundo</v>
      </c>
      <c r="P967" s="43" t="s">
        <v>1030</v>
      </c>
      <c r="Q967" t="str">
        <f>VLOOKUP(P967,spp!A:B,2,FALSE)</f>
        <v>Diodon holocanthus</v>
      </c>
      <c r="R967" s="53">
        <f t="shared" si="109"/>
        <v>3</v>
      </c>
      <c r="S967" s="87"/>
      <c r="T967" s="87"/>
      <c r="U967" s="89">
        <v>3</v>
      </c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  <c r="AI967" s="87"/>
      <c r="AJ967" s="87"/>
      <c r="AK967" s="88"/>
      <c r="AL967" s="79"/>
      <c r="AM967">
        <f>VLOOKUP(P967,spp!A:C,3,FALSE)</f>
        <v>2.1899999999999999E-2</v>
      </c>
      <c r="AN967">
        <f>VLOOKUP(P967,spp!A:D,4,FALSE)</f>
        <v>3</v>
      </c>
      <c r="AO967">
        <f t="shared" si="110"/>
        <v>128.3203125</v>
      </c>
      <c r="AP967">
        <f t="shared" si="111"/>
        <v>3.2080078125</v>
      </c>
      <c r="AQ967">
        <f t="shared" si="112"/>
        <v>32.080078125</v>
      </c>
      <c r="AR967">
        <f t="shared" si="113"/>
        <v>3.2080078125000001E-2</v>
      </c>
      <c r="AS967">
        <f t="shared" si="115"/>
        <v>7.4999999999999997E-2</v>
      </c>
      <c r="AT967">
        <f>VLOOKUP(P967,spp!A:H,8,FALSE)</f>
        <v>3.3</v>
      </c>
      <c r="AU967" s="79" t="str">
        <f>VLOOKUP(Q967,gfQuimbayo!B:C,2,FALSE)</f>
        <v>IN</v>
      </c>
      <c r="AV967" s="79" t="str">
        <f>VLOOKUP(AU967,gfQuimbayo!E:F,2,FALSE)</f>
        <v>Invertebrivores</v>
      </c>
      <c r="AW967" s="79" t="str">
        <f>VLOOKUP(Q967,taxo!A:D,4,FALSE)</f>
        <v>Tetraodontiformes</v>
      </c>
      <c r="AX967" s="79" t="str">
        <f>VLOOKUP(Q967,taxo!A:C,3,FALSE)</f>
        <v>Diodontidae</v>
      </c>
      <c r="AY967" t="str">
        <f>VLOOKUP(P967,spp!A:L,12,FALSE)</f>
        <v>NE</v>
      </c>
    </row>
    <row r="968" spans="1:51" hidden="1" x14ac:dyDescent="0.25">
      <c r="A968" t="s">
        <v>1094</v>
      </c>
      <c r="B968" s="22" t="s">
        <v>1126</v>
      </c>
      <c r="C968" s="43" t="s">
        <v>1139</v>
      </c>
      <c r="D968" s="22" t="s">
        <v>1143</v>
      </c>
      <c r="E968" s="22" t="s">
        <v>1146</v>
      </c>
      <c r="F968" s="3" t="s">
        <v>1148</v>
      </c>
      <c r="G968" s="46"/>
      <c r="H968" s="43">
        <v>1</v>
      </c>
      <c r="I968">
        <v>40</v>
      </c>
      <c r="J968" s="49">
        <v>43220</v>
      </c>
      <c r="K968" s="22">
        <v>2018</v>
      </c>
      <c r="L968" s="43" t="s">
        <v>1148</v>
      </c>
      <c r="M968" s="49">
        <v>43220</v>
      </c>
      <c r="N968" s="47">
        <v>8.1999999999999993</v>
      </c>
      <c r="O968" t="str">
        <f t="shared" si="114"/>
        <v>Profundo</v>
      </c>
      <c r="P968" s="43" t="s">
        <v>996</v>
      </c>
      <c r="Q968" t="str">
        <f>VLOOKUP(P968,spp!A:B,2,FALSE)</f>
        <v>Paranthias colonus</v>
      </c>
      <c r="R968" s="53">
        <f t="shared" si="109"/>
        <v>7</v>
      </c>
      <c r="S968" s="87"/>
      <c r="T968" s="89">
        <v>1</v>
      </c>
      <c r="U968" s="87"/>
      <c r="V968" s="87"/>
      <c r="W968" s="89">
        <v>6</v>
      </c>
      <c r="X968" s="87"/>
      <c r="Y968" s="87"/>
      <c r="Z968" s="87"/>
      <c r="AA968" s="87"/>
      <c r="AB968" s="87"/>
      <c r="AC968" s="87"/>
      <c r="AD968" s="87"/>
      <c r="AE968" s="87"/>
      <c r="AF968" s="87"/>
      <c r="AG968" s="87"/>
      <c r="AH968" s="87"/>
      <c r="AI968" s="87"/>
      <c r="AJ968" s="87"/>
      <c r="AK968" s="88"/>
      <c r="AL968" s="79"/>
      <c r="AM968">
        <f>VLOOKUP(P968,spp!A:C,3,FALSE)</f>
        <v>1.485E-2</v>
      </c>
      <c r="AN968">
        <f>VLOOKUP(P968,spp!A:D,4,FALSE)</f>
        <v>2.8633299999999999</v>
      </c>
      <c r="AO968">
        <f t="shared" si="110"/>
        <v>901.44462474597981</v>
      </c>
      <c r="AP968">
        <f t="shared" si="111"/>
        <v>22.536115618649497</v>
      </c>
      <c r="AQ968">
        <f t="shared" si="112"/>
        <v>225.36115618649495</v>
      </c>
      <c r="AR968">
        <f t="shared" si="113"/>
        <v>0.22536115618649497</v>
      </c>
      <c r="AS968">
        <f t="shared" si="115"/>
        <v>0.17499999999999999</v>
      </c>
      <c r="AT968">
        <f>VLOOKUP(P968,spp!A:H,8,FALSE)</f>
        <v>3.8</v>
      </c>
      <c r="AU968" s="79" t="str">
        <f>VLOOKUP(Q968,gfQuimbayo!B:C,2,FALSE)</f>
        <v>PK</v>
      </c>
      <c r="AV968" s="79" t="str">
        <f>VLOOKUP(AU968,gfQuimbayo!E:F,2,FALSE)</f>
        <v>Planktivores</v>
      </c>
      <c r="AW968" s="79" t="str">
        <f>VLOOKUP(Q968,taxo!A:D,4,FALSE)</f>
        <v>Perciformes</v>
      </c>
      <c r="AX968" s="79" t="str">
        <f>VLOOKUP(Q968,taxo!A:C,3,FALSE)</f>
        <v>Serranidae</v>
      </c>
      <c r="AY968" t="str">
        <f>VLOOKUP(P968,spp!A:L,12,FALSE)</f>
        <v>LC</v>
      </c>
    </row>
    <row r="969" spans="1:51" hidden="1" x14ac:dyDescent="0.25">
      <c r="A969" t="s">
        <v>1094</v>
      </c>
      <c r="B969" s="22" t="s">
        <v>1126</v>
      </c>
      <c r="C969" s="43" t="s">
        <v>1139</v>
      </c>
      <c r="D969" s="22" t="s">
        <v>1143</v>
      </c>
      <c r="E969" s="22" t="s">
        <v>1146</v>
      </c>
      <c r="F969" s="3" t="s">
        <v>1148</v>
      </c>
      <c r="G969" s="46"/>
      <c r="H969" s="43">
        <v>1</v>
      </c>
      <c r="I969">
        <v>40</v>
      </c>
      <c r="J969" s="49">
        <v>43220</v>
      </c>
      <c r="K969" s="22">
        <v>2018</v>
      </c>
      <c r="L969" s="43" t="s">
        <v>1148</v>
      </c>
      <c r="M969" s="49">
        <v>43220</v>
      </c>
      <c r="N969" s="47">
        <v>8.1999999999999993</v>
      </c>
      <c r="O969" t="str">
        <f t="shared" si="114"/>
        <v>Profundo</v>
      </c>
      <c r="P969" s="43" t="s">
        <v>962</v>
      </c>
      <c r="Q969" t="str">
        <f>VLOOKUP(P969,spp!A:B,2,FALSE)</f>
        <v>Epinephelus labriformis</v>
      </c>
      <c r="R969" s="53">
        <f t="shared" si="109"/>
        <v>1</v>
      </c>
      <c r="S969" s="87"/>
      <c r="T969" s="87"/>
      <c r="U969" s="87"/>
      <c r="V969" s="89">
        <v>1</v>
      </c>
      <c r="W969" s="87"/>
      <c r="X969" s="87"/>
      <c r="Y969" s="87"/>
      <c r="Z969" s="87"/>
      <c r="AA969" s="87"/>
      <c r="AB969" s="87"/>
      <c r="AC969" s="87"/>
      <c r="AD969" s="87"/>
      <c r="AE969" s="87"/>
      <c r="AF969" s="87"/>
      <c r="AG969" s="87"/>
      <c r="AH969" s="87"/>
      <c r="AI969" s="87"/>
      <c r="AJ969" s="87"/>
      <c r="AK969" s="88"/>
      <c r="AL969" s="79"/>
      <c r="AM969">
        <f>VLOOKUP(P969,spp!A:C,3,FALSE)</f>
        <v>3.4299999999999997E-2</v>
      </c>
      <c r="AN969">
        <f>VLOOKUP(P969,spp!A:D,4,FALSE)</f>
        <v>2.9</v>
      </c>
      <c r="AO969">
        <f t="shared" si="110"/>
        <v>138.07163295763075</v>
      </c>
      <c r="AP969">
        <f t="shared" si="111"/>
        <v>3.4517908239407689</v>
      </c>
      <c r="AQ969">
        <f t="shared" si="112"/>
        <v>34.517908239407689</v>
      </c>
      <c r="AR969">
        <f t="shared" si="113"/>
        <v>3.4517908239407688E-2</v>
      </c>
      <c r="AS969">
        <f t="shared" si="115"/>
        <v>2.5000000000000001E-2</v>
      </c>
      <c r="AT969">
        <f>VLOOKUP(P969,spp!A:H,8,FALSE)</f>
        <v>4</v>
      </c>
      <c r="AU969" s="79" t="str">
        <f>VLOOKUP(Q969,gfQuimbayo!B:C,2,FALSE)</f>
        <v>PS</v>
      </c>
      <c r="AV969" s="79" t="str">
        <f>VLOOKUP(AU969,gfQuimbayo!E:F,2,FALSE)</f>
        <v>Piscivores</v>
      </c>
      <c r="AW969" s="79" t="str">
        <f>VLOOKUP(Q969,taxo!A:D,4,FALSE)</f>
        <v>Perciformes</v>
      </c>
      <c r="AX969" s="79" t="str">
        <f>VLOOKUP(Q969,taxo!A:C,3,FALSE)</f>
        <v>Serranidae</v>
      </c>
      <c r="AY969" t="str">
        <f>VLOOKUP(P969,spp!A:L,12,FALSE)</f>
        <v>LC</v>
      </c>
    </row>
    <row r="970" spans="1:51" hidden="1" x14ac:dyDescent="0.25">
      <c r="A970" t="s">
        <v>1094</v>
      </c>
      <c r="B970" s="22" t="s">
        <v>1126</v>
      </c>
      <c r="C970" s="43" t="s">
        <v>1139</v>
      </c>
      <c r="D970" s="22" t="s">
        <v>1143</v>
      </c>
      <c r="E970" s="22" t="s">
        <v>1146</v>
      </c>
      <c r="F970" s="3" t="s">
        <v>1148</v>
      </c>
      <c r="G970" s="46"/>
      <c r="H970" s="43">
        <v>1</v>
      </c>
      <c r="I970">
        <v>40</v>
      </c>
      <c r="J970" s="49">
        <v>43220</v>
      </c>
      <c r="K970" s="22">
        <v>2018</v>
      </c>
      <c r="L970" s="43" t="s">
        <v>1148</v>
      </c>
      <c r="M970" s="49">
        <v>43220</v>
      </c>
      <c r="N970" s="47">
        <v>8.1999999999999993</v>
      </c>
      <c r="O970" t="str">
        <f t="shared" si="114"/>
        <v>Profundo</v>
      </c>
      <c r="P970" s="43" t="s">
        <v>957</v>
      </c>
      <c r="Q970" t="str">
        <f>VLOOKUP(P970,spp!A:B,2,FALSE)</f>
        <v>Halichoeres dispilus</v>
      </c>
      <c r="R970" s="53">
        <f t="shared" si="109"/>
        <v>40</v>
      </c>
      <c r="S970" s="87"/>
      <c r="T970" s="89">
        <v>40</v>
      </c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  <c r="AF970" s="87"/>
      <c r="AG970" s="87"/>
      <c r="AH970" s="87"/>
      <c r="AI970" s="87"/>
      <c r="AJ970" s="87"/>
      <c r="AK970" s="88"/>
      <c r="AL970" s="79"/>
      <c r="AM970">
        <f>VLOOKUP(P970,spp!A:C,3,FALSE)</f>
        <v>1.26E-2</v>
      </c>
      <c r="AN970">
        <f>VLOOKUP(P970,spp!A:D,4,FALSE)</f>
        <v>3.0672999999999999</v>
      </c>
      <c r="AO970">
        <f t="shared" si="110"/>
        <v>243.50391587086216</v>
      </c>
      <c r="AP970">
        <f t="shared" si="111"/>
        <v>6.0875978967715536</v>
      </c>
      <c r="AQ970">
        <f t="shared" si="112"/>
        <v>60.87597896771554</v>
      </c>
      <c r="AR970">
        <f t="shared" si="113"/>
        <v>6.0875978967715537E-2</v>
      </c>
      <c r="AS970">
        <f t="shared" si="115"/>
        <v>1</v>
      </c>
      <c r="AT970">
        <f>VLOOKUP(P970,spp!A:H,8,FALSE)</f>
        <v>3.9</v>
      </c>
      <c r="AU970" s="79" t="str">
        <f>VLOOKUP(Q970,gfQuimbayo!B:C,2,FALSE)</f>
        <v>IN</v>
      </c>
      <c r="AV970" s="79" t="str">
        <f>VLOOKUP(AU970,gfQuimbayo!E:F,2,FALSE)</f>
        <v>Invertebrivores</v>
      </c>
      <c r="AW970" s="79" t="str">
        <f>VLOOKUP(Q970,taxo!A:D,4,FALSE)</f>
        <v>Perciformes</v>
      </c>
      <c r="AX970" s="79" t="str">
        <f>VLOOKUP(Q970,taxo!A:C,3,FALSE)</f>
        <v>Labridae</v>
      </c>
      <c r="AY970" t="str">
        <f>VLOOKUP(P970,spp!A:L,12,FALSE)</f>
        <v>LC</v>
      </c>
    </row>
    <row r="971" spans="1:51" hidden="1" x14ac:dyDescent="0.25">
      <c r="A971" t="s">
        <v>1094</v>
      </c>
      <c r="B971" s="22" t="s">
        <v>1126</v>
      </c>
      <c r="C971" s="43" t="s">
        <v>1139</v>
      </c>
      <c r="D971" s="22" t="s">
        <v>1143</v>
      </c>
      <c r="E971" s="22" t="s">
        <v>1146</v>
      </c>
      <c r="F971" s="3" t="s">
        <v>1148</v>
      </c>
      <c r="G971" s="46"/>
      <c r="H971" s="43">
        <v>1</v>
      </c>
      <c r="I971">
        <v>40</v>
      </c>
      <c r="J971" s="49">
        <v>43220</v>
      </c>
      <c r="K971" s="22">
        <v>2018</v>
      </c>
      <c r="L971" s="43" t="s">
        <v>1148</v>
      </c>
      <c r="M971" s="49">
        <v>43220</v>
      </c>
      <c r="N971" s="47">
        <v>8.1999999999999993</v>
      </c>
      <c r="O971" t="str">
        <f t="shared" si="114"/>
        <v>Profundo</v>
      </c>
      <c r="P971" s="43" t="s">
        <v>992</v>
      </c>
      <c r="Q971" t="str">
        <f>VLOOKUP(P971,spp!A:B,2,FALSE)</f>
        <v>Serranus psittacinus</v>
      </c>
      <c r="R971" s="53">
        <f t="shared" si="109"/>
        <v>1</v>
      </c>
      <c r="S971" s="87"/>
      <c r="T971" s="87"/>
      <c r="U971" s="89">
        <v>1</v>
      </c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  <c r="AF971" s="87"/>
      <c r="AG971" s="87"/>
      <c r="AH971" s="87"/>
      <c r="AI971" s="87"/>
      <c r="AJ971" s="87"/>
      <c r="AK971" s="88"/>
      <c r="AL971" s="79"/>
      <c r="AM971">
        <f>VLOOKUP(P971,spp!A:C,3,FALSE)</f>
        <v>1.9300000000000001E-2</v>
      </c>
      <c r="AN971">
        <f>VLOOKUP(P971,spp!A:D,4,FALSE)</f>
        <v>2.8511000000000002</v>
      </c>
      <c r="AO971">
        <f t="shared" si="110"/>
        <v>25.879593301150688</v>
      </c>
      <c r="AP971">
        <f t="shared" si="111"/>
        <v>0.64698983252876718</v>
      </c>
      <c r="AQ971">
        <f t="shared" si="112"/>
        <v>6.4698983252876721</v>
      </c>
      <c r="AR971">
        <f t="shared" si="113"/>
        <v>6.4698983252876718E-3</v>
      </c>
      <c r="AS971">
        <f t="shared" si="115"/>
        <v>2.5000000000000001E-2</v>
      </c>
      <c r="AT971">
        <f>VLOOKUP(P971,spp!A:H,8,FALSE)</f>
        <v>3.6</v>
      </c>
      <c r="AU971" s="79" t="str">
        <f>VLOOKUP(Q971,gfQuimbayo!B:C,2,FALSE)</f>
        <v>PS</v>
      </c>
      <c r="AV971" s="79" t="str">
        <f>VLOOKUP(AU971,gfQuimbayo!E:F,2,FALSE)</f>
        <v>Piscivores</v>
      </c>
      <c r="AW971" s="79" t="str">
        <f>VLOOKUP(Q971,taxo!A:D,4,FALSE)</f>
        <v>Perciformes</v>
      </c>
      <c r="AX971" s="79" t="str">
        <f>VLOOKUP(Q971,taxo!A:C,3,FALSE)</f>
        <v>Serranidae</v>
      </c>
      <c r="AY971" t="str">
        <f>VLOOKUP(P971,spp!A:L,12,FALSE)</f>
        <v>LC</v>
      </c>
    </row>
    <row r="972" spans="1:51" hidden="1" x14ac:dyDescent="0.25">
      <c r="A972" t="s">
        <v>1094</v>
      </c>
      <c r="B972" s="22" t="s">
        <v>1126</v>
      </c>
      <c r="C972" s="43" t="s">
        <v>1139</v>
      </c>
      <c r="D972" s="22" t="s">
        <v>1143</v>
      </c>
      <c r="E972" s="22" t="s">
        <v>1146</v>
      </c>
      <c r="F972" s="3" t="s">
        <v>1148</v>
      </c>
      <c r="G972" s="46"/>
      <c r="H972" s="43">
        <v>1</v>
      </c>
      <c r="I972">
        <v>40</v>
      </c>
      <c r="J972" s="49">
        <v>43220</v>
      </c>
      <c r="K972" s="22">
        <v>2018</v>
      </c>
      <c r="L972" s="43" t="s">
        <v>1148</v>
      </c>
      <c r="M972" s="49">
        <v>43220</v>
      </c>
      <c r="N972" s="47">
        <v>8.1999999999999993</v>
      </c>
      <c r="O972" t="str">
        <f t="shared" si="114"/>
        <v>Profundo</v>
      </c>
      <c r="P972" s="43" t="s">
        <v>989</v>
      </c>
      <c r="Q972" t="str">
        <f>VLOOKUP(P972,spp!A:B,2,FALSE)</f>
        <v>Halichoeres nicholsi</v>
      </c>
      <c r="R972" s="53">
        <f t="shared" si="109"/>
        <v>2</v>
      </c>
      <c r="S972" s="87"/>
      <c r="T972" s="87"/>
      <c r="U972" s="89">
        <v>2</v>
      </c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  <c r="AF972" s="87"/>
      <c r="AG972" s="87"/>
      <c r="AH972" s="87"/>
      <c r="AI972" s="87"/>
      <c r="AJ972" s="87"/>
      <c r="AK972" s="88"/>
      <c r="AL972" s="79"/>
      <c r="AM972">
        <f>VLOOKUP(P972,spp!A:C,3,FALSE)</f>
        <v>1.26E-2</v>
      </c>
      <c r="AN972">
        <f>VLOOKUP(P972,spp!A:D,4,FALSE)</f>
        <v>3.0672999999999999</v>
      </c>
      <c r="AO972">
        <f t="shared" si="110"/>
        <v>58.338146088241047</v>
      </c>
      <c r="AP972">
        <f t="shared" si="111"/>
        <v>1.4584536522060261</v>
      </c>
      <c r="AQ972">
        <f t="shared" si="112"/>
        <v>14.584536522060262</v>
      </c>
      <c r="AR972">
        <f t="shared" si="113"/>
        <v>1.4584536522060262E-2</v>
      </c>
      <c r="AS972">
        <f t="shared" si="115"/>
        <v>0.05</v>
      </c>
      <c r="AT972">
        <f>VLOOKUP(P972,spp!A:H,8,FALSE)</f>
        <v>4</v>
      </c>
      <c r="AU972" s="79" t="str">
        <f>VLOOKUP(Q972,gfQuimbayo!B:C,2,FALSE)</f>
        <v>IN</v>
      </c>
      <c r="AV972" s="79" t="str">
        <f>VLOOKUP(AU972,gfQuimbayo!E:F,2,FALSE)</f>
        <v>Invertebrivores</v>
      </c>
      <c r="AW972" s="79" t="str">
        <f>VLOOKUP(Q972,taxo!A:D,4,FALSE)</f>
        <v>Perciformes</v>
      </c>
      <c r="AX972" s="79" t="str">
        <f>VLOOKUP(Q972,taxo!A:C,3,FALSE)</f>
        <v>Labridae</v>
      </c>
      <c r="AY972" t="str">
        <f>VLOOKUP(P972,spp!A:L,12,FALSE)</f>
        <v>LC</v>
      </c>
    </row>
    <row r="973" spans="1:51" hidden="1" x14ac:dyDescent="0.25">
      <c r="A973" t="s">
        <v>1094</v>
      </c>
      <c r="B973" s="22" t="s">
        <v>1126</v>
      </c>
      <c r="C973" s="43" t="s">
        <v>1139</v>
      </c>
      <c r="D973" s="22" t="s">
        <v>1143</v>
      </c>
      <c r="E973" s="22" t="s">
        <v>1146</v>
      </c>
      <c r="F973" s="3" t="s">
        <v>1148</v>
      </c>
      <c r="G973" s="46"/>
      <c r="H973" s="43">
        <v>1</v>
      </c>
      <c r="I973">
        <v>40</v>
      </c>
      <c r="J973" s="49">
        <v>43220</v>
      </c>
      <c r="K973" s="22">
        <v>2018</v>
      </c>
      <c r="L973" s="43" t="s">
        <v>1148</v>
      </c>
      <c r="M973" s="49">
        <v>43220</v>
      </c>
      <c r="N973" s="47">
        <v>8.1999999999999993</v>
      </c>
      <c r="O973" t="str">
        <f t="shared" si="114"/>
        <v>Profundo</v>
      </c>
      <c r="P973" s="43" t="s">
        <v>957</v>
      </c>
      <c r="Q973" t="str">
        <f>VLOOKUP(P973,spp!A:B,2,FALSE)</f>
        <v>Halichoeres dispilus</v>
      </c>
      <c r="R973" s="53">
        <f t="shared" si="109"/>
        <v>1</v>
      </c>
      <c r="S973" s="87"/>
      <c r="T973" s="87"/>
      <c r="U973" s="89">
        <v>1</v>
      </c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  <c r="AF973" s="87"/>
      <c r="AG973" s="87"/>
      <c r="AH973" s="87"/>
      <c r="AI973" s="87"/>
      <c r="AJ973" s="87"/>
      <c r="AK973" s="88"/>
      <c r="AL973" s="79"/>
      <c r="AM973">
        <f>VLOOKUP(P973,spp!A:C,3,FALSE)</f>
        <v>1.26E-2</v>
      </c>
      <c r="AN973">
        <f>VLOOKUP(P973,spp!A:D,4,FALSE)</f>
        <v>3.0672999999999999</v>
      </c>
      <c r="AO973">
        <f t="shared" si="110"/>
        <v>29.169073044120523</v>
      </c>
      <c r="AP973">
        <f t="shared" si="111"/>
        <v>0.72922682610301304</v>
      </c>
      <c r="AQ973">
        <f t="shared" si="112"/>
        <v>7.2922682610301308</v>
      </c>
      <c r="AR973">
        <f t="shared" si="113"/>
        <v>7.2922682610301309E-3</v>
      </c>
      <c r="AS973">
        <f t="shared" si="115"/>
        <v>2.5000000000000001E-2</v>
      </c>
      <c r="AT973">
        <f>VLOOKUP(P973,spp!A:H,8,FALSE)</f>
        <v>3.9</v>
      </c>
      <c r="AU973" s="79" t="str">
        <f>VLOOKUP(Q973,gfQuimbayo!B:C,2,FALSE)</f>
        <v>IN</v>
      </c>
      <c r="AV973" s="79" t="str">
        <f>VLOOKUP(AU973,gfQuimbayo!E:F,2,FALSE)</f>
        <v>Invertebrivores</v>
      </c>
      <c r="AW973" s="79" t="str">
        <f>VLOOKUP(Q973,taxo!A:D,4,FALSE)</f>
        <v>Perciformes</v>
      </c>
      <c r="AX973" s="79" t="str">
        <f>VLOOKUP(Q973,taxo!A:C,3,FALSE)</f>
        <v>Labridae</v>
      </c>
      <c r="AY973" t="str">
        <f>VLOOKUP(P973,spp!A:L,12,FALSE)</f>
        <v>LC</v>
      </c>
    </row>
    <row r="974" spans="1:51" hidden="1" x14ac:dyDescent="0.25">
      <c r="A974" t="s">
        <v>1094</v>
      </c>
      <c r="B974" s="22" t="s">
        <v>1126</v>
      </c>
      <c r="C974" s="43" t="s">
        <v>1139</v>
      </c>
      <c r="D974" s="22" t="s">
        <v>1143</v>
      </c>
      <c r="E974" s="22" t="s">
        <v>1146</v>
      </c>
      <c r="F974" s="3" t="s">
        <v>1148</v>
      </c>
      <c r="G974" s="46"/>
      <c r="H974" s="43">
        <v>1</v>
      </c>
      <c r="I974">
        <v>40</v>
      </c>
      <c r="J974" s="49">
        <v>43220</v>
      </c>
      <c r="K974" s="22">
        <v>2018</v>
      </c>
      <c r="L974" s="43" t="s">
        <v>1148</v>
      </c>
      <c r="M974" s="49">
        <v>43220</v>
      </c>
      <c r="N974" s="47">
        <v>8.1999999999999993</v>
      </c>
      <c r="O974" t="str">
        <f t="shared" si="114"/>
        <v>Profundo</v>
      </c>
      <c r="P974" s="43" t="s">
        <v>961</v>
      </c>
      <c r="Q974" t="str">
        <f>VLOOKUP(P974,spp!A:B,2,FALSE)</f>
        <v>Johnrandallia nigrirostris</v>
      </c>
      <c r="R974" s="53">
        <f t="shared" si="109"/>
        <v>2</v>
      </c>
      <c r="S974" s="87"/>
      <c r="T974" s="87"/>
      <c r="U974" s="89">
        <v>2</v>
      </c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  <c r="AF974" s="87"/>
      <c r="AG974" s="87"/>
      <c r="AH974" s="87"/>
      <c r="AI974" s="87"/>
      <c r="AJ974" s="87"/>
      <c r="AK974" s="88"/>
      <c r="AL974" s="79"/>
      <c r="AM974">
        <f>VLOOKUP(P974,spp!A:C,3,FALSE)</f>
        <v>2.5600000000000001E-2</v>
      </c>
      <c r="AN974">
        <f>VLOOKUP(P974,spp!A:D,4,FALSE)</f>
        <v>3.0005999999999999</v>
      </c>
      <c r="AO974">
        <f t="shared" si="110"/>
        <v>100.15165860417849</v>
      </c>
      <c r="AP974">
        <f t="shared" si="111"/>
        <v>2.5037914651044622</v>
      </c>
      <c r="AQ974">
        <f t="shared" si="112"/>
        <v>25.037914651044623</v>
      </c>
      <c r="AR974">
        <f t="shared" si="113"/>
        <v>2.5037914651044622E-2</v>
      </c>
      <c r="AS974">
        <f t="shared" si="115"/>
        <v>0.05</v>
      </c>
      <c r="AT974">
        <f>VLOOKUP(P974,spp!A:H,8,FALSE)</f>
        <v>3</v>
      </c>
      <c r="AU974" s="79" t="str">
        <f>VLOOKUP(Q974,gfQuimbayo!B:C,2,FALSE)</f>
        <v>IN</v>
      </c>
      <c r="AV974" s="79" t="str">
        <f>VLOOKUP(AU974,gfQuimbayo!E:F,2,FALSE)</f>
        <v>Invertebrivores</v>
      </c>
      <c r="AW974" s="79" t="str">
        <f>VLOOKUP(Q974,taxo!A:D,4,FALSE)</f>
        <v>Perciformes</v>
      </c>
      <c r="AX974" s="79" t="str">
        <f>VLOOKUP(Q974,taxo!A:C,3,FALSE)</f>
        <v>Chaetodontidae</v>
      </c>
      <c r="AY974" t="str">
        <f>VLOOKUP(P974,spp!A:L,12,FALSE)</f>
        <v>LC</v>
      </c>
    </row>
    <row r="975" spans="1:51" hidden="1" x14ac:dyDescent="0.25">
      <c r="A975" t="s">
        <v>1094</v>
      </c>
      <c r="B975" s="22" t="s">
        <v>1126</v>
      </c>
      <c r="C975" s="43" t="s">
        <v>1139</v>
      </c>
      <c r="D975" s="22" t="s">
        <v>1143</v>
      </c>
      <c r="E975" s="22" t="s">
        <v>1146</v>
      </c>
      <c r="F975" s="3" t="s">
        <v>1148</v>
      </c>
      <c r="G975" s="46"/>
      <c r="H975" s="43">
        <v>1</v>
      </c>
      <c r="I975">
        <v>40</v>
      </c>
      <c r="J975" s="49">
        <v>43220</v>
      </c>
      <c r="K975" s="22">
        <v>2018</v>
      </c>
      <c r="L975" s="43" t="s">
        <v>1148</v>
      </c>
      <c r="M975" s="49">
        <v>43220</v>
      </c>
      <c r="N975" s="47">
        <v>8.1999999999999993</v>
      </c>
      <c r="O975" t="str">
        <f t="shared" si="114"/>
        <v>Profundo</v>
      </c>
      <c r="P975" s="43" t="s">
        <v>991</v>
      </c>
      <c r="Q975" t="str">
        <f>VLOOKUP(P975,spp!A:B,2,FALSE)</f>
        <v>Canthigaster punctatissima</v>
      </c>
      <c r="R975" s="53">
        <f t="shared" si="109"/>
        <v>1</v>
      </c>
      <c r="S975" s="87"/>
      <c r="T975" s="89">
        <v>1</v>
      </c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  <c r="AF975" s="87"/>
      <c r="AG975" s="87"/>
      <c r="AH975" s="87"/>
      <c r="AI975" s="87"/>
      <c r="AJ975" s="87"/>
      <c r="AK975" s="88"/>
      <c r="AL975" s="79"/>
      <c r="AM975">
        <f>VLOOKUP(P975,spp!A:C,3,FALSE)</f>
        <v>1.9699999999999999E-2</v>
      </c>
      <c r="AN975">
        <f>VLOOKUP(P975,spp!A:D,4,FALSE)</f>
        <v>2.9174000000000002</v>
      </c>
      <c r="AO975">
        <f t="shared" si="110"/>
        <v>7.0367149081055116</v>
      </c>
      <c r="AP975">
        <f t="shared" si="111"/>
        <v>0.17591787270263778</v>
      </c>
      <c r="AQ975">
        <f t="shared" si="112"/>
        <v>1.7591787270263779</v>
      </c>
      <c r="AR975">
        <f t="shared" si="113"/>
        <v>1.7591787270263778E-3</v>
      </c>
      <c r="AS975">
        <f t="shared" si="115"/>
        <v>2.5000000000000001E-2</v>
      </c>
      <c r="AT975">
        <f>VLOOKUP(P975,spp!A:H,8,FALSE)</f>
        <v>3</v>
      </c>
      <c r="AU975" s="79" t="str">
        <f>VLOOKUP(Q975,gfQuimbayo!B:C,2,FALSE)</f>
        <v>IN</v>
      </c>
      <c r="AV975" s="79" t="str">
        <f>VLOOKUP(AU975,gfQuimbayo!E:F,2,FALSE)</f>
        <v>Invertebrivores</v>
      </c>
      <c r="AW975" s="79" t="str">
        <f>VLOOKUP(Q975,taxo!A:D,4,FALSE)</f>
        <v>Tetraodontiformes</v>
      </c>
      <c r="AX975" s="79" t="str">
        <f>VLOOKUP(Q975,taxo!A:C,3,FALSE)</f>
        <v>Tetraodontidae</v>
      </c>
      <c r="AY975" t="str">
        <f>VLOOKUP(P975,spp!A:L,12,FALSE)</f>
        <v>LC</v>
      </c>
    </row>
    <row r="976" spans="1:51" hidden="1" x14ac:dyDescent="0.25">
      <c r="A976" t="s">
        <v>1094</v>
      </c>
      <c r="B976" s="22" t="s">
        <v>1126</v>
      </c>
      <c r="C976" s="43" t="s">
        <v>1139</v>
      </c>
      <c r="D976" s="22" t="s">
        <v>1143</v>
      </c>
      <c r="E976" s="22" t="s">
        <v>1146</v>
      </c>
      <c r="F976" s="3" t="s">
        <v>1148</v>
      </c>
      <c r="G976" s="46"/>
      <c r="H976" s="43">
        <v>1</v>
      </c>
      <c r="I976">
        <v>40</v>
      </c>
      <c r="J976" s="49">
        <v>43220</v>
      </c>
      <c r="K976" s="22">
        <v>2018</v>
      </c>
      <c r="L976" s="43" t="s">
        <v>1148</v>
      </c>
      <c r="M976" s="49">
        <v>43220</v>
      </c>
      <c r="N976" s="47">
        <v>8.1999999999999993</v>
      </c>
      <c r="O976" t="str">
        <f t="shared" si="114"/>
        <v>Profundo</v>
      </c>
      <c r="P976" s="43" t="s">
        <v>967</v>
      </c>
      <c r="Q976" t="str">
        <f>VLOOKUP(P976,spp!A:B,2,FALSE)</f>
        <v>Thalassoma lucasanum</v>
      </c>
      <c r="R976" s="53">
        <f t="shared" si="109"/>
        <v>10</v>
      </c>
      <c r="S976" s="87"/>
      <c r="T976" s="89">
        <v>10</v>
      </c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  <c r="AF976" s="87"/>
      <c r="AG976" s="87"/>
      <c r="AH976" s="87"/>
      <c r="AI976" s="87"/>
      <c r="AJ976" s="87"/>
      <c r="AK976" s="88"/>
      <c r="AL976" s="79"/>
      <c r="AM976">
        <f>VLOOKUP(P976,spp!A:C,3,FALSE)</f>
        <v>1.261E-2</v>
      </c>
      <c r="AN976">
        <f>VLOOKUP(P976,spp!A:D,4,FALSE)</f>
        <v>2.8782999999999999</v>
      </c>
      <c r="AO976">
        <f t="shared" si="110"/>
        <v>41.629761327928392</v>
      </c>
      <c r="AP976">
        <f t="shared" si="111"/>
        <v>1.0407440331982099</v>
      </c>
      <c r="AQ976">
        <f t="shared" si="112"/>
        <v>10.407440331982098</v>
      </c>
      <c r="AR976">
        <f t="shared" si="113"/>
        <v>1.0407440331982099E-2</v>
      </c>
      <c r="AS976">
        <f t="shared" si="115"/>
        <v>0.25</v>
      </c>
      <c r="AT976">
        <f>VLOOKUP(P976,spp!A:H,8,FALSE)</f>
        <v>3.5</v>
      </c>
      <c r="AU976" s="79" t="str">
        <f>VLOOKUP(Q976,gfQuimbayo!B:C,2,FALSE)</f>
        <v>IN</v>
      </c>
      <c r="AV976" s="79" t="str">
        <f>VLOOKUP(AU976,gfQuimbayo!E:F,2,FALSE)</f>
        <v>Invertebrivores</v>
      </c>
      <c r="AW976" s="79" t="str">
        <f>VLOOKUP(Q976,taxo!A:D,4,FALSE)</f>
        <v>Perciformes</v>
      </c>
      <c r="AX976" s="79" t="str">
        <f>VLOOKUP(Q976,taxo!A:C,3,FALSE)</f>
        <v>Labridae</v>
      </c>
      <c r="AY976" t="str">
        <f>VLOOKUP(P976,spp!A:L,12,FALSE)</f>
        <v>LC</v>
      </c>
    </row>
    <row r="977" spans="1:51" hidden="1" x14ac:dyDescent="0.25">
      <c r="A977" t="s">
        <v>1094</v>
      </c>
      <c r="B977" s="22" t="s">
        <v>1126</v>
      </c>
      <c r="C977" s="43" t="s">
        <v>1139</v>
      </c>
      <c r="D977" s="22" t="s">
        <v>1143</v>
      </c>
      <c r="E977" s="22" t="s">
        <v>1146</v>
      </c>
      <c r="F977" s="3" t="s">
        <v>1148</v>
      </c>
      <c r="G977" s="46"/>
      <c r="H977" s="43">
        <v>2</v>
      </c>
      <c r="I977">
        <v>40</v>
      </c>
      <c r="J977" s="49">
        <v>43220</v>
      </c>
      <c r="K977" s="22">
        <v>2018</v>
      </c>
      <c r="L977" s="43" t="s">
        <v>1148</v>
      </c>
      <c r="M977" s="49">
        <v>43220</v>
      </c>
      <c r="N977" s="47">
        <v>9.1999999999999993</v>
      </c>
      <c r="O977" t="str">
        <f t="shared" si="114"/>
        <v>Profundo</v>
      </c>
      <c r="P977" s="43" t="s">
        <v>967</v>
      </c>
      <c r="Q977" t="str">
        <f>VLOOKUP(P977,spp!A:B,2,FALSE)</f>
        <v>Thalassoma lucasanum</v>
      </c>
      <c r="R977" s="53">
        <f t="shared" si="109"/>
        <v>70</v>
      </c>
      <c r="S977" s="87"/>
      <c r="T977" s="89">
        <v>70</v>
      </c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  <c r="AF977" s="87"/>
      <c r="AG977" s="87"/>
      <c r="AH977" s="87"/>
      <c r="AI977" s="87"/>
      <c r="AJ977" s="87"/>
      <c r="AK977" s="88"/>
      <c r="AL977" s="79"/>
      <c r="AM977">
        <f>VLOOKUP(P977,spp!A:C,3,FALSE)</f>
        <v>1.261E-2</v>
      </c>
      <c r="AN977">
        <f>VLOOKUP(P977,spp!A:D,4,FALSE)</f>
        <v>2.8782999999999999</v>
      </c>
      <c r="AO977">
        <f t="shared" si="110"/>
        <v>291.40832929549873</v>
      </c>
      <c r="AP977">
        <f t="shared" si="111"/>
        <v>7.2852082323874683</v>
      </c>
      <c r="AQ977">
        <f t="shared" si="112"/>
        <v>72.852082323874683</v>
      </c>
      <c r="AR977">
        <f t="shared" si="113"/>
        <v>7.285208232387469E-2</v>
      </c>
      <c r="AS977">
        <f t="shared" si="115"/>
        <v>1.75</v>
      </c>
      <c r="AT977">
        <f>VLOOKUP(P977,spp!A:H,8,FALSE)</f>
        <v>3.5</v>
      </c>
      <c r="AU977" s="79" t="str">
        <f>VLOOKUP(Q977,gfQuimbayo!B:C,2,FALSE)</f>
        <v>IN</v>
      </c>
      <c r="AV977" s="79" t="str">
        <f>VLOOKUP(AU977,gfQuimbayo!E:F,2,FALSE)</f>
        <v>Invertebrivores</v>
      </c>
      <c r="AW977" s="79" t="str">
        <f>VLOOKUP(Q977,taxo!A:D,4,FALSE)</f>
        <v>Perciformes</v>
      </c>
      <c r="AX977" s="79" t="str">
        <f>VLOOKUP(Q977,taxo!A:C,3,FALSE)</f>
        <v>Labridae</v>
      </c>
      <c r="AY977" t="str">
        <f>VLOOKUP(P977,spp!A:L,12,FALSE)</f>
        <v>LC</v>
      </c>
    </row>
    <row r="978" spans="1:51" hidden="1" x14ac:dyDescent="0.25">
      <c r="A978" t="s">
        <v>1094</v>
      </c>
      <c r="B978" s="22" t="s">
        <v>1126</v>
      </c>
      <c r="C978" s="43" t="s">
        <v>1139</v>
      </c>
      <c r="D978" s="22" t="s">
        <v>1143</v>
      </c>
      <c r="E978" s="22" t="s">
        <v>1146</v>
      </c>
      <c r="F978" s="3" t="s">
        <v>1148</v>
      </c>
      <c r="G978" s="46"/>
      <c r="H978" s="43">
        <v>2</v>
      </c>
      <c r="I978">
        <v>40</v>
      </c>
      <c r="J978" s="49">
        <v>43220</v>
      </c>
      <c r="K978" s="22">
        <v>2018</v>
      </c>
      <c r="L978" s="43" t="s">
        <v>1148</v>
      </c>
      <c r="M978" s="49">
        <v>43220</v>
      </c>
      <c r="N978" s="47">
        <v>9.1999999999999993</v>
      </c>
      <c r="O978" t="str">
        <f t="shared" si="114"/>
        <v>Profundo</v>
      </c>
      <c r="P978" s="43" t="s">
        <v>972</v>
      </c>
      <c r="Q978" t="str">
        <f>VLOOKUP(P978,spp!A:B,2,FALSE)</f>
        <v>Cephalopholis panamensis</v>
      </c>
      <c r="R978" s="53">
        <f t="shared" si="109"/>
        <v>1</v>
      </c>
      <c r="S978" s="87"/>
      <c r="T978" s="87"/>
      <c r="U978" s="87"/>
      <c r="V978" s="89">
        <v>1</v>
      </c>
      <c r="W978" s="87"/>
      <c r="X978" s="87"/>
      <c r="Y978" s="87"/>
      <c r="Z978" s="87"/>
      <c r="AA978" s="87"/>
      <c r="AB978" s="87"/>
      <c r="AC978" s="87"/>
      <c r="AD978" s="87"/>
      <c r="AE978" s="87"/>
      <c r="AF978" s="87"/>
      <c r="AG978" s="87"/>
      <c r="AH978" s="87"/>
      <c r="AI978" s="87"/>
      <c r="AJ978" s="87"/>
      <c r="AK978" s="88"/>
      <c r="AL978" s="79"/>
      <c r="AM978">
        <f>VLOOKUP(P978,spp!A:C,3,FALSE)</f>
        <v>2.1700000000000001E-2</v>
      </c>
      <c r="AN978">
        <f>VLOOKUP(P978,spp!A:D,4,FALSE)</f>
        <v>3.0350000000000001</v>
      </c>
      <c r="AO978">
        <f t="shared" si="110"/>
        <v>128.55240666792295</v>
      </c>
      <c r="AP978">
        <f t="shared" si="111"/>
        <v>3.2138101666980736</v>
      </c>
      <c r="AQ978">
        <f t="shared" si="112"/>
        <v>32.138101666980738</v>
      </c>
      <c r="AR978">
        <f t="shared" si="113"/>
        <v>3.2138101666980737E-2</v>
      </c>
      <c r="AS978">
        <f t="shared" si="115"/>
        <v>2.5000000000000001E-2</v>
      </c>
      <c r="AT978">
        <f>VLOOKUP(P978,spp!A:H,8,FALSE)</f>
        <v>4</v>
      </c>
      <c r="AU978" s="79" t="str">
        <f>VLOOKUP(Q978,gfQuimbayo!B:C,2,FALSE)</f>
        <v>PS</v>
      </c>
      <c r="AV978" s="79" t="str">
        <f>VLOOKUP(AU978,gfQuimbayo!E:F,2,FALSE)</f>
        <v>Piscivores</v>
      </c>
      <c r="AW978" s="79" t="str">
        <f>VLOOKUP(Q978,taxo!A:D,4,FALSE)</f>
        <v>Perciformes</v>
      </c>
      <c r="AX978" s="79" t="str">
        <f>VLOOKUP(Q978,taxo!A:C,3,FALSE)</f>
        <v>Serranidae</v>
      </c>
      <c r="AY978" t="str">
        <f>VLOOKUP(P978,spp!A:L,12,FALSE)</f>
        <v>LC</v>
      </c>
    </row>
    <row r="979" spans="1:51" hidden="1" x14ac:dyDescent="0.25">
      <c r="A979" t="s">
        <v>1094</v>
      </c>
      <c r="B979" s="22" t="s">
        <v>1126</v>
      </c>
      <c r="C979" s="43" t="s">
        <v>1139</v>
      </c>
      <c r="D979" s="22" t="s">
        <v>1143</v>
      </c>
      <c r="E979" s="22" t="s">
        <v>1146</v>
      </c>
      <c r="F979" s="3" t="s">
        <v>1148</v>
      </c>
      <c r="G979" s="46"/>
      <c r="H979" s="43">
        <v>2</v>
      </c>
      <c r="I979">
        <v>40</v>
      </c>
      <c r="J979" s="49">
        <v>43220</v>
      </c>
      <c r="K979" s="22">
        <v>2018</v>
      </c>
      <c r="L979" s="43" t="s">
        <v>1148</v>
      </c>
      <c r="M979" s="49">
        <v>43220</v>
      </c>
      <c r="N979" s="47">
        <v>9.1999999999999993</v>
      </c>
      <c r="O979" t="str">
        <f t="shared" si="114"/>
        <v>Profundo</v>
      </c>
      <c r="P979" s="43" t="s">
        <v>957</v>
      </c>
      <c r="Q979" t="str">
        <f>VLOOKUP(P979,spp!A:B,2,FALSE)</f>
        <v>Halichoeres dispilus</v>
      </c>
      <c r="R979" s="53">
        <f t="shared" si="109"/>
        <v>40</v>
      </c>
      <c r="S979" s="87"/>
      <c r="T979" s="89">
        <v>40</v>
      </c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  <c r="AF979" s="87"/>
      <c r="AG979" s="87"/>
      <c r="AH979" s="87"/>
      <c r="AI979" s="87"/>
      <c r="AJ979" s="87"/>
      <c r="AK979" s="88"/>
      <c r="AL979" s="79"/>
      <c r="AM979">
        <f>VLOOKUP(P979,spp!A:C,3,FALSE)</f>
        <v>1.26E-2</v>
      </c>
      <c r="AN979">
        <f>VLOOKUP(P979,spp!A:D,4,FALSE)</f>
        <v>3.0672999999999999</v>
      </c>
      <c r="AO979">
        <f t="shared" si="110"/>
        <v>243.50391587086216</v>
      </c>
      <c r="AP979">
        <f t="shared" si="111"/>
        <v>6.0875978967715536</v>
      </c>
      <c r="AQ979">
        <f t="shared" si="112"/>
        <v>60.87597896771554</v>
      </c>
      <c r="AR979">
        <f t="shared" si="113"/>
        <v>6.0875978967715537E-2</v>
      </c>
      <c r="AS979">
        <f t="shared" si="115"/>
        <v>1</v>
      </c>
      <c r="AT979">
        <f>VLOOKUP(P979,spp!A:H,8,FALSE)</f>
        <v>3.9</v>
      </c>
      <c r="AU979" s="79" t="str">
        <f>VLOOKUP(Q979,gfQuimbayo!B:C,2,FALSE)</f>
        <v>IN</v>
      </c>
      <c r="AV979" s="79" t="str">
        <f>VLOOKUP(AU979,gfQuimbayo!E:F,2,FALSE)</f>
        <v>Invertebrivores</v>
      </c>
      <c r="AW979" s="79" t="str">
        <f>VLOOKUP(Q979,taxo!A:D,4,FALSE)</f>
        <v>Perciformes</v>
      </c>
      <c r="AX979" s="79" t="str">
        <f>VLOOKUP(Q979,taxo!A:C,3,FALSE)</f>
        <v>Labridae</v>
      </c>
      <c r="AY979" t="str">
        <f>VLOOKUP(P979,spp!A:L,12,FALSE)</f>
        <v>LC</v>
      </c>
    </row>
    <row r="980" spans="1:51" hidden="1" x14ac:dyDescent="0.25">
      <c r="A980" t="s">
        <v>1094</v>
      </c>
      <c r="B980" s="22" t="s">
        <v>1126</v>
      </c>
      <c r="C980" s="43" t="s">
        <v>1139</v>
      </c>
      <c r="D980" s="22" t="s">
        <v>1143</v>
      </c>
      <c r="E980" s="22" t="s">
        <v>1146</v>
      </c>
      <c r="F980" s="3" t="s">
        <v>1148</v>
      </c>
      <c r="G980" s="46"/>
      <c r="H980" s="43">
        <v>2</v>
      </c>
      <c r="I980">
        <v>40</v>
      </c>
      <c r="J980" s="49">
        <v>43220</v>
      </c>
      <c r="K980" s="22">
        <v>2018</v>
      </c>
      <c r="L980" s="43" t="s">
        <v>1148</v>
      </c>
      <c r="M980" s="49">
        <v>43220</v>
      </c>
      <c r="N980" s="47">
        <v>9.1999999999999993</v>
      </c>
      <c r="O980" t="str">
        <f t="shared" si="114"/>
        <v>Profundo</v>
      </c>
      <c r="P980" s="43" t="s">
        <v>962</v>
      </c>
      <c r="Q980" t="str">
        <f>VLOOKUP(P980,spp!A:B,2,FALSE)</f>
        <v>Epinephelus labriformis</v>
      </c>
      <c r="R980" s="53">
        <f t="shared" si="109"/>
        <v>1</v>
      </c>
      <c r="S980" s="87"/>
      <c r="T980" s="87"/>
      <c r="U980" s="87"/>
      <c r="V980" s="87"/>
      <c r="W980" s="89">
        <v>1</v>
      </c>
      <c r="X980" s="87"/>
      <c r="Y980" s="87"/>
      <c r="Z980" s="87"/>
      <c r="AA980" s="87"/>
      <c r="AB980" s="87"/>
      <c r="AC980" s="87"/>
      <c r="AD980" s="87"/>
      <c r="AE980" s="87"/>
      <c r="AF980" s="87"/>
      <c r="AG980" s="87"/>
      <c r="AH980" s="87"/>
      <c r="AI980" s="87"/>
      <c r="AJ980" s="87"/>
      <c r="AK980" s="88"/>
      <c r="AL980" s="79"/>
      <c r="AM980">
        <f>VLOOKUP(P980,spp!A:C,3,FALSE)</f>
        <v>3.4299999999999997E-2</v>
      </c>
      <c r="AN980">
        <f>VLOOKUP(P980,spp!A:D,4,FALSE)</f>
        <v>2.9</v>
      </c>
      <c r="AO980">
        <f t="shared" si="110"/>
        <v>388.43660100226458</v>
      </c>
      <c r="AP980">
        <f t="shared" si="111"/>
        <v>9.7109150250566145</v>
      </c>
      <c r="AQ980">
        <f t="shared" si="112"/>
        <v>97.109150250566145</v>
      </c>
      <c r="AR980">
        <f t="shared" si="113"/>
        <v>9.7109150250566142E-2</v>
      </c>
      <c r="AS980">
        <f t="shared" si="115"/>
        <v>2.5000000000000001E-2</v>
      </c>
      <c r="AT980">
        <f>VLOOKUP(P980,spp!A:H,8,FALSE)</f>
        <v>4</v>
      </c>
      <c r="AU980" s="79" t="str">
        <f>VLOOKUP(Q980,gfQuimbayo!B:C,2,FALSE)</f>
        <v>PS</v>
      </c>
      <c r="AV980" s="79" t="str">
        <f>VLOOKUP(AU980,gfQuimbayo!E:F,2,FALSE)</f>
        <v>Piscivores</v>
      </c>
      <c r="AW980" s="79" t="str">
        <f>VLOOKUP(Q980,taxo!A:D,4,FALSE)</f>
        <v>Perciformes</v>
      </c>
      <c r="AX980" s="79" t="str">
        <f>VLOOKUP(Q980,taxo!A:C,3,FALSE)</f>
        <v>Serranidae</v>
      </c>
      <c r="AY980" t="str">
        <f>VLOOKUP(P980,spp!A:L,12,FALSE)</f>
        <v>LC</v>
      </c>
    </row>
    <row r="981" spans="1:51" hidden="1" x14ac:dyDescent="0.25">
      <c r="A981" t="s">
        <v>1094</v>
      </c>
      <c r="B981" s="22" t="s">
        <v>1126</v>
      </c>
      <c r="C981" s="43" t="s">
        <v>1139</v>
      </c>
      <c r="D981" s="22" t="s">
        <v>1143</v>
      </c>
      <c r="E981" s="22" t="s">
        <v>1146</v>
      </c>
      <c r="F981" s="3" t="s">
        <v>1148</v>
      </c>
      <c r="G981" s="46"/>
      <c r="H981" s="43">
        <v>2</v>
      </c>
      <c r="I981">
        <v>40</v>
      </c>
      <c r="J981" s="49">
        <v>43220</v>
      </c>
      <c r="K981" s="22">
        <v>2018</v>
      </c>
      <c r="L981" s="43" t="s">
        <v>1148</v>
      </c>
      <c r="M981" s="49">
        <v>43220</v>
      </c>
      <c r="N981" s="47">
        <v>9.1999999999999993</v>
      </c>
      <c r="O981" t="str">
        <f t="shared" si="114"/>
        <v>Profundo</v>
      </c>
      <c r="P981" s="43" t="s">
        <v>986</v>
      </c>
      <c r="Q981" t="str">
        <f>VLOOKUP(P981,spp!A:B,2,FALSE)</f>
        <v>Stegastes flavilatus</v>
      </c>
      <c r="R981" s="53">
        <f t="shared" si="109"/>
        <v>1</v>
      </c>
      <c r="S981" s="87"/>
      <c r="T981" s="87"/>
      <c r="U981" s="89">
        <v>1</v>
      </c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  <c r="AF981" s="87"/>
      <c r="AG981" s="87"/>
      <c r="AH981" s="87"/>
      <c r="AI981" s="87"/>
      <c r="AJ981" s="87"/>
      <c r="AK981" s="88"/>
      <c r="AL981" s="79"/>
      <c r="AM981">
        <f>VLOOKUP(P981,spp!A:C,3,FALSE)</f>
        <v>3.49E-2</v>
      </c>
      <c r="AN981">
        <f>VLOOKUP(P981,spp!A:D,4,FALSE)</f>
        <v>2.9108999999999998</v>
      </c>
      <c r="AO981">
        <f t="shared" si="110"/>
        <v>54.427800446337628</v>
      </c>
      <c r="AP981">
        <f t="shared" si="111"/>
        <v>1.3606950111584406</v>
      </c>
      <c r="AQ981">
        <f t="shared" si="112"/>
        <v>13.606950111584407</v>
      </c>
      <c r="AR981">
        <f t="shared" si="113"/>
        <v>1.3606950111584406E-2</v>
      </c>
      <c r="AS981">
        <f t="shared" si="115"/>
        <v>2.5000000000000001E-2</v>
      </c>
      <c r="AT981">
        <f>VLOOKUP(P981,spp!A:H,8,FALSE)</f>
        <v>2</v>
      </c>
      <c r="AU981" s="79" t="str">
        <f>VLOOKUP(Q981,gfQuimbayo!B:C,2,FALSE)</f>
        <v>HD</v>
      </c>
      <c r="AV981" s="79" t="str">
        <f>VLOOKUP(AU981,gfQuimbayo!E:F,2,FALSE)</f>
        <v>Detritivores</v>
      </c>
      <c r="AW981" s="79" t="str">
        <f>VLOOKUP(Q981,taxo!A:D,4,FALSE)</f>
        <v>Perciformes</v>
      </c>
      <c r="AX981" s="79" t="str">
        <f>VLOOKUP(Q981,taxo!A:C,3,FALSE)</f>
        <v>Pomacentridae</v>
      </c>
      <c r="AY981" t="str">
        <f>VLOOKUP(P981,spp!A:L,12,FALSE)</f>
        <v>LC</v>
      </c>
    </row>
    <row r="982" spans="1:51" hidden="1" x14ac:dyDescent="0.25">
      <c r="A982" t="s">
        <v>1094</v>
      </c>
      <c r="B982" s="22" t="s">
        <v>1126</v>
      </c>
      <c r="C982" s="43" t="s">
        <v>1139</v>
      </c>
      <c r="D982" s="22" t="s">
        <v>1143</v>
      </c>
      <c r="E982" s="22" t="s">
        <v>1146</v>
      </c>
      <c r="F982" s="3" t="s">
        <v>1148</v>
      </c>
      <c r="G982" s="46"/>
      <c r="H982" s="43">
        <v>2</v>
      </c>
      <c r="I982">
        <v>40</v>
      </c>
      <c r="J982" s="49">
        <v>43220</v>
      </c>
      <c r="K982" s="22">
        <v>2018</v>
      </c>
      <c r="L982" s="43" t="s">
        <v>1148</v>
      </c>
      <c r="M982" s="49">
        <v>43220</v>
      </c>
      <c r="N982" s="47">
        <v>9.1999999999999993</v>
      </c>
      <c r="O982" t="str">
        <f t="shared" si="114"/>
        <v>Profundo</v>
      </c>
      <c r="P982" s="43" t="s">
        <v>1032</v>
      </c>
      <c r="Q982" t="str">
        <f>VLOOKUP(P982,spp!A:B,2,FALSE)</f>
        <v>Arothron hispidus</v>
      </c>
      <c r="R982" s="53">
        <f t="shared" si="109"/>
        <v>1</v>
      </c>
      <c r="S982" s="87"/>
      <c r="T982" s="87"/>
      <c r="U982" s="87"/>
      <c r="V982" s="89">
        <v>1</v>
      </c>
      <c r="W982" s="87"/>
      <c r="X982" s="87"/>
      <c r="Y982" s="87"/>
      <c r="Z982" s="87"/>
      <c r="AA982" s="87"/>
      <c r="AB982" s="87"/>
      <c r="AC982" s="87"/>
      <c r="AD982" s="87"/>
      <c r="AE982" s="87"/>
      <c r="AF982" s="87"/>
      <c r="AG982" s="87"/>
      <c r="AH982" s="87"/>
      <c r="AI982" s="87"/>
      <c r="AJ982" s="87"/>
      <c r="AK982" s="88"/>
      <c r="AL982" s="79"/>
      <c r="AM982">
        <f>VLOOKUP(P982,spp!A:C,3,FALSE)</f>
        <v>5.7000000000000002E-2</v>
      </c>
      <c r="AN982">
        <f>VLOOKUP(P982,spp!A:D,4,FALSE)</f>
        <v>2.8010000000000002</v>
      </c>
      <c r="AO982">
        <f t="shared" si="110"/>
        <v>172.83210921696084</v>
      </c>
      <c r="AP982">
        <f t="shared" si="111"/>
        <v>4.3208027304240213</v>
      </c>
      <c r="AQ982">
        <f t="shared" si="112"/>
        <v>43.208027304240211</v>
      </c>
      <c r="AR982">
        <f t="shared" si="113"/>
        <v>4.3208027304240212E-2</v>
      </c>
      <c r="AS982">
        <f t="shared" si="115"/>
        <v>2.5000000000000001E-2</v>
      </c>
      <c r="AT982">
        <f>VLOOKUP(P982,spp!A:H,8,FALSE)</f>
        <v>3.1</v>
      </c>
      <c r="AU982" s="79" t="str">
        <f>VLOOKUP(Q982,gfQuimbayo!B:C,2,FALSE)</f>
        <v>IN</v>
      </c>
      <c r="AV982" s="79" t="str">
        <f>VLOOKUP(AU982,gfQuimbayo!E:F,2,FALSE)</f>
        <v>Invertebrivores</v>
      </c>
      <c r="AW982" s="79" t="str">
        <f>VLOOKUP(Q982,taxo!A:D,4,FALSE)</f>
        <v>Tetraodontiformes</v>
      </c>
      <c r="AX982" s="79" t="str">
        <f>VLOOKUP(Q982,taxo!A:C,3,FALSE)</f>
        <v>Tetraodontidae</v>
      </c>
      <c r="AY982" t="str">
        <f>VLOOKUP(P982,spp!A:L,12,FALSE)</f>
        <v>NE</v>
      </c>
    </row>
    <row r="983" spans="1:51" hidden="1" x14ac:dyDescent="0.25">
      <c r="A983" t="s">
        <v>1094</v>
      </c>
      <c r="B983" s="22" t="s">
        <v>1126</v>
      </c>
      <c r="C983" s="43" t="s">
        <v>1139</v>
      </c>
      <c r="D983" s="22" t="s">
        <v>1143</v>
      </c>
      <c r="E983" s="22" t="s">
        <v>1146</v>
      </c>
      <c r="F983" s="3" t="s">
        <v>1148</v>
      </c>
      <c r="G983" s="46"/>
      <c r="H983" s="43">
        <v>2</v>
      </c>
      <c r="I983">
        <v>40</v>
      </c>
      <c r="J983" s="49">
        <v>43220</v>
      </c>
      <c r="K983" s="22">
        <v>2018</v>
      </c>
      <c r="L983" s="43" t="s">
        <v>1148</v>
      </c>
      <c r="M983" s="49">
        <v>43220</v>
      </c>
      <c r="N983" s="47">
        <v>9.1999999999999993</v>
      </c>
      <c r="O983" t="str">
        <f t="shared" si="114"/>
        <v>Profundo</v>
      </c>
      <c r="P983" s="43" t="s">
        <v>973</v>
      </c>
      <c r="Q983" t="str">
        <f>VLOOKUP(P983,spp!A:B,2,FALSE)</f>
        <v>Chaetodon humeralis</v>
      </c>
      <c r="R983" s="53">
        <f t="shared" si="109"/>
        <v>2</v>
      </c>
      <c r="S983" s="87"/>
      <c r="T983" s="87"/>
      <c r="U983" s="89">
        <v>2</v>
      </c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  <c r="AF983" s="87"/>
      <c r="AG983" s="87"/>
      <c r="AH983" s="87"/>
      <c r="AI983" s="87"/>
      <c r="AJ983" s="87"/>
      <c r="AK983" s="88"/>
      <c r="AL983" s="79"/>
      <c r="AM983">
        <f>VLOOKUP(P983,spp!A:C,3,FALSE)</f>
        <v>2.9600000000000001E-2</v>
      </c>
      <c r="AN983">
        <f>VLOOKUP(P983,spp!A:D,4,FALSE)</f>
        <v>2.9895</v>
      </c>
      <c r="AO983">
        <f t="shared" si="110"/>
        <v>112.59891109139978</v>
      </c>
      <c r="AP983">
        <f t="shared" si="111"/>
        <v>2.8149727772849946</v>
      </c>
      <c r="AQ983">
        <f t="shared" si="112"/>
        <v>28.149727772849946</v>
      </c>
      <c r="AR983">
        <f t="shared" si="113"/>
        <v>2.8149727772849947E-2</v>
      </c>
      <c r="AS983">
        <f t="shared" si="115"/>
        <v>0.05</v>
      </c>
      <c r="AT983">
        <f>VLOOKUP(P983,spp!A:H,8,FALSE)</f>
        <v>2.7</v>
      </c>
      <c r="AU983" s="79" t="str">
        <f>VLOOKUP(Q983,gfQuimbayo!B:C,2,FALSE)</f>
        <v>OM</v>
      </c>
      <c r="AV983" s="79" t="str">
        <f>VLOOKUP(AU983,gfQuimbayo!E:F,2,FALSE)</f>
        <v>Omnivores</v>
      </c>
      <c r="AW983" s="79" t="str">
        <f>VLOOKUP(Q983,taxo!A:D,4,FALSE)</f>
        <v>Perciformes</v>
      </c>
      <c r="AX983" s="79" t="str">
        <f>VLOOKUP(Q983,taxo!A:C,3,FALSE)</f>
        <v>Chaetodontidae</v>
      </c>
      <c r="AY983" t="str">
        <f>VLOOKUP(P983,spp!A:L,12,FALSE)</f>
        <v>LC</v>
      </c>
    </row>
    <row r="984" spans="1:51" hidden="1" x14ac:dyDescent="0.25">
      <c r="A984" t="s">
        <v>1094</v>
      </c>
      <c r="B984" s="22" t="s">
        <v>1126</v>
      </c>
      <c r="C984" s="43" t="s">
        <v>1139</v>
      </c>
      <c r="D984" s="22" t="s">
        <v>1143</v>
      </c>
      <c r="E984" s="22" t="s">
        <v>1146</v>
      </c>
      <c r="F984" s="3" t="s">
        <v>1148</v>
      </c>
      <c r="G984" s="46"/>
      <c r="H984" s="43">
        <v>3</v>
      </c>
      <c r="I984">
        <v>40</v>
      </c>
      <c r="J984" s="49">
        <v>43220</v>
      </c>
      <c r="K984" s="22">
        <v>2018</v>
      </c>
      <c r="L984" s="43" t="s">
        <v>1148</v>
      </c>
      <c r="M984" s="49">
        <v>43220</v>
      </c>
      <c r="N984" s="47">
        <v>9.1</v>
      </c>
      <c r="O984" t="str">
        <f t="shared" si="114"/>
        <v>Profundo</v>
      </c>
      <c r="P984" s="43" t="s">
        <v>962</v>
      </c>
      <c r="Q984" t="str">
        <f>VLOOKUP(P984,spp!A:B,2,FALSE)</f>
        <v>Epinephelus labriformis</v>
      </c>
      <c r="R984" s="53">
        <f t="shared" si="109"/>
        <v>2</v>
      </c>
      <c r="S984" s="87"/>
      <c r="T984" s="87"/>
      <c r="U984" s="87"/>
      <c r="V984" s="87"/>
      <c r="W984" s="89">
        <v>1</v>
      </c>
      <c r="X984" s="89">
        <v>1</v>
      </c>
      <c r="Y984" s="87"/>
      <c r="Z984" s="87"/>
      <c r="AA984" s="87"/>
      <c r="AB984" s="87"/>
      <c r="AC984" s="87"/>
      <c r="AD984" s="87"/>
      <c r="AE984" s="87"/>
      <c r="AF984" s="87"/>
      <c r="AG984" s="87"/>
      <c r="AH984" s="87"/>
      <c r="AI984" s="87"/>
      <c r="AJ984" s="87"/>
      <c r="AK984" s="88"/>
      <c r="AL984" s="79"/>
      <c r="AM984">
        <f>VLOOKUP(P984,spp!A:C,3,FALSE)</f>
        <v>3.4299999999999997E-2</v>
      </c>
      <c r="AN984">
        <f>VLOOKUP(P984,spp!A:D,4,FALSE)</f>
        <v>2.9</v>
      </c>
      <c r="AO984">
        <f t="shared" si="110"/>
        <v>1419.0397109609062</v>
      </c>
      <c r="AP984">
        <f t="shared" si="111"/>
        <v>35.475992774022657</v>
      </c>
      <c r="AQ984">
        <f t="shared" si="112"/>
        <v>354.75992774022654</v>
      </c>
      <c r="AR984">
        <f t="shared" si="113"/>
        <v>0.35475992774022652</v>
      </c>
      <c r="AS984">
        <f t="shared" si="115"/>
        <v>0.05</v>
      </c>
      <c r="AT984">
        <f>VLOOKUP(P984,spp!A:H,8,FALSE)</f>
        <v>4</v>
      </c>
      <c r="AU984" s="79" t="str">
        <f>VLOOKUP(Q984,gfQuimbayo!B:C,2,FALSE)</f>
        <v>PS</v>
      </c>
      <c r="AV984" s="79" t="str">
        <f>VLOOKUP(AU984,gfQuimbayo!E:F,2,FALSE)</f>
        <v>Piscivores</v>
      </c>
      <c r="AW984" s="79" t="str">
        <f>VLOOKUP(Q984,taxo!A:D,4,FALSE)</f>
        <v>Perciformes</v>
      </c>
      <c r="AX984" s="79" t="str">
        <f>VLOOKUP(Q984,taxo!A:C,3,FALSE)</f>
        <v>Serranidae</v>
      </c>
      <c r="AY984" t="str">
        <f>VLOOKUP(P984,spp!A:L,12,FALSE)</f>
        <v>LC</v>
      </c>
    </row>
    <row r="985" spans="1:51" hidden="1" x14ac:dyDescent="0.25">
      <c r="A985" t="s">
        <v>1094</v>
      </c>
      <c r="B985" s="22" t="s">
        <v>1126</v>
      </c>
      <c r="C985" s="43" t="s">
        <v>1139</v>
      </c>
      <c r="D985" s="22" t="s">
        <v>1143</v>
      </c>
      <c r="E985" s="22" t="s">
        <v>1146</v>
      </c>
      <c r="F985" s="3" t="s">
        <v>1148</v>
      </c>
      <c r="G985" s="46"/>
      <c r="H985" s="43">
        <v>3</v>
      </c>
      <c r="I985">
        <v>40</v>
      </c>
      <c r="J985" s="49">
        <v>43220</v>
      </c>
      <c r="K985" s="22">
        <v>2018</v>
      </c>
      <c r="L985" s="43" t="s">
        <v>1148</v>
      </c>
      <c r="M985" s="49">
        <v>43220</v>
      </c>
      <c r="N985" s="47">
        <v>9.1</v>
      </c>
      <c r="O985" t="str">
        <f t="shared" si="114"/>
        <v>Profundo</v>
      </c>
      <c r="P985" s="43" t="s">
        <v>957</v>
      </c>
      <c r="Q985" t="str">
        <f>VLOOKUP(P985,spp!A:B,2,FALSE)</f>
        <v>Halichoeres dispilus</v>
      </c>
      <c r="R985" s="53">
        <f t="shared" ref="R985:R1000" si="116">SUM(S985:AL985)</f>
        <v>20</v>
      </c>
      <c r="S985" s="87"/>
      <c r="T985" s="89">
        <v>20</v>
      </c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  <c r="AF985" s="87"/>
      <c r="AG985" s="87"/>
      <c r="AH985" s="87"/>
      <c r="AI985" s="87"/>
      <c r="AJ985" s="87"/>
      <c r="AK985" s="88"/>
      <c r="AL985" s="79"/>
      <c r="AM985">
        <f>VLOOKUP(P985,spp!A:C,3,FALSE)</f>
        <v>1.26E-2</v>
      </c>
      <c r="AN985">
        <f>VLOOKUP(P985,spp!A:D,4,FALSE)</f>
        <v>3.0672999999999999</v>
      </c>
      <c r="AO985">
        <f t="shared" si="110"/>
        <v>121.75195793543108</v>
      </c>
      <c r="AP985">
        <f t="shared" si="111"/>
        <v>3.0437989483857768</v>
      </c>
      <c r="AQ985">
        <f t="shared" si="112"/>
        <v>30.43798948385777</v>
      </c>
      <c r="AR985">
        <f t="shared" si="113"/>
        <v>3.0437989483857768E-2</v>
      </c>
      <c r="AS985">
        <f t="shared" si="115"/>
        <v>0.5</v>
      </c>
      <c r="AT985">
        <f>VLOOKUP(P985,spp!A:H,8,FALSE)</f>
        <v>3.9</v>
      </c>
      <c r="AU985" s="79" t="str">
        <f>VLOOKUP(Q985,gfQuimbayo!B:C,2,FALSE)</f>
        <v>IN</v>
      </c>
      <c r="AV985" s="79" t="str">
        <f>VLOOKUP(AU985,gfQuimbayo!E:F,2,FALSE)</f>
        <v>Invertebrivores</v>
      </c>
      <c r="AW985" s="79" t="str">
        <f>VLOOKUP(Q985,taxo!A:D,4,FALSE)</f>
        <v>Perciformes</v>
      </c>
      <c r="AX985" s="79" t="str">
        <f>VLOOKUP(Q985,taxo!A:C,3,FALSE)</f>
        <v>Labridae</v>
      </c>
      <c r="AY985" t="str">
        <f>VLOOKUP(P985,spp!A:L,12,FALSE)</f>
        <v>LC</v>
      </c>
    </row>
    <row r="986" spans="1:51" hidden="1" x14ac:dyDescent="0.25">
      <c r="A986" t="s">
        <v>1094</v>
      </c>
      <c r="B986" s="22" t="s">
        <v>1126</v>
      </c>
      <c r="C986" s="43" t="s">
        <v>1139</v>
      </c>
      <c r="D986" s="22" t="s">
        <v>1143</v>
      </c>
      <c r="E986" s="22" t="s">
        <v>1146</v>
      </c>
      <c r="F986" s="3" t="s">
        <v>1148</v>
      </c>
      <c r="G986" s="46"/>
      <c r="H986" s="43">
        <v>3</v>
      </c>
      <c r="I986">
        <v>40</v>
      </c>
      <c r="J986" s="49">
        <v>43220</v>
      </c>
      <c r="K986" s="22">
        <v>2018</v>
      </c>
      <c r="L986" s="43" t="s">
        <v>1148</v>
      </c>
      <c r="M986" s="49">
        <v>43220</v>
      </c>
      <c r="N986" s="47">
        <v>9.1</v>
      </c>
      <c r="O986" t="str">
        <f t="shared" si="114"/>
        <v>Profundo</v>
      </c>
      <c r="P986" s="52" t="s">
        <v>1166</v>
      </c>
      <c r="Q986" t="str">
        <f>VLOOKUP(P986,spp!A:B,2,FALSE)</f>
        <v>Ginglymostoma unami</v>
      </c>
      <c r="R986" s="53">
        <f t="shared" si="116"/>
        <v>1</v>
      </c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  <c r="AF986" s="87"/>
      <c r="AG986" s="89">
        <v>1</v>
      </c>
      <c r="AH986" s="87"/>
      <c r="AI986" s="87"/>
      <c r="AJ986" s="87"/>
      <c r="AK986" s="88"/>
      <c r="AL986" s="79"/>
      <c r="AM986">
        <f>VLOOKUP(P986,spp!A:C,3,FALSE)</f>
        <v>0.01</v>
      </c>
      <c r="AN986">
        <f>VLOOKUP(P986,spp!A:D,4,FALSE)</f>
        <v>3.04</v>
      </c>
      <c r="AO986">
        <f t="shared" si="110"/>
        <v>52601.027849088445</v>
      </c>
      <c r="AP986">
        <f t="shared" si="111"/>
        <v>1315.025696227211</v>
      </c>
      <c r="AQ986">
        <f t="shared" si="112"/>
        <v>13150.256962272109</v>
      </c>
      <c r="AR986">
        <f t="shared" si="113"/>
        <v>13.15025696227211</v>
      </c>
      <c r="AS986">
        <f t="shared" si="115"/>
        <v>2.5000000000000001E-2</v>
      </c>
      <c r="AT986">
        <f>VLOOKUP(P986,spp!A:H,8,FALSE)</f>
        <v>4</v>
      </c>
      <c r="AU986" s="79" t="str">
        <f>VLOOKUP(Q986,gfQuimbayo!B:C,2,FALSE)</f>
        <v>PS</v>
      </c>
      <c r="AV986" s="79" t="str">
        <f>VLOOKUP(AU986,gfQuimbayo!E:F,2,FALSE)</f>
        <v>Piscivores</v>
      </c>
      <c r="AW986" s="79" t="str">
        <f>VLOOKUP(Q986,taxo!A:D,4,FALSE)</f>
        <v>Orectolobiformes</v>
      </c>
      <c r="AX986" s="79" t="str">
        <f>VLOOKUP(Q986,taxo!A:C,3,FALSE)</f>
        <v>Ginglymostomatidae</v>
      </c>
      <c r="AY986" t="str">
        <f>VLOOKUP(P986,spp!A:L,12,FALSE)</f>
        <v>NE</v>
      </c>
    </row>
    <row r="987" spans="1:51" hidden="1" x14ac:dyDescent="0.25">
      <c r="A987" t="s">
        <v>1094</v>
      </c>
      <c r="B987" s="22" t="s">
        <v>1126</v>
      </c>
      <c r="C987" s="43" t="s">
        <v>1139</v>
      </c>
      <c r="D987" s="22" t="s">
        <v>1143</v>
      </c>
      <c r="E987" s="22" t="s">
        <v>1146</v>
      </c>
      <c r="F987" s="3" t="s">
        <v>1148</v>
      </c>
      <c r="G987" s="46"/>
      <c r="H987" s="43">
        <v>3</v>
      </c>
      <c r="I987">
        <v>40</v>
      </c>
      <c r="J987" s="49">
        <v>43220</v>
      </c>
      <c r="K987" s="22">
        <v>2018</v>
      </c>
      <c r="L987" s="43" t="s">
        <v>1148</v>
      </c>
      <c r="M987" s="49">
        <v>43220</v>
      </c>
      <c r="N987" s="47">
        <v>9.1</v>
      </c>
      <c r="O987" t="str">
        <f t="shared" si="114"/>
        <v>Profundo</v>
      </c>
      <c r="P987" s="43" t="s">
        <v>986</v>
      </c>
      <c r="Q987" t="str">
        <f>VLOOKUP(P987,spp!A:B,2,FALSE)</f>
        <v>Stegastes flavilatus</v>
      </c>
      <c r="R987" s="53">
        <f t="shared" si="116"/>
        <v>8</v>
      </c>
      <c r="S987" s="87"/>
      <c r="T987" s="89">
        <v>1</v>
      </c>
      <c r="U987" s="89">
        <v>7</v>
      </c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  <c r="AF987" s="87"/>
      <c r="AG987" s="87"/>
      <c r="AH987" s="87"/>
      <c r="AI987" s="87"/>
      <c r="AJ987" s="87"/>
      <c r="AK987" s="88"/>
      <c r="AL987" s="79"/>
      <c r="AM987">
        <f>VLOOKUP(P987,spp!A:C,3,FALSE)</f>
        <v>3.49E-2</v>
      </c>
      <c r="AN987">
        <f>VLOOKUP(P987,spp!A:D,4,FALSE)</f>
        <v>2.9108999999999998</v>
      </c>
      <c r="AO987">
        <f t="shared" si="110"/>
        <v>393.29845966006064</v>
      </c>
      <c r="AP987">
        <f t="shared" si="111"/>
        <v>9.8324614915015154</v>
      </c>
      <c r="AQ987">
        <f t="shared" si="112"/>
        <v>98.324614915015161</v>
      </c>
      <c r="AR987">
        <f t="shared" si="113"/>
        <v>9.8324614915015165E-2</v>
      </c>
      <c r="AS987">
        <f t="shared" si="115"/>
        <v>0.2</v>
      </c>
      <c r="AT987">
        <f>VLOOKUP(P987,spp!A:H,8,FALSE)</f>
        <v>2</v>
      </c>
      <c r="AU987" s="79" t="str">
        <f>VLOOKUP(Q987,gfQuimbayo!B:C,2,FALSE)</f>
        <v>HD</v>
      </c>
      <c r="AV987" s="79" t="str">
        <f>VLOOKUP(AU987,gfQuimbayo!E:F,2,FALSE)</f>
        <v>Detritivores</v>
      </c>
      <c r="AW987" s="79" t="str">
        <f>VLOOKUP(Q987,taxo!A:D,4,FALSE)</f>
        <v>Perciformes</v>
      </c>
      <c r="AX987" s="79" t="str">
        <f>VLOOKUP(Q987,taxo!A:C,3,FALSE)</f>
        <v>Pomacentridae</v>
      </c>
      <c r="AY987" t="str">
        <f>VLOOKUP(P987,spp!A:L,12,FALSE)</f>
        <v>LC</v>
      </c>
    </row>
    <row r="988" spans="1:51" hidden="1" x14ac:dyDescent="0.25">
      <c r="A988" t="s">
        <v>1094</v>
      </c>
      <c r="B988" s="22" t="s">
        <v>1126</v>
      </c>
      <c r="C988" s="43" t="s">
        <v>1139</v>
      </c>
      <c r="D988" s="22" t="s">
        <v>1143</v>
      </c>
      <c r="E988" s="22" t="s">
        <v>1146</v>
      </c>
      <c r="F988" s="3" t="s">
        <v>1148</v>
      </c>
      <c r="G988" s="46"/>
      <c r="H988" s="43">
        <v>3</v>
      </c>
      <c r="I988">
        <v>40</v>
      </c>
      <c r="J988" s="49">
        <v>43220</v>
      </c>
      <c r="K988" s="22">
        <v>2018</v>
      </c>
      <c r="L988" s="43" t="s">
        <v>1148</v>
      </c>
      <c r="M988" s="49">
        <v>43220</v>
      </c>
      <c r="N988" s="47">
        <v>9.1</v>
      </c>
      <c r="O988" t="str">
        <f t="shared" si="114"/>
        <v>Profundo</v>
      </c>
      <c r="P988" s="43" t="s">
        <v>979</v>
      </c>
      <c r="Q988" t="str">
        <f>VLOOKUP(P988,spp!A:B,2,FALSE)</f>
        <v>Haemulon maculicauda</v>
      </c>
      <c r="R988" s="53">
        <f t="shared" si="116"/>
        <v>15</v>
      </c>
      <c r="S988" s="87"/>
      <c r="T988" s="87"/>
      <c r="U988" s="87"/>
      <c r="V988" s="87"/>
      <c r="W988" s="89">
        <v>15</v>
      </c>
      <c r="X988" s="87"/>
      <c r="Y988" s="87"/>
      <c r="Z988" s="87"/>
      <c r="AA988" s="87"/>
      <c r="AB988" s="87"/>
      <c r="AC988" s="87"/>
      <c r="AD988" s="87"/>
      <c r="AE988" s="87"/>
      <c r="AF988" s="87"/>
      <c r="AG988" s="87"/>
      <c r="AH988" s="87"/>
      <c r="AI988" s="87"/>
      <c r="AJ988" s="87"/>
      <c r="AK988" s="88"/>
      <c r="AL988" s="79"/>
      <c r="AM988">
        <f>VLOOKUP(P988,spp!A:C,3,FALSE)</f>
        <v>8.8999999999999999E-3</v>
      </c>
      <c r="AN988">
        <f>VLOOKUP(P988,spp!A:D,4,FALSE)</f>
        <v>3.16</v>
      </c>
      <c r="AO988">
        <f t="shared" si="110"/>
        <v>3491.1755959092829</v>
      </c>
      <c r="AP988">
        <f t="shared" si="111"/>
        <v>87.279389897732074</v>
      </c>
      <c r="AQ988">
        <f t="shared" si="112"/>
        <v>872.79389897732074</v>
      </c>
      <c r="AR988">
        <f t="shared" si="113"/>
        <v>0.87279389897732074</v>
      </c>
      <c r="AS988">
        <f t="shared" si="115"/>
        <v>0.375</v>
      </c>
      <c r="AT988">
        <f>VLOOKUP(P988,spp!A:H,8,FALSE)</f>
        <v>4.2</v>
      </c>
      <c r="AU988" s="79" t="str">
        <f>VLOOKUP(Q988,gfQuimbayo!B:C,2,FALSE)</f>
        <v>PS</v>
      </c>
      <c r="AV988" s="79" t="str">
        <f>VLOOKUP(AU988,gfQuimbayo!E:F,2,FALSE)</f>
        <v>Piscivores</v>
      </c>
      <c r="AW988" s="79" t="str">
        <f>VLOOKUP(Q988,taxo!A:D,4,FALSE)</f>
        <v>Perciformes</v>
      </c>
      <c r="AX988" s="79" t="str">
        <f>VLOOKUP(Q988,taxo!A:C,3,FALSE)</f>
        <v>Haemulidae</v>
      </c>
      <c r="AY988" t="str">
        <f>VLOOKUP(P988,spp!A:L,12,FALSE)</f>
        <v>LC</v>
      </c>
    </row>
    <row r="989" spans="1:51" hidden="1" x14ac:dyDescent="0.25">
      <c r="A989" t="s">
        <v>1094</v>
      </c>
      <c r="B989" s="22" t="s">
        <v>1126</v>
      </c>
      <c r="C989" s="43" t="s">
        <v>1139</v>
      </c>
      <c r="D989" s="22" t="s">
        <v>1143</v>
      </c>
      <c r="E989" s="22" t="s">
        <v>1146</v>
      </c>
      <c r="F989" s="3" t="s">
        <v>1148</v>
      </c>
      <c r="G989" s="46"/>
      <c r="H989" s="43">
        <v>3</v>
      </c>
      <c r="I989">
        <v>40</v>
      </c>
      <c r="J989" s="49">
        <v>43220</v>
      </c>
      <c r="K989" s="22">
        <v>2018</v>
      </c>
      <c r="L989" s="43" t="s">
        <v>1148</v>
      </c>
      <c r="M989" s="49">
        <v>43220</v>
      </c>
      <c r="N989" s="47">
        <v>9.1</v>
      </c>
      <c r="O989" t="str">
        <f t="shared" si="114"/>
        <v>Profundo</v>
      </c>
      <c r="P989" s="43" t="s">
        <v>961</v>
      </c>
      <c r="Q989" t="str">
        <f>VLOOKUP(P989,spp!A:B,2,FALSE)</f>
        <v>Johnrandallia nigrirostris</v>
      </c>
      <c r="R989" s="53">
        <f t="shared" si="116"/>
        <v>2</v>
      </c>
      <c r="S989" s="87"/>
      <c r="T989" s="87"/>
      <c r="U989" s="89">
        <v>2</v>
      </c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  <c r="AF989" s="87"/>
      <c r="AG989" s="87"/>
      <c r="AH989" s="87"/>
      <c r="AI989" s="87"/>
      <c r="AJ989" s="87"/>
      <c r="AK989" s="88"/>
      <c r="AL989" s="79"/>
      <c r="AM989">
        <f>VLOOKUP(P989,spp!A:C,3,FALSE)</f>
        <v>2.5600000000000001E-2</v>
      </c>
      <c r="AN989">
        <f>VLOOKUP(P989,spp!A:D,4,FALSE)</f>
        <v>3.0005999999999999</v>
      </c>
      <c r="AO989">
        <f t="shared" si="110"/>
        <v>100.15165860417849</v>
      </c>
      <c r="AP989">
        <f t="shared" si="111"/>
        <v>2.5037914651044622</v>
      </c>
      <c r="AQ989">
        <f t="shared" si="112"/>
        <v>25.037914651044623</v>
      </c>
      <c r="AR989">
        <f t="shared" si="113"/>
        <v>2.5037914651044622E-2</v>
      </c>
      <c r="AS989">
        <f t="shared" si="115"/>
        <v>0.05</v>
      </c>
      <c r="AT989">
        <f>VLOOKUP(P989,spp!A:H,8,FALSE)</f>
        <v>3</v>
      </c>
      <c r="AU989" s="79" t="str">
        <f>VLOOKUP(Q989,gfQuimbayo!B:C,2,FALSE)</f>
        <v>IN</v>
      </c>
      <c r="AV989" s="79" t="str">
        <f>VLOOKUP(AU989,gfQuimbayo!E:F,2,FALSE)</f>
        <v>Invertebrivores</v>
      </c>
      <c r="AW989" s="79" t="str">
        <f>VLOOKUP(Q989,taxo!A:D,4,FALSE)</f>
        <v>Perciformes</v>
      </c>
      <c r="AX989" s="79" t="str">
        <f>VLOOKUP(Q989,taxo!A:C,3,FALSE)</f>
        <v>Chaetodontidae</v>
      </c>
      <c r="AY989" t="str">
        <f>VLOOKUP(P989,spp!A:L,12,FALSE)</f>
        <v>LC</v>
      </c>
    </row>
    <row r="990" spans="1:51" hidden="1" x14ac:dyDescent="0.25">
      <c r="A990" t="s">
        <v>1094</v>
      </c>
      <c r="B990" s="22" t="s">
        <v>1126</v>
      </c>
      <c r="C990" s="43" t="s">
        <v>1139</v>
      </c>
      <c r="D990" s="22" t="s">
        <v>1143</v>
      </c>
      <c r="E990" s="22" t="s">
        <v>1146</v>
      </c>
      <c r="F990" s="3" t="s">
        <v>1148</v>
      </c>
      <c r="G990" s="46"/>
      <c r="H990" s="43">
        <v>3</v>
      </c>
      <c r="I990">
        <v>40</v>
      </c>
      <c r="J990" s="49">
        <v>43220</v>
      </c>
      <c r="K990" s="22">
        <v>2018</v>
      </c>
      <c r="L990" s="43" t="s">
        <v>1148</v>
      </c>
      <c r="M990" s="49">
        <v>43220</v>
      </c>
      <c r="N990" s="47">
        <v>9.1</v>
      </c>
      <c r="O990" t="str">
        <f t="shared" si="114"/>
        <v>Profundo</v>
      </c>
      <c r="P990" s="43" t="s">
        <v>967</v>
      </c>
      <c r="Q990" t="str">
        <f>VLOOKUP(P990,spp!A:B,2,FALSE)</f>
        <v>Thalassoma lucasanum</v>
      </c>
      <c r="R990" s="53">
        <f t="shared" si="116"/>
        <v>10</v>
      </c>
      <c r="S990" s="87"/>
      <c r="T990" s="89">
        <v>10</v>
      </c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  <c r="AF990" s="87"/>
      <c r="AG990" s="87"/>
      <c r="AH990" s="87"/>
      <c r="AI990" s="87"/>
      <c r="AJ990" s="87"/>
      <c r="AK990" s="88"/>
      <c r="AL990" s="79"/>
      <c r="AM990">
        <f>VLOOKUP(P990,spp!A:C,3,FALSE)</f>
        <v>1.261E-2</v>
      </c>
      <c r="AN990">
        <f>VLOOKUP(P990,spp!A:D,4,FALSE)</f>
        <v>2.8782999999999999</v>
      </c>
      <c r="AO990">
        <f t="shared" si="110"/>
        <v>41.629761327928392</v>
      </c>
      <c r="AP990">
        <f t="shared" si="111"/>
        <v>1.0407440331982099</v>
      </c>
      <c r="AQ990">
        <f t="shared" si="112"/>
        <v>10.407440331982098</v>
      </c>
      <c r="AR990">
        <f t="shared" si="113"/>
        <v>1.0407440331982099E-2</v>
      </c>
      <c r="AS990">
        <f t="shared" si="115"/>
        <v>0.25</v>
      </c>
      <c r="AT990">
        <f>VLOOKUP(P990,spp!A:H,8,FALSE)</f>
        <v>3.5</v>
      </c>
      <c r="AU990" s="79" t="str">
        <f>VLOOKUP(Q990,gfQuimbayo!B:C,2,FALSE)</f>
        <v>IN</v>
      </c>
      <c r="AV990" s="79" t="str">
        <f>VLOOKUP(AU990,gfQuimbayo!E:F,2,FALSE)</f>
        <v>Invertebrivores</v>
      </c>
      <c r="AW990" s="79" t="str">
        <f>VLOOKUP(Q990,taxo!A:D,4,FALSE)</f>
        <v>Perciformes</v>
      </c>
      <c r="AX990" s="79" t="str">
        <f>VLOOKUP(Q990,taxo!A:C,3,FALSE)</f>
        <v>Labridae</v>
      </c>
      <c r="AY990" t="str">
        <f>VLOOKUP(P990,spp!A:L,12,FALSE)</f>
        <v>LC</v>
      </c>
    </row>
    <row r="991" spans="1:51" hidden="1" x14ac:dyDescent="0.25">
      <c r="A991" t="s">
        <v>1094</v>
      </c>
      <c r="B991" s="22" t="s">
        <v>1126</v>
      </c>
      <c r="C991" s="43" t="s">
        <v>1139</v>
      </c>
      <c r="D991" s="22" t="s">
        <v>1143</v>
      </c>
      <c r="E991" s="22" t="s">
        <v>1146</v>
      </c>
      <c r="F991" s="3" t="s">
        <v>1148</v>
      </c>
      <c r="G991" s="46"/>
      <c r="H991" s="43">
        <v>3</v>
      </c>
      <c r="I991">
        <v>40</v>
      </c>
      <c r="J991" s="49">
        <v>43220</v>
      </c>
      <c r="K991" s="22">
        <v>2018</v>
      </c>
      <c r="L991" s="43" t="s">
        <v>1148</v>
      </c>
      <c r="M991" s="49">
        <v>43220</v>
      </c>
      <c r="N991" s="47">
        <v>9.1</v>
      </c>
      <c r="O991" t="str">
        <f t="shared" si="114"/>
        <v>Profundo</v>
      </c>
      <c r="P991" s="43" t="s">
        <v>960</v>
      </c>
      <c r="Q991" t="str">
        <f>VLOOKUP(P991,spp!A:B,2,FALSE)</f>
        <v>Plagiotremus azaleus</v>
      </c>
      <c r="R991" s="53">
        <f t="shared" si="116"/>
        <v>1</v>
      </c>
      <c r="S991" s="87"/>
      <c r="T991" s="89">
        <v>1</v>
      </c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  <c r="AF991" s="87"/>
      <c r="AG991" s="87"/>
      <c r="AH991" s="87"/>
      <c r="AI991" s="87"/>
      <c r="AJ991" s="87"/>
      <c r="AK991" s="88"/>
      <c r="AL991" s="79"/>
      <c r="AM991">
        <f>VLOOKUP(P991,spp!A:C,3,FALSE)</f>
        <v>4.5999999999999999E-3</v>
      </c>
      <c r="AN991">
        <f>VLOOKUP(P991,spp!A:D,4,FALSE)</f>
        <v>3.1387999999999998</v>
      </c>
      <c r="AO991">
        <f t="shared" si="110"/>
        <v>2.5668478417393041</v>
      </c>
      <c r="AP991">
        <f t="shared" si="111"/>
        <v>6.4171196043482606E-2</v>
      </c>
      <c r="AQ991">
        <f t="shared" si="112"/>
        <v>0.64171196043482603</v>
      </c>
      <c r="AR991">
        <f t="shared" si="113"/>
        <v>6.4171196043482607E-4</v>
      </c>
      <c r="AS991">
        <f t="shared" si="115"/>
        <v>2.5000000000000001E-2</v>
      </c>
      <c r="AT991">
        <f>VLOOKUP(P991,spp!A:H,8,FALSE)</f>
        <v>4</v>
      </c>
      <c r="AU991" s="79" t="str">
        <f>VLOOKUP(Q991,gfQuimbayo!B:C,2,FALSE)</f>
        <v>PS</v>
      </c>
      <c r="AV991" s="79" t="str">
        <f>VLOOKUP(AU991,gfQuimbayo!E:F,2,FALSE)</f>
        <v>Piscivores</v>
      </c>
      <c r="AW991" s="79" t="str">
        <f>VLOOKUP(Q991,taxo!A:D,4,FALSE)</f>
        <v>Perciformes</v>
      </c>
      <c r="AX991" s="79" t="str">
        <f>VLOOKUP(Q991,taxo!A:C,3,FALSE)</f>
        <v>Blenniidae</v>
      </c>
      <c r="AY991" t="str">
        <f>VLOOKUP(P991,spp!A:L,12,FALSE)</f>
        <v>LC</v>
      </c>
    </row>
    <row r="992" spans="1:51" hidden="1" x14ac:dyDescent="0.25">
      <c r="A992" t="s">
        <v>1094</v>
      </c>
      <c r="B992" s="22" t="s">
        <v>1126</v>
      </c>
      <c r="C992" s="43" t="s">
        <v>1139</v>
      </c>
      <c r="D992" s="22" t="s">
        <v>1143</v>
      </c>
      <c r="E992" s="22" t="s">
        <v>1146</v>
      </c>
      <c r="F992" s="3" t="s">
        <v>1148</v>
      </c>
      <c r="G992" s="46"/>
      <c r="H992" s="43">
        <v>3</v>
      </c>
      <c r="I992">
        <v>40</v>
      </c>
      <c r="J992" s="49">
        <v>43220</v>
      </c>
      <c r="K992" s="22">
        <v>2018</v>
      </c>
      <c r="L992" s="43" t="s">
        <v>1148</v>
      </c>
      <c r="M992" s="49">
        <v>43220</v>
      </c>
      <c r="N992" s="47">
        <v>9.1</v>
      </c>
      <c r="O992" t="str">
        <f t="shared" si="114"/>
        <v>Profundo</v>
      </c>
      <c r="P992" s="43" t="s">
        <v>1000</v>
      </c>
      <c r="Q992" t="str">
        <f>VLOOKUP(P992,spp!A:B,2,FALSE)</f>
        <v>Cirrhitichthys oxycephalus</v>
      </c>
      <c r="R992" s="53">
        <f t="shared" si="116"/>
        <v>1</v>
      </c>
      <c r="S992" s="87"/>
      <c r="T992" s="89">
        <v>1</v>
      </c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  <c r="AF992" s="87"/>
      <c r="AG992" s="87"/>
      <c r="AH992" s="87"/>
      <c r="AI992" s="87"/>
      <c r="AJ992" s="87"/>
      <c r="AK992" s="88"/>
      <c r="AL992" s="79"/>
      <c r="AM992">
        <f>VLOOKUP(P992,spp!A:C,3,FALSE)</f>
        <v>3.32E-2</v>
      </c>
      <c r="AN992">
        <f>VLOOKUP(P992,spp!A:D,4,FALSE)</f>
        <v>3</v>
      </c>
      <c r="AO992">
        <f t="shared" si="110"/>
        <v>14.00625</v>
      </c>
      <c r="AP992">
        <f t="shared" si="111"/>
        <v>0.35015625</v>
      </c>
      <c r="AQ992">
        <f t="shared" si="112"/>
        <v>3.5015624999999999</v>
      </c>
      <c r="AR992">
        <f t="shared" si="113"/>
        <v>3.5015624999999999E-3</v>
      </c>
      <c r="AS992">
        <f t="shared" si="115"/>
        <v>2.5000000000000001E-2</v>
      </c>
      <c r="AT992">
        <f>VLOOKUP(P992,spp!A:H,8,FALSE)</f>
        <v>3.9</v>
      </c>
      <c r="AU992" s="79" t="str">
        <f>VLOOKUP(Q992,gfQuimbayo!B:C,2,FALSE)</f>
        <v>IN</v>
      </c>
      <c r="AV992" s="79" t="str">
        <f>VLOOKUP(AU992,gfQuimbayo!E:F,2,FALSE)</f>
        <v>Invertebrivores</v>
      </c>
      <c r="AW992" s="79" t="str">
        <f>VLOOKUP(Q992,taxo!A:D,4,FALSE)</f>
        <v>Perciformes</v>
      </c>
      <c r="AX992" s="79" t="str">
        <f>VLOOKUP(Q992,taxo!A:C,3,FALSE)</f>
        <v>Cirrhitidae</v>
      </c>
      <c r="AY992" t="str">
        <f>VLOOKUP(P992,spp!A:L,12,FALSE)</f>
        <v>NE</v>
      </c>
    </row>
    <row r="993" spans="1:51" hidden="1" x14ac:dyDescent="0.25">
      <c r="A993" t="s">
        <v>1094</v>
      </c>
      <c r="B993" s="22" t="s">
        <v>1126</v>
      </c>
      <c r="C993" s="43" t="s">
        <v>1140</v>
      </c>
      <c r="D993" s="22" t="s">
        <v>1145</v>
      </c>
      <c r="E993" s="22" t="s">
        <v>1146</v>
      </c>
      <c r="F993" s="3" t="s">
        <v>1148</v>
      </c>
      <c r="G993" s="46"/>
      <c r="H993" s="43">
        <v>1</v>
      </c>
      <c r="I993">
        <v>40</v>
      </c>
      <c r="J993" s="49">
        <v>43220</v>
      </c>
      <c r="K993" s="22">
        <v>2018</v>
      </c>
      <c r="L993" s="43" t="s">
        <v>1148</v>
      </c>
      <c r="M993" s="49">
        <v>43220</v>
      </c>
      <c r="N993" s="43">
        <v>5.4</v>
      </c>
      <c r="O993" t="str">
        <f t="shared" si="114"/>
        <v>Somero</v>
      </c>
      <c r="P993" s="43" t="s">
        <v>961</v>
      </c>
      <c r="Q993" t="str">
        <f>VLOOKUP(P993,spp!A:B,2,FALSE)</f>
        <v>Johnrandallia nigrirostris</v>
      </c>
      <c r="R993" s="53">
        <f t="shared" si="116"/>
        <v>1</v>
      </c>
      <c r="S993" s="87"/>
      <c r="T993" s="87"/>
      <c r="U993" s="89">
        <v>1</v>
      </c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  <c r="AF993" s="87"/>
      <c r="AG993" s="87"/>
      <c r="AH993" s="87"/>
      <c r="AI993" s="87"/>
      <c r="AJ993" s="87"/>
      <c r="AK993" s="88"/>
      <c r="AL993" s="79"/>
      <c r="AM993">
        <f>VLOOKUP(P993,spp!A:C,3,FALSE)</f>
        <v>2.5600000000000001E-2</v>
      </c>
      <c r="AN993">
        <f>VLOOKUP(P993,spp!A:D,4,FALSE)</f>
        <v>3.0005999999999999</v>
      </c>
      <c r="AO993">
        <f t="shared" si="110"/>
        <v>50.075829302089247</v>
      </c>
      <c r="AP993">
        <f t="shared" si="111"/>
        <v>1.2518957325522311</v>
      </c>
      <c r="AQ993">
        <f t="shared" si="112"/>
        <v>12.518957325522312</v>
      </c>
      <c r="AR993">
        <f t="shared" si="113"/>
        <v>1.2518957325522311E-2</v>
      </c>
      <c r="AS993">
        <f t="shared" si="115"/>
        <v>2.5000000000000001E-2</v>
      </c>
      <c r="AT993">
        <f>VLOOKUP(P993,spp!A:H,8,FALSE)</f>
        <v>3</v>
      </c>
      <c r="AU993" s="79" t="str">
        <f>VLOOKUP(Q993,gfQuimbayo!B:C,2,FALSE)</f>
        <v>IN</v>
      </c>
      <c r="AV993" s="79" t="str">
        <f>VLOOKUP(AU993,gfQuimbayo!E:F,2,FALSE)</f>
        <v>Invertebrivores</v>
      </c>
      <c r="AW993" s="79" t="str">
        <f>VLOOKUP(Q993,taxo!A:D,4,FALSE)</f>
        <v>Perciformes</v>
      </c>
      <c r="AX993" s="79" t="str">
        <f>VLOOKUP(Q993,taxo!A:C,3,FALSE)</f>
        <v>Chaetodontidae</v>
      </c>
      <c r="AY993" t="str">
        <f>VLOOKUP(P993,spp!A:L,12,FALSE)</f>
        <v>LC</v>
      </c>
    </row>
    <row r="994" spans="1:51" hidden="1" x14ac:dyDescent="0.25">
      <c r="A994" t="s">
        <v>1094</v>
      </c>
      <c r="B994" s="22" t="s">
        <v>1126</v>
      </c>
      <c r="C994" s="43" t="s">
        <v>1140</v>
      </c>
      <c r="D994" s="22" t="s">
        <v>1145</v>
      </c>
      <c r="E994" s="22" t="s">
        <v>1146</v>
      </c>
      <c r="F994" s="3" t="s">
        <v>1148</v>
      </c>
      <c r="G994" s="46"/>
      <c r="H994" s="43">
        <v>1</v>
      </c>
      <c r="I994">
        <v>40</v>
      </c>
      <c r="J994" s="49">
        <v>43220</v>
      </c>
      <c r="K994" s="22">
        <v>2018</v>
      </c>
      <c r="L994" s="43" t="s">
        <v>1148</v>
      </c>
      <c r="M994" s="49">
        <v>43220</v>
      </c>
      <c r="N994" s="43">
        <v>5.4</v>
      </c>
      <c r="O994" t="str">
        <f t="shared" si="114"/>
        <v>Somero</v>
      </c>
      <c r="P994" s="43" t="s">
        <v>959</v>
      </c>
      <c r="Q994" t="str">
        <f>VLOOKUP(P994,spp!A:B,2,FALSE)</f>
        <v>Stegastes acapulcoensis</v>
      </c>
      <c r="R994" s="53">
        <f t="shared" si="116"/>
        <v>8</v>
      </c>
      <c r="S994" s="87"/>
      <c r="T994" s="89">
        <v>2</v>
      </c>
      <c r="U994" s="89">
        <v>6</v>
      </c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  <c r="AF994" s="87"/>
      <c r="AG994" s="87"/>
      <c r="AH994" s="87"/>
      <c r="AI994" s="87"/>
      <c r="AJ994" s="87"/>
      <c r="AK994" s="88"/>
      <c r="AL994" s="79"/>
      <c r="AM994">
        <f>VLOOKUP(P994,spp!A:C,3,FALSE)</f>
        <v>3.49E-2</v>
      </c>
      <c r="AN994">
        <f>VLOOKUP(P994,spp!A:D,4,FALSE)</f>
        <v>2.9108999999999998</v>
      </c>
      <c r="AO994">
        <f t="shared" si="110"/>
        <v>351.17451574942032</v>
      </c>
      <c r="AP994">
        <f t="shared" si="111"/>
        <v>8.7793628937355077</v>
      </c>
      <c r="AQ994">
        <f t="shared" si="112"/>
        <v>87.793628937355081</v>
      </c>
      <c r="AR994">
        <f t="shared" si="113"/>
        <v>8.7793628937355081E-2</v>
      </c>
      <c r="AS994">
        <f t="shared" si="115"/>
        <v>0.2</v>
      </c>
      <c r="AT994">
        <f>VLOOKUP(P994,spp!A:H,8,FALSE)</f>
        <v>2</v>
      </c>
      <c r="AU994" s="79" t="str">
        <f>VLOOKUP(Q994,gfQuimbayo!B:C,2,FALSE)</f>
        <v>HD</v>
      </c>
      <c r="AV994" s="79" t="str">
        <f>VLOOKUP(AU994,gfQuimbayo!E:F,2,FALSE)</f>
        <v>Detritivores</v>
      </c>
      <c r="AW994" s="79" t="str">
        <f>VLOOKUP(Q994,taxo!A:D,4,FALSE)</f>
        <v>Perciformes</v>
      </c>
      <c r="AX994" s="79" t="str">
        <f>VLOOKUP(Q994,taxo!A:C,3,FALSE)</f>
        <v>Pomacentridae</v>
      </c>
      <c r="AY994" t="str">
        <f>VLOOKUP(P994,spp!A:L,12,FALSE)</f>
        <v>LC</v>
      </c>
    </row>
    <row r="995" spans="1:51" hidden="1" x14ac:dyDescent="0.25">
      <c r="A995" t="s">
        <v>1094</v>
      </c>
      <c r="B995" s="22" t="s">
        <v>1126</v>
      </c>
      <c r="C995" s="43" t="s">
        <v>1140</v>
      </c>
      <c r="D995" s="22" t="s">
        <v>1145</v>
      </c>
      <c r="E995" s="22" t="s">
        <v>1146</v>
      </c>
      <c r="F995" s="3" t="s">
        <v>1148</v>
      </c>
      <c r="G995" s="46"/>
      <c r="H995" s="43">
        <v>1</v>
      </c>
      <c r="I995">
        <v>40</v>
      </c>
      <c r="J995" s="49">
        <v>43220</v>
      </c>
      <c r="K995" s="22">
        <v>2018</v>
      </c>
      <c r="L995" s="43" t="s">
        <v>1148</v>
      </c>
      <c r="M995" s="49">
        <v>43220</v>
      </c>
      <c r="N995" s="43">
        <v>5.4</v>
      </c>
      <c r="O995" t="str">
        <f t="shared" si="114"/>
        <v>Somero</v>
      </c>
      <c r="P995" s="43" t="s">
        <v>967</v>
      </c>
      <c r="Q995" t="str">
        <f>VLOOKUP(P995,spp!A:B,2,FALSE)</f>
        <v>Thalassoma lucasanum</v>
      </c>
      <c r="R995" s="53">
        <f t="shared" si="116"/>
        <v>1</v>
      </c>
      <c r="S995" s="87"/>
      <c r="T995" s="87"/>
      <c r="U995" s="87"/>
      <c r="V995" s="89">
        <v>1</v>
      </c>
      <c r="W995" s="87"/>
      <c r="X995" s="87"/>
      <c r="Y995" s="87"/>
      <c r="Z995" s="87"/>
      <c r="AA995" s="87"/>
      <c r="AB995" s="87"/>
      <c r="AC995" s="87"/>
      <c r="AD995" s="87"/>
      <c r="AE995" s="87"/>
      <c r="AF995" s="87"/>
      <c r="AG995" s="87"/>
      <c r="AH995" s="87"/>
      <c r="AI995" s="87"/>
      <c r="AJ995" s="87"/>
      <c r="AK995" s="88"/>
      <c r="AL995" s="79"/>
      <c r="AM995">
        <f>VLOOKUP(P995,spp!A:C,3,FALSE)</f>
        <v>1.261E-2</v>
      </c>
      <c r="AN995">
        <f>VLOOKUP(P995,spp!A:D,4,FALSE)</f>
        <v>2.8782999999999999</v>
      </c>
      <c r="AO995">
        <f t="shared" si="110"/>
        <v>47.703638154757861</v>
      </c>
      <c r="AP995">
        <f t="shared" si="111"/>
        <v>1.1925909538689465</v>
      </c>
      <c r="AQ995">
        <f t="shared" si="112"/>
        <v>11.925909538689465</v>
      </c>
      <c r="AR995">
        <f t="shared" si="113"/>
        <v>1.1925909538689465E-2</v>
      </c>
      <c r="AS995">
        <f t="shared" si="115"/>
        <v>2.5000000000000001E-2</v>
      </c>
      <c r="AT995">
        <f>VLOOKUP(P995,spp!A:H,8,FALSE)</f>
        <v>3.5</v>
      </c>
      <c r="AU995" s="79" t="str">
        <f>VLOOKUP(Q995,gfQuimbayo!B:C,2,FALSE)</f>
        <v>IN</v>
      </c>
      <c r="AV995" s="79" t="str">
        <f>VLOOKUP(AU995,gfQuimbayo!E:F,2,FALSE)</f>
        <v>Invertebrivores</v>
      </c>
      <c r="AW995" s="79" t="str">
        <f>VLOOKUP(Q995,taxo!A:D,4,FALSE)</f>
        <v>Perciformes</v>
      </c>
      <c r="AX995" s="79" t="str">
        <f>VLOOKUP(Q995,taxo!A:C,3,FALSE)</f>
        <v>Labridae</v>
      </c>
      <c r="AY995" t="str">
        <f>VLOOKUP(P995,spp!A:L,12,FALSE)</f>
        <v>LC</v>
      </c>
    </row>
    <row r="996" spans="1:51" hidden="1" x14ac:dyDescent="0.25">
      <c r="A996" t="s">
        <v>1094</v>
      </c>
      <c r="B996" s="22" t="s">
        <v>1126</v>
      </c>
      <c r="C996" s="43" t="s">
        <v>1140</v>
      </c>
      <c r="D996" s="22" t="s">
        <v>1145</v>
      </c>
      <c r="E996" s="22" t="s">
        <v>1146</v>
      </c>
      <c r="F996" s="3" t="s">
        <v>1148</v>
      </c>
      <c r="G996" s="46"/>
      <c r="H996" s="43">
        <v>1</v>
      </c>
      <c r="I996">
        <v>40</v>
      </c>
      <c r="J996" s="49">
        <v>43220</v>
      </c>
      <c r="K996" s="22">
        <v>2018</v>
      </c>
      <c r="L996" s="43" t="s">
        <v>1148</v>
      </c>
      <c r="M996" s="49">
        <v>43220</v>
      </c>
      <c r="N996" s="43">
        <v>5.4</v>
      </c>
      <c r="O996" t="str">
        <f t="shared" si="114"/>
        <v>Somero</v>
      </c>
      <c r="P996" s="43" t="s">
        <v>971</v>
      </c>
      <c r="Q996" t="str">
        <f>VLOOKUP(P996,spp!A:B,2,FALSE)</f>
        <v>Lutjanus argentiventris</v>
      </c>
      <c r="R996" s="53">
        <f t="shared" si="116"/>
        <v>2</v>
      </c>
      <c r="S996" s="87"/>
      <c r="T996" s="87"/>
      <c r="U996" s="87"/>
      <c r="V996" s="87"/>
      <c r="W996" s="89">
        <v>2</v>
      </c>
      <c r="X996" s="87"/>
      <c r="Y996" s="87"/>
      <c r="Z996" s="87"/>
      <c r="AA996" s="87"/>
      <c r="AB996" s="87"/>
      <c r="AC996" s="87"/>
      <c r="AD996" s="87"/>
      <c r="AE996" s="87"/>
      <c r="AF996" s="87"/>
      <c r="AG996" s="87"/>
      <c r="AH996" s="87"/>
      <c r="AI996" s="87"/>
      <c r="AJ996" s="87"/>
      <c r="AK996" s="88"/>
      <c r="AL996" s="79"/>
      <c r="AM996">
        <f>VLOOKUP(P996,spp!A:C,3,FALSE)</f>
        <v>1.7299999999999999E-2</v>
      </c>
      <c r="AN996">
        <f>VLOOKUP(P996,spp!A:D,4,FALSE)</f>
        <v>3</v>
      </c>
      <c r="AO996">
        <f t="shared" si="110"/>
        <v>540.625</v>
      </c>
      <c r="AP996">
        <f t="shared" si="111"/>
        <v>13.515625</v>
      </c>
      <c r="AQ996">
        <f t="shared" si="112"/>
        <v>135.15625</v>
      </c>
      <c r="AR996">
        <f t="shared" si="113"/>
        <v>0.13515625000000001</v>
      </c>
      <c r="AS996">
        <f t="shared" si="115"/>
        <v>0.05</v>
      </c>
      <c r="AT996">
        <f>VLOOKUP(P996,spp!A:H,8,FALSE)</f>
        <v>4</v>
      </c>
      <c r="AU996" s="79" t="str">
        <f>VLOOKUP(Q996,gfQuimbayo!B:C,2,FALSE)</f>
        <v>PS</v>
      </c>
      <c r="AV996" s="79" t="str">
        <f>VLOOKUP(AU996,gfQuimbayo!E:F,2,FALSE)</f>
        <v>Piscivores</v>
      </c>
      <c r="AW996" s="79" t="str">
        <f>VLOOKUP(Q996,taxo!A:D,4,FALSE)</f>
        <v>Perciformes</v>
      </c>
      <c r="AX996" s="79" t="str">
        <f>VLOOKUP(Q996,taxo!A:C,3,FALSE)</f>
        <v>Lutjanidae</v>
      </c>
      <c r="AY996" t="str">
        <f>VLOOKUP(P996,spp!A:L,12,FALSE)</f>
        <v>LC</v>
      </c>
    </row>
    <row r="997" spans="1:51" hidden="1" x14ac:dyDescent="0.25">
      <c r="A997" t="s">
        <v>1094</v>
      </c>
      <c r="B997" s="22" t="s">
        <v>1126</v>
      </c>
      <c r="C997" s="43" t="s">
        <v>1140</v>
      </c>
      <c r="D997" s="22" t="s">
        <v>1145</v>
      </c>
      <c r="E997" s="22" t="s">
        <v>1146</v>
      </c>
      <c r="F997" s="3" t="s">
        <v>1148</v>
      </c>
      <c r="G997" s="46"/>
      <c r="H997" s="43">
        <v>2</v>
      </c>
      <c r="I997">
        <v>40</v>
      </c>
      <c r="J997" s="49">
        <v>43220</v>
      </c>
      <c r="K997" s="22">
        <v>2018</v>
      </c>
      <c r="L997" s="43" t="s">
        <v>1148</v>
      </c>
      <c r="M997" s="49">
        <v>43220</v>
      </c>
      <c r="N997" s="43">
        <v>6.7</v>
      </c>
      <c r="O997" t="str">
        <f t="shared" si="114"/>
        <v>Profundo</v>
      </c>
      <c r="P997" s="43" t="s">
        <v>972</v>
      </c>
      <c r="Q997" t="str">
        <f>VLOOKUP(P997,spp!A:B,2,FALSE)</f>
        <v>Cephalopholis panamensis</v>
      </c>
      <c r="R997" s="53">
        <f t="shared" si="116"/>
        <v>2</v>
      </c>
      <c r="S997" s="87"/>
      <c r="T997" s="87"/>
      <c r="U997" s="89">
        <v>1</v>
      </c>
      <c r="V997" s="89">
        <v>1</v>
      </c>
      <c r="W997" s="87"/>
      <c r="X997" s="87"/>
      <c r="Y997" s="87"/>
      <c r="Z997" s="87"/>
      <c r="AA997" s="87"/>
      <c r="AB997" s="87"/>
      <c r="AC997" s="87"/>
      <c r="AD997" s="87"/>
      <c r="AE997" s="87"/>
      <c r="AF997" s="87"/>
      <c r="AG997" s="87"/>
      <c r="AH997" s="87"/>
      <c r="AI997" s="87"/>
      <c r="AJ997" s="87"/>
      <c r="AK997" s="88"/>
      <c r="AL997" s="79"/>
      <c r="AM997">
        <f>VLOOKUP(P997,spp!A:C,3,FALSE)</f>
        <v>2.1700000000000001E-2</v>
      </c>
      <c r="AN997">
        <f>VLOOKUP(P997,spp!A:D,4,FALSE)</f>
        <v>3.0350000000000001</v>
      </c>
      <c r="AO997">
        <f t="shared" si="110"/>
        <v>174.852474078348</v>
      </c>
      <c r="AP997">
        <f t="shared" si="111"/>
        <v>4.3713118519586995</v>
      </c>
      <c r="AQ997">
        <f t="shared" si="112"/>
        <v>43.713118519586999</v>
      </c>
      <c r="AR997">
        <f t="shared" si="113"/>
        <v>4.3713118519587001E-2</v>
      </c>
      <c r="AS997">
        <f t="shared" si="115"/>
        <v>0.05</v>
      </c>
      <c r="AT997">
        <f>VLOOKUP(P997,spp!A:H,8,FALSE)</f>
        <v>4</v>
      </c>
      <c r="AU997" s="79" t="str">
        <f>VLOOKUP(Q997,gfQuimbayo!B:C,2,FALSE)</f>
        <v>PS</v>
      </c>
      <c r="AV997" s="79" t="str">
        <f>VLOOKUP(AU997,gfQuimbayo!E:F,2,FALSE)</f>
        <v>Piscivores</v>
      </c>
      <c r="AW997" s="79" t="str">
        <f>VLOOKUP(Q997,taxo!A:D,4,FALSE)</f>
        <v>Perciformes</v>
      </c>
      <c r="AX997" s="79" t="str">
        <f>VLOOKUP(Q997,taxo!A:C,3,FALSE)</f>
        <v>Serranidae</v>
      </c>
      <c r="AY997" t="str">
        <f>VLOOKUP(P997,spp!A:L,12,FALSE)</f>
        <v>LC</v>
      </c>
    </row>
    <row r="998" spans="1:51" hidden="1" x14ac:dyDescent="0.25">
      <c r="A998" t="s">
        <v>1094</v>
      </c>
      <c r="B998" s="22" t="s">
        <v>1126</v>
      </c>
      <c r="C998" s="43" t="s">
        <v>1140</v>
      </c>
      <c r="D998" s="22" t="s">
        <v>1145</v>
      </c>
      <c r="E998" s="22" t="s">
        <v>1146</v>
      </c>
      <c r="F998" s="3" t="s">
        <v>1148</v>
      </c>
      <c r="G998" s="46"/>
      <c r="H998" s="43">
        <v>2</v>
      </c>
      <c r="I998">
        <v>40</v>
      </c>
      <c r="J998" s="49">
        <v>43220</v>
      </c>
      <c r="K998" s="22">
        <v>2018</v>
      </c>
      <c r="L998" s="43" t="s">
        <v>1148</v>
      </c>
      <c r="M998" s="49">
        <v>43220</v>
      </c>
      <c r="N998" s="43">
        <v>6.7</v>
      </c>
      <c r="O998" t="str">
        <f t="shared" si="114"/>
        <v>Profundo</v>
      </c>
      <c r="P998" s="43" t="s">
        <v>971</v>
      </c>
      <c r="Q998" t="str">
        <f>VLOOKUP(P998,spp!A:B,2,FALSE)</f>
        <v>Lutjanus argentiventris</v>
      </c>
      <c r="R998" s="53">
        <f t="shared" si="116"/>
        <v>3</v>
      </c>
      <c r="S998" s="87"/>
      <c r="T998" s="87"/>
      <c r="U998" s="87"/>
      <c r="V998" s="87"/>
      <c r="W998" s="89">
        <v>3</v>
      </c>
      <c r="X998" s="87"/>
      <c r="Y998" s="87"/>
      <c r="Z998" s="87"/>
      <c r="AA998" s="87"/>
      <c r="AB998" s="87"/>
      <c r="AC998" s="87"/>
      <c r="AD998" s="87"/>
      <c r="AE998" s="87"/>
      <c r="AF998" s="87"/>
      <c r="AG998" s="87"/>
      <c r="AH998" s="87"/>
      <c r="AI998" s="87"/>
      <c r="AJ998" s="87"/>
      <c r="AK998" s="88"/>
      <c r="AL998" s="79"/>
      <c r="AM998">
        <f>VLOOKUP(P998,spp!A:C,3,FALSE)</f>
        <v>1.7299999999999999E-2</v>
      </c>
      <c r="AN998">
        <f>VLOOKUP(P998,spp!A:D,4,FALSE)</f>
        <v>3</v>
      </c>
      <c r="AO998">
        <f t="shared" si="110"/>
        <v>810.9375</v>
      </c>
      <c r="AP998">
        <f t="shared" si="111"/>
        <v>20.2734375</v>
      </c>
      <c r="AQ998">
        <f t="shared" si="112"/>
        <v>202.734375</v>
      </c>
      <c r="AR998">
        <f t="shared" si="113"/>
        <v>0.20273437499999999</v>
      </c>
      <c r="AS998">
        <f t="shared" si="115"/>
        <v>7.4999999999999997E-2</v>
      </c>
      <c r="AT998">
        <f>VLOOKUP(P998,spp!A:H,8,FALSE)</f>
        <v>4</v>
      </c>
      <c r="AU998" s="79" t="str">
        <f>VLOOKUP(Q998,gfQuimbayo!B:C,2,FALSE)</f>
        <v>PS</v>
      </c>
      <c r="AV998" s="79" t="str">
        <f>VLOOKUP(AU998,gfQuimbayo!E:F,2,FALSE)</f>
        <v>Piscivores</v>
      </c>
      <c r="AW998" s="79" t="str">
        <f>VLOOKUP(Q998,taxo!A:D,4,FALSE)</f>
        <v>Perciformes</v>
      </c>
      <c r="AX998" s="79" t="str">
        <f>VLOOKUP(Q998,taxo!A:C,3,FALSE)</f>
        <v>Lutjanidae</v>
      </c>
      <c r="AY998" t="str">
        <f>VLOOKUP(P998,spp!A:L,12,FALSE)</f>
        <v>LC</v>
      </c>
    </row>
    <row r="999" spans="1:51" hidden="1" x14ac:dyDescent="0.25">
      <c r="A999" t="s">
        <v>1094</v>
      </c>
      <c r="B999" s="22" t="s">
        <v>1126</v>
      </c>
      <c r="C999" s="43" t="s">
        <v>1140</v>
      </c>
      <c r="D999" s="22" t="s">
        <v>1145</v>
      </c>
      <c r="E999" s="22" t="s">
        <v>1146</v>
      </c>
      <c r="F999" s="3" t="s">
        <v>1148</v>
      </c>
      <c r="G999" s="46"/>
      <c r="H999" s="43">
        <v>2</v>
      </c>
      <c r="I999">
        <v>40</v>
      </c>
      <c r="J999" s="49">
        <v>43220</v>
      </c>
      <c r="K999" s="22">
        <v>2018</v>
      </c>
      <c r="L999" s="43" t="s">
        <v>1148</v>
      </c>
      <c r="M999" s="49">
        <v>43220</v>
      </c>
      <c r="N999" s="43">
        <v>6.7</v>
      </c>
      <c r="O999" t="str">
        <f t="shared" si="114"/>
        <v>Profundo</v>
      </c>
      <c r="P999" s="43" t="s">
        <v>959</v>
      </c>
      <c r="Q999" t="str">
        <f>VLOOKUP(P999,spp!A:B,2,FALSE)</f>
        <v>Stegastes acapulcoensis</v>
      </c>
      <c r="R999" s="53">
        <f t="shared" si="116"/>
        <v>7</v>
      </c>
      <c r="S999" s="87"/>
      <c r="T999" s="87"/>
      <c r="U999" s="89">
        <v>7</v>
      </c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  <c r="AF999" s="87"/>
      <c r="AG999" s="87"/>
      <c r="AH999" s="87"/>
      <c r="AI999" s="87"/>
      <c r="AJ999" s="87"/>
      <c r="AK999" s="88"/>
      <c r="AL999" s="79"/>
      <c r="AM999">
        <f>VLOOKUP(P999,spp!A:C,3,FALSE)</f>
        <v>3.49E-2</v>
      </c>
      <c r="AN999">
        <f>VLOOKUP(P999,spp!A:D,4,FALSE)</f>
        <v>2.9108999999999998</v>
      </c>
      <c r="AO999">
        <f t="shared" si="110"/>
        <v>380.99460312436338</v>
      </c>
      <c r="AP999">
        <f t="shared" si="111"/>
        <v>9.5248650781090838</v>
      </c>
      <c r="AQ999">
        <f t="shared" si="112"/>
        <v>95.248650781090845</v>
      </c>
      <c r="AR999">
        <f t="shared" si="113"/>
        <v>9.5248650781090849E-2</v>
      </c>
      <c r="AS999">
        <f t="shared" si="115"/>
        <v>0.17499999999999999</v>
      </c>
      <c r="AT999">
        <f>VLOOKUP(P999,spp!A:H,8,FALSE)</f>
        <v>2</v>
      </c>
      <c r="AU999" s="79" t="str">
        <f>VLOOKUP(Q999,gfQuimbayo!B:C,2,FALSE)</f>
        <v>HD</v>
      </c>
      <c r="AV999" s="79" t="str">
        <f>VLOOKUP(AU999,gfQuimbayo!E:F,2,FALSE)</f>
        <v>Detritivores</v>
      </c>
      <c r="AW999" s="79" t="str">
        <f>VLOOKUP(Q999,taxo!A:D,4,FALSE)</f>
        <v>Perciformes</v>
      </c>
      <c r="AX999" s="79" t="str">
        <f>VLOOKUP(Q999,taxo!A:C,3,FALSE)</f>
        <v>Pomacentridae</v>
      </c>
      <c r="AY999" t="str">
        <f>VLOOKUP(P999,spp!A:L,12,FALSE)</f>
        <v>LC</v>
      </c>
    </row>
    <row r="1000" spans="1:51" hidden="1" x14ac:dyDescent="0.25">
      <c r="A1000" t="s">
        <v>1094</v>
      </c>
      <c r="B1000" s="22" t="s">
        <v>1126</v>
      </c>
      <c r="C1000" s="43" t="s">
        <v>1140</v>
      </c>
      <c r="D1000" s="22" t="s">
        <v>1145</v>
      </c>
      <c r="E1000" s="22" t="s">
        <v>1146</v>
      </c>
      <c r="F1000" s="3" t="s">
        <v>1148</v>
      </c>
      <c r="G1000" s="46"/>
      <c r="H1000" s="43">
        <v>2</v>
      </c>
      <c r="I1000">
        <v>40</v>
      </c>
      <c r="J1000" s="49">
        <v>43220</v>
      </c>
      <c r="K1000" s="22">
        <v>2018</v>
      </c>
      <c r="L1000" s="43" t="s">
        <v>1148</v>
      </c>
      <c r="M1000" s="49">
        <v>43220</v>
      </c>
      <c r="N1000" s="43">
        <v>6.7</v>
      </c>
      <c r="O1000" t="str">
        <f t="shared" si="114"/>
        <v>Profundo</v>
      </c>
      <c r="P1000" s="43" t="s">
        <v>976</v>
      </c>
      <c r="Q1000" t="str">
        <f>VLOOKUP(P1000,spp!A:B,2,FALSE)</f>
        <v>Sufflamen verres</v>
      </c>
      <c r="R1000" s="53">
        <f t="shared" si="116"/>
        <v>1</v>
      </c>
      <c r="S1000" s="87"/>
      <c r="T1000" s="87"/>
      <c r="U1000" s="87"/>
      <c r="V1000" s="87"/>
      <c r="W1000" s="89">
        <v>1</v>
      </c>
      <c r="X1000" s="87"/>
      <c r="Y1000" s="87"/>
      <c r="Z1000" s="87"/>
      <c r="AA1000" s="87"/>
      <c r="AB1000" s="87"/>
      <c r="AC1000" s="87"/>
      <c r="AD1000" s="87"/>
      <c r="AE1000" s="87"/>
      <c r="AF1000" s="87"/>
      <c r="AG1000" s="87"/>
      <c r="AH1000" s="87"/>
      <c r="AI1000" s="87"/>
      <c r="AJ1000" s="87"/>
      <c r="AK1000" s="88"/>
      <c r="AL1000" s="79"/>
      <c r="AM1000">
        <f>VLOOKUP(P1000,spp!A:C,3,FALSE)</f>
        <v>2.4899999999999999E-2</v>
      </c>
      <c r="AN1000">
        <f>VLOOKUP(P1000,spp!A:D,4,FALSE)</f>
        <v>3.0129999999999999</v>
      </c>
      <c r="AO1000">
        <f t="shared" si="110"/>
        <v>405.68840307059952</v>
      </c>
      <c r="AP1000">
        <f t="shared" si="111"/>
        <v>10.142210076764988</v>
      </c>
      <c r="AQ1000">
        <f t="shared" si="112"/>
        <v>101.42210076764988</v>
      </c>
      <c r="AR1000">
        <f t="shared" si="113"/>
        <v>0.10142210076764988</v>
      </c>
      <c r="AS1000">
        <f t="shared" si="115"/>
        <v>2.5000000000000001E-2</v>
      </c>
      <c r="AT1000">
        <f>VLOOKUP(P1000,spp!A:H,8,FALSE)</f>
        <v>3.3</v>
      </c>
      <c r="AU1000" s="79" t="str">
        <f>VLOOKUP(Q1000,gfQuimbayo!B:C,2,FALSE)</f>
        <v>IN</v>
      </c>
      <c r="AV1000" s="79" t="str">
        <f>VLOOKUP(AU1000,gfQuimbayo!E:F,2,FALSE)</f>
        <v>Invertebrivores</v>
      </c>
      <c r="AW1000" s="79" t="str">
        <f>VLOOKUP(Q1000,taxo!A:D,4,FALSE)</f>
        <v>Tetraodontiformes</v>
      </c>
      <c r="AX1000" s="79" t="str">
        <f>VLOOKUP(Q1000,taxo!A:C,3,FALSE)</f>
        <v>Balistidae</v>
      </c>
      <c r="AY1000" t="str">
        <f>VLOOKUP(P1000,spp!A:L,12,FALSE)</f>
        <v>LC</v>
      </c>
    </row>
  </sheetData>
  <autoFilter ref="A1:AX1000" xr:uid="{00000000-0009-0000-0000-000001000000}">
    <filterColumn colId="1">
      <filters>
        <filter val="Península Sur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3315-DF6A-4E52-AD5F-579420535221}">
  <dimension ref="A3:I30"/>
  <sheetViews>
    <sheetView topLeftCell="A19" zoomScale="130" zoomScaleNormal="130" workbookViewId="0">
      <selection activeCell="C23" sqref="C23"/>
    </sheetView>
  </sheetViews>
  <sheetFormatPr baseColWidth="10" defaultRowHeight="15" x14ac:dyDescent="0.25"/>
  <cols>
    <col min="1" max="1" width="26.28515625" bestFit="1" customWidth="1"/>
    <col min="2" max="2" width="21.42578125" bestFit="1" customWidth="1"/>
    <col min="3" max="3" width="14" bestFit="1" customWidth="1"/>
    <col min="4" max="4" width="17.85546875" bestFit="1" customWidth="1"/>
    <col min="5" max="7" width="12.140625" bestFit="1" customWidth="1"/>
    <col min="8" max="8" width="10.5703125" bestFit="1" customWidth="1"/>
    <col min="9" max="12" width="12.140625" bestFit="1" customWidth="1"/>
    <col min="13" max="13" width="12.85546875" bestFit="1" customWidth="1"/>
    <col min="14" max="15" width="12.140625" bestFit="1" customWidth="1"/>
    <col min="16" max="16" width="14.28515625" bestFit="1" customWidth="1"/>
    <col min="17" max="17" width="11" bestFit="1" customWidth="1"/>
    <col min="18" max="19" width="12.140625" bestFit="1" customWidth="1"/>
    <col min="20" max="20" width="14.140625" bestFit="1" customWidth="1"/>
    <col min="21" max="21" width="13.28515625" bestFit="1" customWidth="1"/>
    <col min="22" max="22" width="18.7109375" bestFit="1" customWidth="1"/>
    <col min="23" max="23" width="20.28515625" bestFit="1" customWidth="1"/>
    <col min="24" max="24" width="12.140625" bestFit="1" customWidth="1"/>
    <col min="25" max="25" width="13.85546875" bestFit="1" customWidth="1"/>
    <col min="26" max="26" width="12.140625" bestFit="1" customWidth="1"/>
    <col min="27" max="27" width="22.7109375" bestFit="1" customWidth="1"/>
    <col min="28" max="28" width="14.5703125" bestFit="1" customWidth="1"/>
    <col min="29" max="29" width="15" bestFit="1" customWidth="1"/>
    <col min="30" max="33" width="12.140625" bestFit="1" customWidth="1"/>
    <col min="34" max="34" width="18.7109375" bestFit="1" customWidth="1"/>
    <col min="35" max="38" width="12.140625" bestFit="1" customWidth="1"/>
    <col min="39" max="39" width="12.42578125" bestFit="1" customWidth="1"/>
    <col min="40" max="40" width="12.140625" bestFit="1" customWidth="1"/>
    <col min="41" max="41" width="12.7109375" bestFit="1" customWidth="1"/>
    <col min="42" max="42" width="14.140625" bestFit="1" customWidth="1"/>
    <col min="43" max="43" width="13.7109375" bestFit="1" customWidth="1"/>
    <col min="44" max="44" width="12.85546875" bestFit="1" customWidth="1"/>
    <col min="45" max="45" width="12.140625" bestFit="1" customWidth="1"/>
    <col min="46" max="46" width="13.85546875" bestFit="1" customWidth="1"/>
    <col min="47" max="47" width="12.140625" bestFit="1" customWidth="1"/>
    <col min="48" max="48" width="16.28515625" bestFit="1" customWidth="1"/>
    <col min="49" max="49" width="12.7109375" bestFit="1" customWidth="1"/>
    <col min="50" max="50" width="15.28515625" bestFit="1" customWidth="1"/>
    <col min="51" max="51" width="12.140625" bestFit="1" customWidth="1"/>
    <col min="52" max="52" width="17.7109375" bestFit="1" customWidth="1"/>
    <col min="53" max="53" width="20.28515625" bestFit="1" customWidth="1"/>
    <col min="54" max="54" width="17.7109375" bestFit="1" customWidth="1"/>
    <col min="55" max="55" width="20.28515625" bestFit="1" customWidth="1"/>
    <col min="56" max="56" width="14.140625" bestFit="1" customWidth="1"/>
    <col min="57" max="57" width="14.42578125" bestFit="1" customWidth="1"/>
    <col min="58" max="58" width="17" bestFit="1" customWidth="1"/>
    <col min="59" max="59" width="13.5703125" bestFit="1" customWidth="1"/>
    <col min="60" max="60" width="12.140625" bestFit="1" customWidth="1"/>
    <col min="61" max="61" width="13.85546875" bestFit="1" customWidth="1"/>
    <col min="62" max="62" width="12.140625" bestFit="1" customWidth="1"/>
    <col min="63" max="63" width="16" bestFit="1" customWidth="1"/>
    <col min="64" max="64" width="16.28515625" bestFit="1" customWidth="1"/>
    <col min="65" max="65" width="12.7109375" bestFit="1" customWidth="1"/>
    <col min="66" max="67" width="15.28515625" bestFit="1" customWidth="1"/>
    <col min="68" max="68" width="12.140625" bestFit="1" customWidth="1"/>
    <col min="69" max="69" width="21" bestFit="1" customWidth="1"/>
    <col min="70" max="70" width="20.5703125" bestFit="1" customWidth="1"/>
    <col min="71" max="71" width="15.7109375" bestFit="1" customWidth="1"/>
    <col min="72" max="72" width="13.7109375" bestFit="1" customWidth="1"/>
    <col min="73" max="73" width="17.28515625" bestFit="1" customWidth="1"/>
    <col min="74" max="74" width="18.5703125" bestFit="1" customWidth="1"/>
    <col min="75" max="75" width="19.140625" bestFit="1" customWidth="1"/>
    <col min="76" max="76" width="14.42578125" bestFit="1" customWidth="1"/>
    <col min="77" max="77" width="17.7109375" bestFit="1" customWidth="1"/>
    <col min="78" max="78" width="16.28515625" bestFit="1" customWidth="1"/>
    <col min="79" max="79" width="14.7109375" bestFit="1" customWidth="1"/>
    <col min="80" max="80" width="18.28515625" bestFit="1" customWidth="1"/>
    <col min="81" max="81" width="17" bestFit="1" customWidth="1"/>
    <col min="82" max="82" width="19.7109375" bestFit="1" customWidth="1"/>
    <col min="83" max="83" width="14.140625" bestFit="1" customWidth="1"/>
    <col min="84" max="84" width="18" bestFit="1" customWidth="1"/>
    <col min="85" max="85" width="18.42578125" bestFit="1" customWidth="1"/>
    <col min="86" max="86" width="12.28515625" bestFit="1" customWidth="1"/>
    <col min="87" max="87" width="17" bestFit="1" customWidth="1"/>
    <col min="88" max="88" width="15" bestFit="1" customWidth="1"/>
    <col min="89" max="89" width="17" bestFit="1" customWidth="1"/>
    <col min="90" max="90" width="20.7109375" bestFit="1" customWidth="1"/>
    <col min="91" max="91" width="17.28515625" bestFit="1" customWidth="1"/>
    <col min="92" max="92" width="16.28515625" bestFit="1" customWidth="1"/>
    <col min="93" max="93" width="12.7109375" bestFit="1" customWidth="1"/>
    <col min="94" max="94" width="15.28515625" bestFit="1" customWidth="1"/>
    <col min="95" max="95" width="12.140625" bestFit="1" customWidth="1"/>
  </cols>
  <sheetData>
    <row r="3" spans="1:9" x14ac:dyDescent="0.25">
      <c r="A3" s="92" t="s">
        <v>1457</v>
      </c>
      <c r="B3" s="92" t="s">
        <v>1456</v>
      </c>
    </row>
    <row r="4" spans="1:9" x14ac:dyDescent="0.25">
      <c r="A4" s="92" t="s">
        <v>1454</v>
      </c>
      <c r="B4" t="s">
        <v>1386</v>
      </c>
      <c r="C4" t="s">
        <v>1389</v>
      </c>
      <c r="D4" t="s">
        <v>1384</v>
      </c>
      <c r="E4" t="s">
        <v>1392</v>
      </c>
      <c r="F4" t="s">
        <v>1394</v>
      </c>
      <c r="G4" t="s">
        <v>1382</v>
      </c>
      <c r="H4" t="s">
        <v>1474</v>
      </c>
      <c r="I4" t="s">
        <v>1455</v>
      </c>
    </row>
    <row r="5" spans="1:9" x14ac:dyDescent="0.25">
      <c r="A5" s="85" t="s">
        <v>1104</v>
      </c>
      <c r="B5" s="94">
        <v>9.8794867786616669E-2</v>
      </c>
      <c r="C5" s="94">
        <v>7.7292477845139179E-2</v>
      </c>
      <c r="D5" s="94">
        <v>5.5073810100720308E-2</v>
      </c>
      <c r="E5" s="94">
        <v>2.8149727772849947E-2</v>
      </c>
      <c r="F5" s="94">
        <v>0.82280472116630088</v>
      </c>
      <c r="G5" s="94">
        <v>0.13533482295201094</v>
      </c>
      <c r="H5" s="94"/>
      <c r="I5" s="94">
        <v>0.31158354988722092</v>
      </c>
    </row>
    <row r="6" spans="1:9" x14ac:dyDescent="0.25">
      <c r="A6" s="85" t="s">
        <v>1114</v>
      </c>
      <c r="B6" s="94">
        <v>0.50708282980357888</v>
      </c>
      <c r="C6" s="94">
        <v>0.78550671192117572</v>
      </c>
      <c r="D6" s="94">
        <v>6.1259181332280468</v>
      </c>
      <c r="E6" s="94"/>
      <c r="F6" s="94">
        <v>4.5094654482937573</v>
      </c>
      <c r="G6" s="94">
        <v>1.1972627291772652E-2</v>
      </c>
      <c r="H6" s="94"/>
      <c r="I6" s="94">
        <v>2.8726684698991707</v>
      </c>
    </row>
    <row r="7" spans="1:9" x14ac:dyDescent="0.25">
      <c r="A7" s="85" t="s">
        <v>1102</v>
      </c>
      <c r="B7" s="94">
        <v>6.294355612490253E-2</v>
      </c>
      <c r="C7" s="94">
        <v>0.17441126803671966</v>
      </c>
      <c r="D7" s="94">
        <v>0.82329468713510623</v>
      </c>
      <c r="E7" s="94"/>
      <c r="F7" s="94">
        <v>3.1387499999999992E-2</v>
      </c>
      <c r="G7" s="94">
        <v>2.5758161444899071E-2</v>
      </c>
      <c r="H7" s="94"/>
      <c r="I7" s="94">
        <v>0.20600669464129839</v>
      </c>
    </row>
    <row r="8" spans="1:9" x14ac:dyDescent="0.25">
      <c r="A8" s="85" t="s">
        <v>1127</v>
      </c>
      <c r="B8" s="94">
        <v>0.14898700930458245</v>
      </c>
      <c r="C8" s="94">
        <v>4.387226729892979E-2</v>
      </c>
      <c r="D8" s="94"/>
      <c r="E8" s="94">
        <v>3.0565208779605004E-3</v>
      </c>
      <c r="F8" s="94">
        <v>4.2013637424845769E-2</v>
      </c>
      <c r="G8" s="94">
        <v>8.5282109862794154E-3</v>
      </c>
      <c r="H8" s="94"/>
      <c r="I8" s="94">
        <v>5.6590511016770317E-2</v>
      </c>
    </row>
    <row r="9" spans="1:9" x14ac:dyDescent="0.25">
      <c r="A9" s="85" t="s">
        <v>1111</v>
      </c>
      <c r="B9" s="94">
        <v>0.80772971618915024</v>
      </c>
      <c r="C9" s="94">
        <v>0.17812569918972976</v>
      </c>
      <c r="D9" s="94">
        <v>0.39363577323692273</v>
      </c>
      <c r="E9" s="94"/>
      <c r="F9" s="94">
        <v>0.14389731853032245</v>
      </c>
      <c r="G9" s="94">
        <v>6.1949682103482539E-3</v>
      </c>
      <c r="H9" s="94"/>
      <c r="I9" s="94">
        <v>0.2312806871606416</v>
      </c>
    </row>
    <row r="10" spans="1:9" x14ac:dyDescent="0.25">
      <c r="A10" s="85" t="s">
        <v>1109</v>
      </c>
      <c r="B10" s="94">
        <v>0.18142600148779209</v>
      </c>
      <c r="C10" s="94">
        <v>0.15079920846461264</v>
      </c>
      <c r="D10" s="94">
        <v>0.88127779889261648</v>
      </c>
      <c r="E10" s="94"/>
      <c r="F10" s="94">
        <v>1.8717187499999999E-2</v>
      </c>
      <c r="G10" s="94">
        <v>6.0433563980922698E-4</v>
      </c>
      <c r="H10" s="94"/>
      <c r="I10" s="94">
        <v>0.2348312579058002</v>
      </c>
    </row>
    <row r="11" spans="1:9" x14ac:dyDescent="0.25">
      <c r="A11" s="85" t="s">
        <v>1097</v>
      </c>
      <c r="B11" s="94">
        <v>0.21948407234338768</v>
      </c>
      <c r="C11" s="94">
        <v>0.17589974163841599</v>
      </c>
      <c r="D11" s="94">
        <v>0.45865414105788566</v>
      </c>
      <c r="E11" s="94"/>
      <c r="F11" s="94">
        <v>1.9827031750790886E-2</v>
      </c>
      <c r="G11" s="94">
        <v>6.9747999882045233E-2</v>
      </c>
      <c r="H11" s="94"/>
      <c r="I11" s="94">
        <v>0.21606824527218632</v>
      </c>
    </row>
    <row r="12" spans="1:9" x14ac:dyDescent="0.25">
      <c r="A12" s="85" t="s">
        <v>1130</v>
      </c>
      <c r="B12" s="94">
        <v>2.2678250185974011E-2</v>
      </c>
      <c r="C12" s="94">
        <v>3.8174497218960837E-2</v>
      </c>
      <c r="D12" s="94"/>
      <c r="E12" s="94"/>
      <c r="F12" s="94">
        <v>6.4220772550492633E-2</v>
      </c>
      <c r="G12" s="94">
        <v>3.5600047574829867E-2</v>
      </c>
      <c r="H12" s="94"/>
      <c r="I12" s="94">
        <v>4.0930592748112622E-2</v>
      </c>
    </row>
    <row r="13" spans="1:9" x14ac:dyDescent="0.25">
      <c r="A13" s="85" t="s">
        <v>1132</v>
      </c>
      <c r="B13" s="94">
        <v>2.8986770781206008E-2</v>
      </c>
      <c r="C13" s="94">
        <v>5.048955134796991E-2</v>
      </c>
      <c r="D13" s="94">
        <v>5.8997254249608555E-2</v>
      </c>
      <c r="E13" s="94">
        <v>1.4074863886424973E-2</v>
      </c>
      <c r="F13" s="94">
        <v>1.1565117000192571</v>
      </c>
      <c r="G13" s="94">
        <v>1.7800023787414933E-2</v>
      </c>
      <c r="H13" s="94"/>
      <c r="I13" s="94">
        <v>0.28985169826629648</v>
      </c>
    </row>
    <row r="14" spans="1:9" x14ac:dyDescent="0.25">
      <c r="A14" s="85" t="s">
        <v>1099</v>
      </c>
      <c r="B14" s="94">
        <v>0.10447039531935072</v>
      </c>
      <c r="C14" s="94">
        <v>0.15398238612377951</v>
      </c>
      <c r="D14" s="94">
        <v>0.25747913067633105</v>
      </c>
      <c r="E14" s="94">
        <v>2.8149727772849947E-2</v>
      </c>
      <c r="F14" s="94">
        <v>0.66711300023537634</v>
      </c>
      <c r="G14" s="94">
        <v>4.3255734423357957E-2</v>
      </c>
      <c r="H14" s="94"/>
      <c r="I14" s="94">
        <v>0.24401516338530535</v>
      </c>
    </row>
    <row r="15" spans="1:9" x14ac:dyDescent="0.25">
      <c r="A15" s="85" t="s">
        <v>1136</v>
      </c>
      <c r="B15" s="94">
        <v>2.0410425167376609E-2</v>
      </c>
      <c r="C15" s="94">
        <v>0.15065322140229243</v>
      </c>
      <c r="D15" s="94">
        <v>0.25781308568402783</v>
      </c>
      <c r="E15" s="94">
        <v>1.5366182977643144E-2</v>
      </c>
      <c r="F15" s="94">
        <v>0.46283521428898572</v>
      </c>
      <c r="G15" s="94">
        <v>3.855119436145539E-2</v>
      </c>
      <c r="H15" s="94"/>
      <c r="I15" s="94">
        <v>0.20973892835732194</v>
      </c>
    </row>
    <row r="16" spans="1:9" x14ac:dyDescent="0.25">
      <c r="A16" s="85" t="s">
        <v>1137</v>
      </c>
      <c r="B16" s="94">
        <v>7.2507298330267228E-2</v>
      </c>
      <c r="C16" s="94">
        <v>5.1546500722893129E-2</v>
      </c>
      <c r="D16" s="94">
        <v>0.1401349595971981</v>
      </c>
      <c r="E16" s="94">
        <v>6.1130417559210008E-3</v>
      </c>
      <c r="F16" s="94">
        <v>2.3223153334401139</v>
      </c>
      <c r="G16" s="94">
        <v>0.15329828148107935</v>
      </c>
      <c r="H16" s="94"/>
      <c r="I16" s="94">
        <v>0.72819163487831617</v>
      </c>
    </row>
    <row r="17" spans="1:9" x14ac:dyDescent="0.25">
      <c r="A17" s="85" t="s">
        <v>1108</v>
      </c>
      <c r="B17" s="94">
        <v>0.14021244142808373</v>
      </c>
      <c r="C17" s="94">
        <v>4.3233208080333797E-2</v>
      </c>
      <c r="D17" s="94">
        <v>0.15081360405702712</v>
      </c>
      <c r="E17" s="94"/>
      <c r="F17" s="94">
        <v>4.5663653706145536E-2</v>
      </c>
      <c r="G17" s="94">
        <v>7.5501677102963027E-3</v>
      </c>
      <c r="H17" s="94"/>
      <c r="I17" s="94">
        <v>6.5313168527459262E-2</v>
      </c>
    </row>
    <row r="18" spans="1:9" x14ac:dyDescent="0.25">
      <c r="A18" s="85" t="s">
        <v>1096</v>
      </c>
      <c r="B18" s="94">
        <v>5.7700808682464584E-2</v>
      </c>
      <c r="C18" s="94">
        <v>8.1406089591833444E-2</v>
      </c>
      <c r="D18" s="94">
        <v>0.1826578461880439</v>
      </c>
      <c r="E18" s="94"/>
      <c r="F18" s="94">
        <v>0.27131322506264149</v>
      </c>
      <c r="G18" s="94">
        <v>3.509408614163332E-2</v>
      </c>
      <c r="H18" s="94"/>
      <c r="I18" s="94">
        <v>0.10079947268220456</v>
      </c>
    </row>
    <row r="19" spans="1:9" x14ac:dyDescent="0.25">
      <c r="A19" s="85" t="s">
        <v>1138</v>
      </c>
      <c r="B19" s="94">
        <v>5.4427800446337625E-2</v>
      </c>
      <c r="C19" s="94">
        <v>5.1004862117901131E-2</v>
      </c>
      <c r="D19" s="94">
        <v>0.16049976725510384</v>
      </c>
      <c r="E19" s="94">
        <v>2.8149727772849947E-2</v>
      </c>
      <c r="F19" s="94">
        <v>0.36278500651697165</v>
      </c>
      <c r="G19" s="94">
        <v>0.12129123461381018</v>
      </c>
      <c r="H19" s="94"/>
      <c r="I19" s="94">
        <v>0.12888644156308832</v>
      </c>
    </row>
    <row r="20" spans="1:9" x14ac:dyDescent="0.25">
      <c r="A20" s="85" t="s">
        <v>1135</v>
      </c>
      <c r="B20" s="94">
        <v>9.8642525153297281E-5</v>
      </c>
      <c r="C20" s="94">
        <v>5.2539933045000755E-3</v>
      </c>
      <c r="D20" s="94">
        <v>2.9389259828862747E-2</v>
      </c>
      <c r="E20" s="94">
        <v>2.2903580011324491E-4</v>
      </c>
      <c r="F20" s="94">
        <v>6.5595029693917312E-2</v>
      </c>
      <c r="G20" s="94"/>
      <c r="H20" s="94"/>
      <c r="I20" s="94">
        <v>2.3501394755713206E-2</v>
      </c>
    </row>
    <row r="21" spans="1:9" x14ac:dyDescent="0.25">
      <c r="A21" s="85" t="s">
        <v>1119</v>
      </c>
      <c r="B21" s="94">
        <v>0.3374463857673069</v>
      </c>
      <c r="C21" s="94">
        <v>6.1801779046034365E-2</v>
      </c>
      <c r="D21" s="94">
        <v>0.15650247008696339</v>
      </c>
      <c r="E21" s="94"/>
      <c r="F21" s="94"/>
      <c r="G21" s="94">
        <v>0.10915375858849549</v>
      </c>
      <c r="H21" s="94"/>
      <c r="I21" s="94">
        <v>0.10527906262664437</v>
      </c>
    </row>
    <row r="22" spans="1:9" x14ac:dyDescent="0.25">
      <c r="A22" s="85" t="s">
        <v>1133</v>
      </c>
      <c r="B22" s="94">
        <v>4.2358832401715375E-2</v>
      </c>
      <c r="C22" s="94">
        <v>1.1419910951113056E-2</v>
      </c>
      <c r="D22" s="94">
        <v>3.4030541394281161E-2</v>
      </c>
      <c r="E22" s="94">
        <v>0.2955721416149244</v>
      </c>
      <c r="F22" s="94">
        <v>0.13509916739808195</v>
      </c>
      <c r="G22" s="94">
        <v>0.13029787151314512</v>
      </c>
      <c r="H22" s="94"/>
      <c r="I22" s="94">
        <v>8.3184123391239886E-2</v>
      </c>
    </row>
    <row r="23" spans="1:9" x14ac:dyDescent="0.25">
      <c r="A23" s="85" t="s">
        <v>1128</v>
      </c>
      <c r="B23" s="94">
        <v>0.10301685727959331</v>
      </c>
      <c r="C23" s="94">
        <v>0.19520224752842319</v>
      </c>
      <c r="D23" s="94">
        <v>0.20698063240698383</v>
      </c>
      <c r="E23" s="94"/>
      <c r="F23" s="94">
        <v>0.62778999102224353</v>
      </c>
      <c r="G23" s="94">
        <v>0.60476085445930094</v>
      </c>
      <c r="H23" s="94"/>
      <c r="I23" s="94">
        <v>0.33793191774950548</v>
      </c>
    </row>
    <row r="24" spans="1:9" x14ac:dyDescent="0.25">
      <c r="A24" s="85" t="s">
        <v>1140</v>
      </c>
      <c r="B24" s="94">
        <v>9.1521139859222972E-2</v>
      </c>
      <c r="C24" s="94">
        <v>4.1955655877287217E-2</v>
      </c>
      <c r="D24" s="94"/>
      <c r="E24" s="94"/>
      <c r="F24" s="94">
        <v>0.12720124783986234</v>
      </c>
      <c r="G24" s="94"/>
      <c r="H24" s="94"/>
      <c r="I24" s="94">
        <v>8.631412385873681E-2</v>
      </c>
    </row>
    <row r="25" spans="1:9" x14ac:dyDescent="0.25">
      <c r="A25" s="85" t="s">
        <v>1139</v>
      </c>
      <c r="B25" s="94">
        <v>5.5965782513299783E-2</v>
      </c>
      <c r="C25" s="94">
        <v>2.845417079632671E-2</v>
      </c>
      <c r="D25" s="94"/>
      <c r="E25" s="94">
        <v>2.8149727772849947E-2</v>
      </c>
      <c r="F25" s="94">
        <v>1.8185859449290418</v>
      </c>
      <c r="G25" s="94">
        <v>0.22536115618649497</v>
      </c>
      <c r="H25" s="94"/>
      <c r="I25" s="94">
        <v>0.58894186152180206</v>
      </c>
    </row>
    <row r="26" spans="1:9" x14ac:dyDescent="0.25">
      <c r="A26" s="85" t="s">
        <v>1129</v>
      </c>
      <c r="B26" s="94">
        <v>3.4741899446201062E-2</v>
      </c>
      <c r="C26" s="94">
        <v>3.7560753478025531E-2</v>
      </c>
      <c r="D26" s="94">
        <v>0.11177532710160788</v>
      </c>
      <c r="E26" s="94"/>
      <c r="F26" s="94">
        <v>1.4342697537754405</v>
      </c>
      <c r="G26" s="94">
        <v>8.8011815770138543E-2</v>
      </c>
      <c r="H26" s="94"/>
      <c r="I26" s="94">
        <v>0.28199941737144313</v>
      </c>
    </row>
    <row r="27" spans="1:9" x14ac:dyDescent="0.25">
      <c r="A27" s="85" t="s">
        <v>1134</v>
      </c>
      <c r="B27" s="94">
        <v>0.10292512138213915</v>
      </c>
      <c r="C27" s="94">
        <v>2.8558889382229936E-2</v>
      </c>
      <c r="D27" s="94">
        <v>0.37256245966989243</v>
      </c>
      <c r="E27" s="94"/>
      <c r="F27" s="94">
        <v>1.3478248163325832</v>
      </c>
      <c r="G27" s="94">
        <v>6.5262732828160253E-2</v>
      </c>
      <c r="H27" s="94"/>
      <c r="I27" s="94">
        <v>0.21410979049038256</v>
      </c>
    </row>
    <row r="28" spans="1:9" x14ac:dyDescent="0.25">
      <c r="A28" s="85" t="s">
        <v>1131</v>
      </c>
      <c r="B28" s="94">
        <v>1.3606950111584406E-2</v>
      </c>
      <c r="C28" s="94">
        <v>8.0615531977662441E-2</v>
      </c>
      <c r="D28" s="94"/>
      <c r="E28" s="94"/>
      <c r="F28" s="94">
        <v>0.13011665424498692</v>
      </c>
      <c r="G28" s="94">
        <v>0.11212781317973392</v>
      </c>
      <c r="H28" s="94"/>
      <c r="I28" s="94">
        <v>9.2118305275370196E-2</v>
      </c>
    </row>
    <row r="29" spans="1:9" x14ac:dyDescent="0.25">
      <c r="A29" s="85" t="s">
        <v>1474</v>
      </c>
      <c r="B29" s="94"/>
      <c r="C29" s="94"/>
      <c r="D29" s="94"/>
      <c r="E29" s="94"/>
      <c r="F29" s="94"/>
      <c r="G29" s="94"/>
      <c r="H29" s="94"/>
      <c r="I29" s="94"/>
    </row>
    <row r="30" spans="1:9" x14ac:dyDescent="0.25">
      <c r="A30" s="85" t="s">
        <v>1455</v>
      </c>
      <c r="B30" s="94">
        <v>0.13870853806384967</v>
      </c>
      <c r="C30" s="94">
        <v>0.10260922249219316</v>
      </c>
      <c r="D30" s="94">
        <v>0.51210868818750266</v>
      </c>
      <c r="E30" s="94">
        <v>3.2176094216937116E-2</v>
      </c>
      <c r="F30" s="94">
        <v>0.95949780261934892</v>
      </c>
      <c r="G30" s="94">
        <v>0.10211869907101741</v>
      </c>
      <c r="H30" s="94"/>
      <c r="I30" s="94">
        <v>0.31228889890210565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7FF4-EEB3-464F-81CA-B1BFFE937B93}">
  <dimension ref="A2:J36"/>
  <sheetViews>
    <sheetView workbookViewId="0">
      <selection activeCell="I2" sqref="I2"/>
    </sheetView>
  </sheetViews>
  <sheetFormatPr baseColWidth="10" defaultRowHeight="15" x14ac:dyDescent="0.25"/>
  <cols>
    <col min="1" max="1" width="25" bestFit="1" customWidth="1"/>
    <col min="2" max="2" width="10.5703125" bestFit="1" customWidth="1"/>
    <col min="3" max="3" width="13.28515625" bestFit="1" customWidth="1"/>
    <col min="4" max="4" width="17.28515625" bestFit="1" customWidth="1"/>
    <col min="5" max="5" width="9.7109375" bestFit="1" customWidth="1"/>
    <col min="6" max="6" width="9" bestFit="1" customWidth="1"/>
    <col min="7" max="7" width="10.85546875" bestFit="1" customWidth="1"/>
  </cols>
  <sheetData>
    <row r="2" spans="1:10" x14ac:dyDescent="0.25">
      <c r="A2" t="s">
        <v>1475</v>
      </c>
      <c r="B2" t="s">
        <v>1386</v>
      </c>
      <c r="C2" t="s">
        <v>1389</v>
      </c>
      <c r="D2" t="s">
        <v>1384</v>
      </c>
      <c r="E2" t="s">
        <v>1392</v>
      </c>
      <c r="F2" t="s">
        <v>1394</v>
      </c>
      <c r="G2" t="s">
        <v>1382</v>
      </c>
      <c r="I2" t="s">
        <v>1079</v>
      </c>
      <c r="J2" t="s">
        <v>951</v>
      </c>
    </row>
    <row r="3" spans="1:10" x14ac:dyDescent="0.25">
      <c r="A3" t="s">
        <v>1476</v>
      </c>
      <c r="B3" s="40">
        <v>0.18552429849969801</v>
      </c>
      <c r="C3" s="40">
        <v>0.11786679336005058</v>
      </c>
      <c r="D3" s="40">
        <v>2.9518617497721666E-2</v>
      </c>
      <c r="E3" s="40">
        <v>2.8149727772849947E-2</v>
      </c>
      <c r="F3" s="40">
        <v>0.38345258531247467</v>
      </c>
      <c r="G3" s="40">
        <v>0.24512671202008454</v>
      </c>
      <c r="I3">
        <v>2014</v>
      </c>
      <c r="J3" s="85" t="s">
        <v>1095</v>
      </c>
    </row>
    <row r="4" spans="1:10" x14ac:dyDescent="0.25">
      <c r="A4" t="s">
        <v>1477</v>
      </c>
      <c r="B4" s="40">
        <v>3.110235107579774E-2</v>
      </c>
      <c r="C4" s="40">
        <v>1.212802000627437E-2</v>
      </c>
      <c r="D4" s="40">
        <v>2.7813520898718049E-2</v>
      </c>
      <c r="E4" s="40">
        <v>0</v>
      </c>
      <c r="F4" s="40">
        <v>0.20835940002306455</v>
      </c>
      <c r="G4" s="40">
        <v>3.9038293256117691E-2</v>
      </c>
      <c r="I4">
        <v>2016</v>
      </c>
      <c r="J4" s="85" t="s">
        <v>1095</v>
      </c>
    </row>
    <row r="5" spans="1:10" x14ac:dyDescent="0.25">
      <c r="A5" t="s">
        <v>1478</v>
      </c>
      <c r="B5" s="40">
        <v>5.1202582780960654E-2</v>
      </c>
      <c r="C5" s="40">
        <v>9.6655908394378764E-2</v>
      </c>
      <c r="D5" s="40">
        <v>0.12151943650672234</v>
      </c>
      <c r="E5" s="40">
        <v>0</v>
      </c>
      <c r="F5" s="40">
        <v>2.5137437337829258</v>
      </c>
      <c r="G5" s="40">
        <v>4.4146417743721474E-2</v>
      </c>
      <c r="I5">
        <v>2018</v>
      </c>
      <c r="J5" s="85" t="s">
        <v>1095</v>
      </c>
    </row>
    <row r="6" spans="1:10" x14ac:dyDescent="0.25">
      <c r="A6" t="s">
        <v>1479</v>
      </c>
      <c r="B6" s="40">
        <v>0.50708282980357888</v>
      </c>
      <c r="C6" s="40">
        <v>0.78550671192117572</v>
      </c>
      <c r="D6" s="40">
        <v>6.1259181332280468</v>
      </c>
      <c r="E6" s="40">
        <v>0</v>
      </c>
      <c r="F6" s="40">
        <v>4.5094654482937573</v>
      </c>
      <c r="G6" s="40">
        <v>1.1972627291772652E-2</v>
      </c>
      <c r="I6">
        <v>2014</v>
      </c>
      <c r="J6" s="85" t="s">
        <v>1095</v>
      </c>
    </row>
    <row r="7" spans="1:10" x14ac:dyDescent="0.25">
      <c r="A7" t="s">
        <v>1505</v>
      </c>
      <c r="B7" s="40">
        <v>6.294355612490253E-2</v>
      </c>
      <c r="C7" s="40">
        <v>0.17441126803671966</v>
      </c>
      <c r="D7" s="40">
        <v>0.82329468713510623</v>
      </c>
      <c r="E7" s="40">
        <v>0</v>
      </c>
      <c r="F7" s="40">
        <v>3.1387499999999992E-2</v>
      </c>
      <c r="G7" s="40">
        <v>2.5758161444899071E-2</v>
      </c>
      <c r="I7">
        <v>2014</v>
      </c>
      <c r="J7" s="85" t="s">
        <v>1095</v>
      </c>
    </row>
    <row r="8" spans="1:10" x14ac:dyDescent="0.25">
      <c r="A8" t="s">
        <v>1480</v>
      </c>
      <c r="B8" s="40">
        <v>0.14898700930458245</v>
      </c>
      <c r="C8" s="40">
        <v>4.387226729892979E-2</v>
      </c>
      <c r="D8" s="40">
        <v>0</v>
      </c>
      <c r="E8" s="40">
        <v>3.0565208779605004E-3</v>
      </c>
      <c r="F8" s="40">
        <v>4.2013637424845769E-2</v>
      </c>
      <c r="G8" s="40">
        <v>8.5282109862794154E-3</v>
      </c>
      <c r="I8">
        <v>2018</v>
      </c>
      <c r="J8" s="85" t="s">
        <v>1095</v>
      </c>
    </row>
    <row r="9" spans="1:10" x14ac:dyDescent="0.25">
      <c r="A9" t="s">
        <v>1481</v>
      </c>
      <c r="B9" s="40">
        <v>0.80772971618915024</v>
      </c>
      <c r="C9" s="40">
        <v>0.17812569918972976</v>
      </c>
      <c r="D9" s="40">
        <v>0.39363577323692273</v>
      </c>
      <c r="E9" s="40">
        <v>0</v>
      </c>
      <c r="F9" s="40">
        <v>0.14389731853032245</v>
      </c>
      <c r="G9" s="40">
        <v>6.1949682103482539E-3</v>
      </c>
      <c r="I9">
        <v>2014</v>
      </c>
      <c r="J9" s="85" t="s">
        <v>1095</v>
      </c>
    </row>
    <row r="10" spans="1:10" x14ac:dyDescent="0.25">
      <c r="A10" t="s">
        <v>1506</v>
      </c>
      <c r="B10" s="40">
        <v>0.18142600148779209</v>
      </c>
      <c r="C10" s="40">
        <v>0.15079920846461264</v>
      </c>
      <c r="D10" s="40">
        <v>0.88127779889261648</v>
      </c>
      <c r="E10" s="40">
        <v>0</v>
      </c>
      <c r="F10" s="40">
        <v>1.8717187499999999E-2</v>
      </c>
      <c r="G10" s="40">
        <v>6.0433563980922698E-4</v>
      </c>
      <c r="I10">
        <v>2014</v>
      </c>
      <c r="J10" s="85" t="s">
        <v>1095</v>
      </c>
    </row>
    <row r="11" spans="1:10" x14ac:dyDescent="0.25">
      <c r="A11" t="s">
        <v>1482</v>
      </c>
      <c r="B11" s="40">
        <v>0.21948407234338768</v>
      </c>
      <c r="C11" s="40">
        <v>0.17589974163841599</v>
      </c>
      <c r="D11" s="40">
        <v>0.45865414105788566</v>
      </c>
      <c r="E11" s="40">
        <v>0</v>
      </c>
      <c r="F11" s="40">
        <v>1.9827031750790886E-2</v>
      </c>
      <c r="G11" s="40">
        <v>6.9747999882045233E-2</v>
      </c>
      <c r="I11">
        <v>2014</v>
      </c>
      <c r="J11" s="85" t="s">
        <v>1095</v>
      </c>
    </row>
    <row r="12" spans="1:10" x14ac:dyDescent="0.25">
      <c r="A12" t="s">
        <v>1487</v>
      </c>
      <c r="B12" s="40">
        <v>9.4896451656161063E-2</v>
      </c>
      <c r="C12" s="40">
        <v>0.34535133831696851</v>
      </c>
      <c r="D12" s="40">
        <v>0.60659160872642204</v>
      </c>
      <c r="E12" s="40">
        <v>0</v>
      </c>
      <c r="F12" s="40">
        <v>1.1395525717002375</v>
      </c>
      <c r="G12" s="40">
        <v>5.2110580685251096E-2</v>
      </c>
      <c r="I12">
        <v>2014</v>
      </c>
      <c r="J12" s="85" t="s">
        <v>1095</v>
      </c>
    </row>
    <row r="13" spans="1:10" x14ac:dyDescent="0.25">
      <c r="A13" t="s">
        <v>1486</v>
      </c>
      <c r="B13" s="40">
        <v>0.39731680571198796</v>
      </c>
      <c r="C13" s="40">
        <v>2.0045536268228394E-2</v>
      </c>
      <c r="D13" s="40">
        <v>7.2789619456717053E-2</v>
      </c>
      <c r="E13" s="40">
        <v>0</v>
      </c>
      <c r="F13" s="40">
        <v>0</v>
      </c>
      <c r="G13" s="40">
        <v>0</v>
      </c>
      <c r="I13">
        <v>2016</v>
      </c>
      <c r="J13" s="85" t="s">
        <v>1095</v>
      </c>
    </row>
    <row r="14" spans="1:10" x14ac:dyDescent="0.25">
      <c r="A14" t="s">
        <v>1485</v>
      </c>
      <c r="B14" s="40">
        <v>3.8439250468583652E-2</v>
      </c>
      <c r="C14" s="40">
        <v>2.5331595107370975E-2</v>
      </c>
      <c r="D14" s="40">
        <v>3.1492993439316018E-2</v>
      </c>
      <c r="E14" s="40">
        <v>2.8149727772849947E-2</v>
      </c>
      <c r="F14" s="40">
        <v>7.6563535904300137E-2</v>
      </c>
      <c r="G14" s="40">
        <v>2.9087980404328938E-2</v>
      </c>
      <c r="I14">
        <v>2018</v>
      </c>
      <c r="J14" s="85" t="s">
        <v>1095</v>
      </c>
    </row>
    <row r="15" spans="1:10" x14ac:dyDescent="0.25">
      <c r="A15" t="s">
        <v>1490</v>
      </c>
      <c r="B15" s="40">
        <v>0.28680956970563132</v>
      </c>
      <c r="C15" s="40">
        <v>7.8564775889228E-2</v>
      </c>
      <c r="D15" s="40">
        <v>0.46915529513819826</v>
      </c>
      <c r="E15" s="40">
        <v>0</v>
      </c>
      <c r="F15" s="40">
        <v>9.4335364410362735E-2</v>
      </c>
      <c r="G15" s="40">
        <v>0</v>
      </c>
      <c r="I15">
        <v>2014</v>
      </c>
      <c r="J15" s="85" t="s">
        <v>1095</v>
      </c>
    </row>
    <row r="16" spans="1:10" x14ac:dyDescent="0.25">
      <c r="A16" t="s">
        <v>1491</v>
      </c>
      <c r="B16" s="40">
        <v>4.2721695620069201E-2</v>
      </c>
      <c r="C16" s="40">
        <v>1.6568785092335385E-2</v>
      </c>
      <c r="D16" s="40">
        <v>5.8360514705123018E-2</v>
      </c>
      <c r="E16" s="40">
        <v>0</v>
      </c>
      <c r="F16" s="40">
        <v>5.2681077185554297E-3</v>
      </c>
      <c r="G16" s="40">
        <v>6.4443068813837623E-4</v>
      </c>
      <c r="I16">
        <v>2016</v>
      </c>
      <c r="J16" s="85" t="s">
        <v>1095</v>
      </c>
    </row>
    <row r="17" spans="1:10" x14ac:dyDescent="0.25">
      <c r="A17" t="s">
        <v>1492</v>
      </c>
      <c r="B17" s="40">
        <v>3.0084090437160132E-2</v>
      </c>
      <c r="C17" s="40">
        <v>3.5149196593575911E-2</v>
      </c>
      <c r="D17" s="40">
        <v>0.2296058857337783</v>
      </c>
      <c r="E17" s="40">
        <v>0</v>
      </c>
      <c r="F17" s="40">
        <v>5.2801293988581771E-2</v>
      </c>
      <c r="G17" s="40">
        <v>1.2153992391734919E-2</v>
      </c>
      <c r="I17">
        <v>2018</v>
      </c>
      <c r="J17" s="85" t="s">
        <v>1095</v>
      </c>
    </row>
    <row r="18" spans="1:10" x14ac:dyDescent="0.25">
      <c r="A18" t="s">
        <v>1493</v>
      </c>
      <c r="B18" s="40">
        <v>8.58366930666178E-2</v>
      </c>
      <c r="C18" s="40">
        <v>0.11519649493492448</v>
      </c>
      <c r="D18" s="40">
        <v>0.20631992932307597</v>
      </c>
      <c r="E18" s="40">
        <v>0</v>
      </c>
      <c r="F18" s="40">
        <v>0.27131322506264149</v>
      </c>
      <c r="G18" s="40">
        <v>3.509408614163332E-2</v>
      </c>
      <c r="I18">
        <v>2014</v>
      </c>
      <c r="J18" s="85" t="s">
        <v>1095</v>
      </c>
    </row>
    <row r="19" spans="1:10" x14ac:dyDescent="0.25">
      <c r="A19" t="s">
        <v>1494</v>
      </c>
      <c r="B19" s="40">
        <v>1.4290399141581563E-3</v>
      </c>
      <c r="C19" s="40">
        <v>1.757976838821702E-2</v>
      </c>
      <c r="D19" s="40">
        <v>0.14716472148549581</v>
      </c>
      <c r="E19" s="40">
        <v>0</v>
      </c>
      <c r="F19" s="40">
        <v>0</v>
      </c>
      <c r="G19" s="40">
        <v>0</v>
      </c>
      <c r="I19">
        <v>2016</v>
      </c>
      <c r="J19" s="85" t="s">
        <v>1095</v>
      </c>
    </row>
    <row r="20" spans="1:10" x14ac:dyDescent="0.25">
      <c r="A20" t="s">
        <v>1507</v>
      </c>
      <c r="B20" s="40">
        <v>1.3606950111584406E-2</v>
      </c>
      <c r="C20" s="40">
        <v>8.0615531977662441E-2</v>
      </c>
      <c r="D20" s="40">
        <v>0</v>
      </c>
      <c r="E20" s="40">
        <v>0</v>
      </c>
      <c r="F20" s="40">
        <v>0.13011665424498692</v>
      </c>
      <c r="G20" s="40">
        <v>0.11212781317973392</v>
      </c>
      <c r="I20" s="98">
        <v>2018</v>
      </c>
      <c r="J20" s="85" t="s">
        <v>1095</v>
      </c>
    </row>
    <row r="21" spans="1:10" x14ac:dyDescent="0.25">
      <c r="A21" t="s">
        <v>1497</v>
      </c>
      <c r="B21" s="40">
        <v>0.3374463857673069</v>
      </c>
      <c r="C21" s="40">
        <v>6.1801779046034365E-2</v>
      </c>
      <c r="D21" s="40">
        <v>0.15650247008696339</v>
      </c>
      <c r="E21" s="40">
        <v>0</v>
      </c>
      <c r="F21" s="40">
        <v>0</v>
      </c>
      <c r="G21" s="40">
        <v>0.10915375858849549</v>
      </c>
      <c r="I21">
        <v>2016</v>
      </c>
      <c r="J21" s="85" t="s">
        <v>1095</v>
      </c>
    </row>
    <row r="22" spans="1:10" x14ac:dyDescent="0.25">
      <c r="A22" t="s">
        <v>1499</v>
      </c>
      <c r="B22" s="40">
        <v>0.10301685727959331</v>
      </c>
      <c r="C22" s="40">
        <v>0.19520224752842319</v>
      </c>
      <c r="D22" s="40">
        <v>0.20698063240698383</v>
      </c>
      <c r="E22" s="40">
        <v>0</v>
      </c>
      <c r="F22" s="40">
        <v>0.62778999102224353</v>
      </c>
      <c r="G22" s="40">
        <v>0.60476085445930094</v>
      </c>
      <c r="I22">
        <v>2018</v>
      </c>
      <c r="J22" s="85" t="s">
        <v>1095</v>
      </c>
    </row>
    <row r="23" spans="1:10" x14ac:dyDescent="0.25">
      <c r="A23" t="s">
        <v>1502</v>
      </c>
      <c r="B23" s="40">
        <v>3.4741899446201062E-2</v>
      </c>
      <c r="C23" s="40">
        <v>3.7560753478025531E-2</v>
      </c>
      <c r="D23" s="40">
        <v>0.11177532710160788</v>
      </c>
      <c r="E23" s="40">
        <v>0</v>
      </c>
      <c r="F23" s="40">
        <v>1.4342697537754405</v>
      </c>
      <c r="G23" s="40">
        <v>8.8011815770138543E-2</v>
      </c>
      <c r="I23">
        <v>2018</v>
      </c>
      <c r="J23" s="85" t="s">
        <v>1095</v>
      </c>
    </row>
    <row r="24" spans="1:10" x14ac:dyDescent="0.25">
      <c r="A24" t="s">
        <v>1503</v>
      </c>
      <c r="B24" s="40">
        <v>0.10292512138213915</v>
      </c>
      <c r="C24" s="40">
        <v>2.8558889382229936E-2</v>
      </c>
      <c r="D24" s="40">
        <v>0.37256245966989243</v>
      </c>
      <c r="E24" s="40">
        <v>0</v>
      </c>
      <c r="F24" s="40">
        <v>1.3478248163325832</v>
      </c>
      <c r="G24" s="40">
        <v>6.5262732828160253E-2</v>
      </c>
      <c r="I24" s="98">
        <v>2018</v>
      </c>
      <c r="J24" s="85" t="s">
        <v>1095</v>
      </c>
    </row>
    <row r="25" spans="1:10" x14ac:dyDescent="0.25">
      <c r="A25" t="s">
        <v>1488</v>
      </c>
      <c r="B25" s="40">
        <v>2.0410425167376609E-2</v>
      </c>
      <c r="C25" s="40">
        <v>0.15065322140229243</v>
      </c>
      <c r="D25" s="40">
        <v>0.25781308568402783</v>
      </c>
      <c r="E25" s="40">
        <v>1.5366182977643144E-2</v>
      </c>
      <c r="F25" s="40">
        <v>0.46283521428898572</v>
      </c>
      <c r="G25" s="40">
        <v>3.855119436145539E-2</v>
      </c>
      <c r="I25">
        <v>2018</v>
      </c>
      <c r="J25" s="85" t="s">
        <v>1125</v>
      </c>
    </row>
    <row r="26" spans="1:10" x14ac:dyDescent="0.25">
      <c r="A26" t="s">
        <v>1489</v>
      </c>
      <c r="B26" s="40">
        <v>7.2507298330267228E-2</v>
      </c>
      <c r="C26" s="40">
        <v>5.1546500722893129E-2</v>
      </c>
      <c r="D26" s="40">
        <v>0.1401349595971981</v>
      </c>
      <c r="E26" s="40">
        <v>6.1130417559210008E-3</v>
      </c>
      <c r="F26" s="40">
        <v>2.3223153334401139</v>
      </c>
      <c r="G26" s="40">
        <v>0.15329828148107935</v>
      </c>
      <c r="I26">
        <v>2018</v>
      </c>
      <c r="J26" s="85" t="s">
        <v>1125</v>
      </c>
    </row>
    <row r="27" spans="1:10" x14ac:dyDescent="0.25">
      <c r="A27" t="s">
        <v>1496</v>
      </c>
      <c r="B27" s="40">
        <v>9.8642525153297281E-5</v>
      </c>
      <c r="C27" s="40">
        <v>5.2539933045000755E-3</v>
      </c>
      <c r="D27" s="40">
        <v>2.9389259828862747E-2</v>
      </c>
      <c r="E27" s="40">
        <v>2.2903580011324491E-4</v>
      </c>
      <c r="F27" s="40">
        <v>6.5595029693917312E-2</v>
      </c>
      <c r="G27" s="40">
        <v>0</v>
      </c>
      <c r="I27">
        <v>2018</v>
      </c>
      <c r="J27" s="85" t="s">
        <v>1125</v>
      </c>
    </row>
    <row r="28" spans="1:10" x14ac:dyDescent="0.25">
      <c r="A28" t="s">
        <v>1495</v>
      </c>
      <c r="B28" s="40">
        <v>5.4427800446337625E-2</v>
      </c>
      <c r="C28" s="40">
        <v>5.1004862117901131E-2</v>
      </c>
      <c r="D28" s="40">
        <v>0.16049976725510384</v>
      </c>
      <c r="E28" s="40">
        <v>2.8149727772849947E-2</v>
      </c>
      <c r="F28" s="40">
        <v>0.36278500651697165</v>
      </c>
      <c r="G28" s="40">
        <v>0.12129123461381018</v>
      </c>
      <c r="I28">
        <v>2018</v>
      </c>
      <c r="J28" s="85" t="s">
        <v>1126</v>
      </c>
    </row>
    <row r="29" spans="1:10" x14ac:dyDescent="0.25">
      <c r="A29" t="s">
        <v>1500</v>
      </c>
      <c r="B29" s="40">
        <v>9.1521139859222972E-2</v>
      </c>
      <c r="C29" s="40">
        <v>4.1955655877287217E-2</v>
      </c>
      <c r="D29" s="40">
        <v>0</v>
      </c>
      <c r="E29" s="40">
        <v>0</v>
      </c>
      <c r="F29" s="40">
        <v>0.12720124783986234</v>
      </c>
      <c r="G29" s="40">
        <v>0</v>
      </c>
      <c r="I29">
        <v>2018</v>
      </c>
      <c r="J29" s="85" t="s">
        <v>1126</v>
      </c>
    </row>
    <row r="30" spans="1:10" x14ac:dyDescent="0.25">
      <c r="A30" t="s">
        <v>1501</v>
      </c>
      <c r="B30" s="40">
        <v>5.5965782513299783E-2</v>
      </c>
      <c r="C30" s="40">
        <v>2.845417079632671E-2</v>
      </c>
      <c r="D30" s="40">
        <v>0</v>
      </c>
      <c r="E30" s="40">
        <v>2.8149727772849947E-2</v>
      </c>
      <c r="F30" s="40">
        <v>1.8185859449290418</v>
      </c>
      <c r="G30" s="40">
        <v>0.22536115618649497</v>
      </c>
      <c r="I30">
        <v>2018</v>
      </c>
      <c r="J30" s="85" t="s">
        <v>1126</v>
      </c>
    </row>
    <row r="31" spans="1:10" x14ac:dyDescent="0.25">
      <c r="A31" t="s">
        <v>1483</v>
      </c>
      <c r="B31" s="40">
        <v>2.2678250185974011E-2</v>
      </c>
      <c r="C31" s="40">
        <v>3.8174497218960837E-2</v>
      </c>
      <c r="D31" s="40">
        <v>0</v>
      </c>
      <c r="E31" s="40">
        <v>0</v>
      </c>
      <c r="F31" s="40">
        <v>6.4220772550492633E-2</v>
      </c>
      <c r="G31" s="40">
        <v>3.5600047574829867E-2</v>
      </c>
      <c r="I31">
        <v>2018</v>
      </c>
      <c r="J31" s="85" t="s">
        <v>1504</v>
      </c>
    </row>
    <row r="32" spans="1:10" x14ac:dyDescent="0.25">
      <c r="A32" t="s">
        <v>1484</v>
      </c>
      <c r="B32" s="40">
        <v>2.8986770781206008E-2</v>
      </c>
      <c r="C32" s="40">
        <v>5.048955134796991E-2</v>
      </c>
      <c r="D32" s="40">
        <v>5.8997254249608555E-2</v>
      </c>
      <c r="E32" s="40">
        <v>1.4074863886424973E-2</v>
      </c>
      <c r="F32" s="40">
        <v>1.1565117000192571</v>
      </c>
      <c r="G32" s="40">
        <v>1.7800023787414933E-2</v>
      </c>
      <c r="I32">
        <v>2018</v>
      </c>
      <c r="J32" s="85" t="s">
        <v>1504</v>
      </c>
    </row>
    <row r="33" spans="1:10" x14ac:dyDescent="0.25">
      <c r="A33" t="s">
        <v>1498</v>
      </c>
      <c r="B33" s="40">
        <v>4.2358832401715375E-2</v>
      </c>
      <c r="C33" s="40">
        <v>1.1419910951113056E-2</v>
      </c>
      <c r="D33" s="40">
        <v>3.4030541394281161E-2</v>
      </c>
      <c r="E33" s="40">
        <v>0.2955721416149244</v>
      </c>
      <c r="F33" s="40">
        <v>0.13509916739808195</v>
      </c>
      <c r="G33" s="40">
        <v>0.13029787151314512</v>
      </c>
      <c r="I33">
        <v>2018</v>
      </c>
      <c r="J33" s="85" t="s">
        <v>1504</v>
      </c>
    </row>
    <row r="34" spans="1:10" x14ac:dyDescent="0.25">
      <c r="B34" t="s">
        <v>1386</v>
      </c>
      <c r="C34" t="s">
        <v>1389</v>
      </c>
      <c r="D34" t="s">
        <v>1384</v>
      </c>
      <c r="E34" t="s">
        <v>1392</v>
      </c>
      <c r="F34" t="s">
        <v>1394</v>
      </c>
      <c r="G34" t="s">
        <v>1382</v>
      </c>
    </row>
    <row r="35" spans="1:10" x14ac:dyDescent="0.25">
      <c r="A35" t="s">
        <v>1460</v>
      </c>
      <c r="B35" s="40">
        <f>AVERAGE(B3:B33)</f>
        <v>0.13399058614153539</v>
      </c>
      <c r="C35" s="40">
        <f t="shared" ref="C35:G35" si="0">AVERAGE(C3:C33)</f>
        <v>0.10392724755008891</v>
      </c>
      <c r="D35" s="40">
        <f t="shared" si="0"/>
        <v>0.3939289817334321</v>
      </c>
      <c r="E35" s="40">
        <f t="shared" si="0"/>
        <v>1.4419699935625389E-2</v>
      </c>
      <c r="F35" s="40">
        <f t="shared" si="0"/>
        <v>0.63115640559531727</v>
      </c>
      <c r="G35" s="40">
        <f t="shared" si="0"/>
        <v>7.3604051004200755E-2</v>
      </c>
    </row>
    <row r="36" spans="1:10" x14ac:dyDescent="0.25">
      <c r="A36" t="s">
        <v>1557</v>
      </c>
      <c r="B36" s="40">
        <f>STDEV(B3:B33)</f>
        <v>0.17499748637291632</v>
      </c>
      <c r="C36" s="40">
        <f t="shared" ref="C36:G36" si="1">STDEV(C3:C33)</f>
        <v>0.14722324258859285</v>
      </c>
      <c r="D36" s="40">
        <f t="shared" si="1"/>
        <v>1.0893909608422085</v>
      </c>
      <c r="E36" s="40">
        <f t="shared" si="1"/>
        <v>5.3093547909906474E-2</v>
      </c>
      <c r="F36" s="40">
        <f t="shared" si="1"/>
        <v>1.010295602725215</v>
      </c>
      <c r="G36" s="40">
        <f t="shared" si="1"/>
        <v>0.11798529370632276</v>
      </c>
    </row>
  </sheetData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A51B-2CEA-4DEE-89FF-A2C5D3C03FF4}">
  <dimension ref="A1:E24"/>
  <sheetViews>
    <sheetView workbookViewId="0">
      <selection activeCell="I12" sqref="I12"/>
    </sheetView>
  </sheetViews>
  <sheetFormatPr baseColWidth="10" defaultRowHeight="15" x14ac:dyDescent="0.25"/>
  <cols>
    <col min="1" max="1" width="22.28515625" bestFit="1" customWidth="1"/>
    <col min="2" max="2" width="14.140625" bestFit="1" customWidth="1"/>
    <col min="3" max="3" width="26.7109375" bestFit="1" customWidth="1"/>
    <col min="4" max="4" width="14.140625" bestFit="1" customWidth="1"/>
    <col min="5" max="5" width="14.7109375" bestFit="1" customWidth="1"/>
  </cols>
  <sheetData>
    <row r="1" spans="1:5" x14ac:dyDescent="0.25">
      <c r="A1" s="38" t="s">
        <v>23</v>
      </c>
      <c r="B1" s="38" t="s">
        <v>951</v>
      </c>
      <c r="C1" s="38" t="s">
        <v>1508</v>
      </c>
      <c r="D1" s="38" t="s">
        <v>1509</v>
      </c>
      <c r="E1" s="38" t="s">
        <v>1510</v>
      </c>
    </row>
    <row r="2" spans="1:5" x14ac:dyDescent="0.25">
      <c r="A2" t="s">
        <v>1514</v>
      </c>
      <c r="B2" s="99" t="s">
        <v>1095</v>
      </c>
      <c r="C2" t="s">
        <v>1540</v>
      </c>
      <c r="D2" t="s">
        <v>1511</v>
      </c>
      <c r="E2" t="s">
        <v>1513</v>
      </c>
    </row>
    <row r="3" spans="1:5" x14ac:dyDescent="0.25">
      <c r="A3" t="s">
        <v>1515</v>
      </c>
      <c r="B3" s="99" t="s">
        <v>1095</v>
      </c>
      <c r="C3" t="s">
        <v>1551</v>
      </c>
      <c r="D3" t="s">
        <v>1511</v>
      </c>
      <c r="E3">
        <v>2014</v>
      </c>
    </row>
    <row r="4" spans="1:5" x14ac:dyDescent="0.25">
      <c r="A4" t="s">
        <v>1516</v>
      </c>
      <c r="B4" s="99" t="s">
        <v>1095</v>
      </c>
      <c r="C4" t="s">
        <v>1545</v>
      </c>
      <c r="D4" t="s">
        <v>1511</v>
      </c>
      <c r="E4">
        <v>2014</v>
      </c>
    </row>
    <row r="5" spans="1:5" x14ac:dyDescent="0.25">
      <c r="A5" t="s">
        <v>1517</v>
      </c>
      <c r="B5" s="99" t="s">
        <v>1095</v>
      </c>
      <c r="C5" t="s">
        <v>1550</v>
      </c>
      <c r="D5" t="s">
        <v>1512</v>
      </c>
      <c r="E5">
        <v>2018</v>
      </c>
    </row>
    <row r="6" spans="1:5" x14ac:dyDescent="0.25">
      <c r="A6" t="s">
        <v>1518</v>
      </c>
      <c r="B6" s="99" t="s">
        <v>1095</v>
      </c>
      <c r="C6" t="s">
        <v>1549</v>
      </c>
      <c r="D6" t="s">
        <v>1511</v>
      </c>
      <c r="E6">
        <v>2014</v>
      </c>
    </row>
    <row r="7" spans="1:5" x14ac:dyDescent="0.25">
      <c r="A7" t="s">
        <v>1519</v>
      </c>
      <c r="B7" s="99" t="s">
        <v>1095</v>
      </c>
      <c r="C7" t="s">
        <v>1548</v>
      </c>
      <c r="D7" t="s">
        <v>1511</v>
      </c>
      <c r="E7">
        <v>2014</v>
      </c>
    </row>
    <row r="8" spans="1:5" x14ac:dyDescent="0.25">
      <c r="A8" t="s">
        <v>1520</v>
      </c>
      <c r="B8" s="99" t="s">
        <v>1095</v>
      </c>
      <c r="C8" t="s">
        <v>1543</v>
      </c>
      <c r="D8" t="s">
        <v>1511</v>
      </c>
      <c r="E8">
        <v>2014</v>
      </c>
    </row>
    <row r="9" spans="1:5" x14ac:dyDescent="0.25">
      <c r="A9" t="s">
        <v>1521</v>
      </c>
      <c r="B9" s="99" t="s">
        <v>1095</v>
      </c>
      <c r="C9" t="s">
        <v>1542</v>
      </c>
      <c r="D9" t="s">
        <v>1511</v>
      </c>
      <c r="E9" t="s">
        <v>1513</v>
      </c>
    </row>
    <row r="10" spans="1:5" x14ac:dyDescent="0.25">
      <c r="A10" t="s">
        <v>1522</v>
      </c>
      <c r="B10" s="99" t="s">
        <v>1095</v>
      </c>
      <c r="C10" t="s">
        <v>1552</v>
      </c>
      <c r="D10" t="s">
        <v>1511</v>
      </c>
      <c r="E10" t="s">
        <v>1513</v>
      </c>
    </row>
    <row r="11" spans="1:5" x14ac:dyDescent="0.25">
      <c r="A11" t="s">
        <v>1523</v>
      </c>
      <c r="B11" s="99" t="s">
        <v>1095</v>
      </c>
      <c r="C11" t="s">
        <v>1541</v>
      </c>
      <c r="D11" t="s">
        <v>1511</v>
      </c>
      <c r="E11" t="s">
        <v>1513</v>
      </c>
    </row>
    <row r="12" spans="1:5" x14ac:dyDescent="0.25">
      <c r="A12" t="s">
        <v>1497</v>
      </c>
      <c r="B12" s="99" t="s">
        <v>1095</v>
      </c>
      <c r="C12" t="s">
        <v>1547</v>
      </c>
      <c r="D12" t="s">
        <v>1511</v>
      </c>
      <c r="E12">
        <v>2016</v>
      </c>
    </row>
    <row r="13" spans="1:5" x14ac:dyDescent="0.25">
      <c r="A13" t="s">
        <v>1128</v>
      </c>
      <c r="B13" s="99" t="s">
        <v>1095</v>
      </c>
      <c r="C13" t="s">
        <v>1546</v>
      </c>
      <c r="D13" t="s">
        <v>1511</v>
      </c>
      <c r="E13">
        <v>2018</v>
      </c>
    </row>
    <row r="14" spans="1:5" x14ac:dyDescent="0.25">
      <c r="A14" t="s">
        <v>1524</v>
      </c>
      <c r="B14" s="99" t="s">
        <v>1095</v>
      </c>
      <c r="C14" t="s">
        <v>1544</v>
      </c>
      <c r="D14" t="s">
        <v>1511</v>
      </c>
      <c r="E14">
        <v>2018</v>
      </c>
    </row>
    <row r="15" spans="1:5" x14ac:dyDescent="0.25">
      <c r="A15" t="s">
        <v>1525</v>
      </c>
      <c r="B15" s="99" t="s">
        <v>1095</v>
      </c>
      <c r="C15" t="s">
        <v>1556</v>
      </c>
      <c r="D15" t="s">
        <v>1511</v>
      </c>
      <c r="E15">
        <v>2018</v>
      </c>
    </row>
    <row r="16" spans="1:5" x14ac:dyDescent="0.25">
      <c r="A16" t="s">
        <v>1526</v>
      </c>
      <c r="B16" s="100" t="s">
        <v>1125</v>
      </c>
      <c r="C16" t="s">
        <v>1535</v>
      </c>
      <c r="D16" t="s">
        <v>1512</v>
      </c>
      <c r="E16">
        <v>2018</v>
      </c>
    </row>
    <row r="17" spans="1:5" x14ac:dyDescent="0.25">
      <c r="A17" t="s">
        <v>1527</v>
      </c>
      <c r="B17" s="100" t="s">
        <v>1125</v>
      </c>
      <c r="C17" t="s">
        <v>1536</v>
      </c>
      <c r="D17" t="s">
        <v>1512</v>
      </c>
      <c r="E17">
        <v>2018</v>
      </c>
    </row>
    <row r="18" spans="1:5" x14ac:dyDescent="0.25">
      <c r="A18" t="s">
        <v>1528</v>
      </c>
      <c r="B18" s="100" t="s">
        <v>1125</v>
      </c>
      <c r="C18" t="s">
        <v>1534</v>
      </c>
      <c r="D18" t="s">
        <v>1511</v>
      </c>
      <c r="E18">
        <v>2018</v>
      </c>
    </row>
    <row r="19" spans="1:5" x14ac:dyDescent="0.25">
      <c r="A19" t="s">
        <v>1529</v>
      </c>
      <c r="B19" s="101" t="s">
        <v>1126</v>
      </c>
      <c r="C19" t="s">
        <v>1538</v>
      </c>
      <c r="D19" t="s">
        <v>1511</v>
      </c>
      <c r="E19">
        <v>2018</v>
      </c>
    </row>
    <row r="20" spans="1:5" x14ac:dyDescent="0.25">
      <c r="A20" t="s">
        <v>1530</v>
      </c>
      <c r="B20" s="101" t="s">
        <v>1126</v>
      </c>
      <c r="C20" t="s">
        <v>1537</v>
      </c>
      <c r="D20" t="s">
        <v>1511</v>
      </c>
      <c r="E20">
        <v>2018</v>
      </c>
    </row>
    <row r="21" spans="1:5" x14ac:dyDescent="0.25">
      <c r="A21" t="s">
        <v>1531</v>
      </c>
      <c r="B21" s="101" t="s">
        <v>1126</v>
      </c>
      <c r="C21" t="s">
        <v>1539</v>
      </c>
      <c r="D21" t="s">
        <v>1511</v>
      </c>
      <c r="E21">
        <v>2018</v>
      </c>
    </row>
    <row r="22" spans="1:5" x14ac:dyDescent="0.25">
      <c r="A22" t="s">
        <v>1130</v>
      </c>
      <c r="B22" s="102" t="s">
        <v>1504</v>
      </c>
      <c r="C22" t="s">
        <v>1554</v>
      </c>
      <c r="D22" t="s">
        <v>1511</v>
      </c>
      <c r="E22">
        <v>2018</v>
      </c>
    </row>
    <row r="23" spans="1:5" x14ac:dyDescent="0.25">
      <c r="A23" t="s">
        <v>1532</v>
      </c>
      <c r="B23" s="102" t="s">
        <v>1504</v>
      </c>
      <c r="C23" t="s">
        <v>1555</v>
      </c>
      <c r="D23" t="s">
        <v>1511</v>
      </c>
      <c r="E23">
        <v>2018</v>
      </c>
    </row>
    <row r="24" spans="1:5" x14ac:dyDescent="0.25">
      <c r="A24" t="s">
        <v>1533</v>
      </c>
      <c r="B24" s="102" t="s">
        <v>1504</v>
      </c>
      <c r="C24" t="s">
        <v>1553</v>
      </c>
      <c r="D24" t="s">
        <v>1511</v>
      </c>
      <c r="E24">
        <v>2018</v>
      </c>
    </row>
  </sheetData>
  <phoneticPr fontId="23" type="noConversion"/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800E-F938-43D7-A887-7455EA0268F9}">
  <dimension ref="A2:K14"/>
  <sheetViews>
    <sheetView workbookViewId="0">
      <selection activeCell="K19" sqref="K19"/>
    </sheetView>
  </sheetViews>
  <sheetFormatPr baseColWidth="10" defaultRowHeight="15" x14ac:dyDescent="0.25"/>
  <cols>
    <col min="1" max="1" width="16.5703125" customWidth="1"/>
    <col min="11" max="11" width="18" bestFit="1" customWidth="1"/>
  </cols>
  <sheetData>
    <row r="2" spans="1:11" x14ac:dyDescent="0.25">
      <c r="A2" t="s">
        <v>1460</v>
      </c>
    </row>
    <row r="3" spans="1:11" x14ac:dyDescent="0.25">
      <c r="A3" s="95">
        <v>2018</v>
      </c>
      <c r="B3" s="95" t="s">
        <v>1385</v>
      </c>
      <c r="C3" s="95" t="s">
        <v>1383</v>
      </c>
      <c r="D3" s="95" t="s">
        <v>1388</v>
      </c>
      <c r="E3" s="95" t="s">
        <v>1391</v>
      </c>
      <c r="F3" s="95" t="s">
        <v>1380</v>
      </c>
      <c r="G3" s="95" t="s">
        <v>1393</v>
      </c>
      <c r="H3" s="95" t="s">
        <v>1455</v>
      </c>
      <c r="J3" s="33" t="s">
        <v>1380</v>
      </c>
      <c r="K3" s="33" t="s">
        <v>1382</v>
      </c>
    </row>
    <row r="4" spans="1:11" x14ac:dyDescent="0.25">
      <c r="A4" s="96" t="s">
        <v>1095</v>
      </c>
      <c r="B4" s="97">
        <v>7.1943597030256254E-2</v>
      </c>
      <c r="C4" s="97">
        <v>0.17498081882668051</v>
      </c>
      <c r="D4" s="97">
        <v>6.7283179992619055E-2</v>
      </c>
      <c r="E4" s="97">
        <v>1.5603124325405223E-2</v>
      </c>
      <c r="F4" s="97">
        <v>0.16194210367099654</v>
      </c>
      <c r="G4" s="97">
        <v>0.86502035677431122</v>
      </c>
      <c r="H4" s="97">
        <v>0.24532422530844869</v>
      </c>
      <c r="J4" s="33" t="s">
        <v>1383</v>
      </c>
      <c r="K4" s="33" t="s">
        <v>1384</v>
      </c>
    </row>
    <row r="5" spans="1:11" x14ac:dyDescent="0.25">
      <c r="A5" s="96" t="s">
        <v>1125</v>
      </c>
      <c r="B5" s="97">
        <v>4.1380916088266093E-2</v>
      </c>
      <c r="C5" s="97">
        <v>0.16148108719129331</v>
      </c>
      <c r="D5" s="97">
        <v>9.7679589478284271E-2</v>
      </c>
      <c r="E5" s="97">
        <v>9.9461188889204705E-3</v>
      </c>
      <c r="F5" s="97">
        <v>0.14286672810656806</v>
      </c>
      <c r="G5" s="97">
        <v>1.1467187547581132</v>
      </c>
      <c r="H5" s="97">
        <v>0.36205008943796568</v>
      </c>
      <c r="J5" s="33" t="s">
        <v>1385</v>
      </c>
      <c r="K5" s="33" t="s">
        <v>1386</v>
      </c>
    </row>
    <row r="6" spans="1:11" x14ac:dyDescent="0.25">
      <c r="A6" s="96" t="s">
        <v>1126</v>
      </c>
      <c r="B6" s="97">
        <v>6.9880329038276623E-2</v>
      </c>
      <c r="C6" s="97">
        <v>0.16049976725510384</v>
      </c>
      <c r="D6" s="97">
        <v>4.1481048306126596E-2</v>
      </c>
      <c r="E6" s="97">
        <v>2.8149727772849947E-2</v>
      </c>
      <c r="F6" s="97">
        <v>0.13615836626705086</v>
      </c>
      <c r="G6" s="97">
        <v>0.97054368603170671</v>
      </c>
      <c r="H6" s="97">
        <v>0.29489876123868469</v>
      </c>
      <c r="J6" s="33" t="s">
        <v>1388</v>
      </c>
      <c r="K6" s="33" t="s">
        <v>1389</v>
      </c>
    </row>
    <row r="7" spans="1:11" x14ac:dyDescent="0.25">
      <c r="A7" s="96" t="s">
        <v>1124</v>
      </c>
      <c r="B7" s="97">
        <v>2.9964090963121352E-2</v>
      </c>
      <c r="C7" s="97">
        <v>5.5430580984561786E-2</v>
      </c>
      <c r="D7" s="97">
        <v>3.8545848475180861E-2</v>
      </c>
      <c r="E7" s="97">
        <v>0.15482350275067469</v>
      </c>
      <c r="F7" s="97">
        <v>8.8858737180336031E-2</v>
      </c>
      <c r="G7" s="97">
        <v>0.59285744399527318</v>
      </c>
      <c r="H7" s="97">
        <v>0.16678255503093939</v>
      </c>
      <c r="J7" s="33" t="s">
        <v>1391</v>
      </c>
      <c r="K7" s="33" t="s">
        <v>1392</v>
      </c>
    </row>
    <row r="8" spans="1:11" x14ac:dyDescent="0.25">
      <c r="J8" s="33" t="s">
        <v>1393</v>
      </c>
      <c r="K8" s="33" t="s">
        <v>1394</v>
      </c>
    </row>
    <row r="9" spans="1:11" x14ac:dyDescent="0.25">
      <c r="A9" t="s">
        <v>1459</v>
      </c>
    </row>
    <row r="10" spans="1:11" x14ac:dyDescent="0.25">
      <c r="A10" s="38">
        <v>2018</v>
      </c>
      <c r="B10" s="38" t="s">
        <v>1385</v>
      </c>
      <c r="C10" s="38" t="s">
        <v>1383</v>
      </c>
      <c r="D10" s="38" t="s">
        <v>1388</v>
      </c>
      <c r="E10" s="38" t="s">
        <v>1391</v>
      </c>
      <c r="F10" s="38" t="s">
        <v>1380</v>
      </c>
      <c r="G10" s="38" t="s">
        <v>1393</v>
      </c>
      <c r="H10" s="38" t="s">
        <v>1455</v>
      </c>
    </row>
    <row r="11" spans="1:11" x14ac:dyDescent="0.25">
      <c r="A11" t="s">
        <v>1095</v>
      </c>
      <c r="B11">
        <v>0.13915896765113425</v>
      </c>
      <c r="C11">
        <v>0.20856334365596016</v>
      </c>
      <c r="D11">
        <v>0.15309180547658385</v>
      </c>
      <c r="E11">
        <v>1.7743576757093357E-2</v>
      </c>
      <c r="F11">
        <v>0.4360147430394396</v>
      </c>
      <c r="G11">
        <v>1.9168107770594096</v>
      </c>
      <c r="H11">
        <v>0.92032174409428325</v>
      </c>
    </row>
    <row r="12" spans="1:11" x14ac:dyDescent="0.25">
      <c r="A12" t="s">
        <v>1125</v>
      </c>
      <c r="B12">
        <v>5.8704922217075593E-2</v>
      </c>
      <c r="C12">
        <v>0.21707385115017303</v>
      </c>
      <c r="D12">
        <v>0.53151036533722906</v>
      </c>
      <c r="E12">
        <v>1.3234061080842168E-2</v>
      </c>
      <c r="F12">
        <v>0.15502765615141975</v>
      </c>
      <c r="G12">
        <v>3.8521863502472757</v>
      </c>
      <c r="H12">
        <v>1.9992154745700137</v>
      </c>
    </row>
    <row r="13" spans="1:11" x14ac:dyDescent="0.25">
      <c r="A13" t="s">
        <v>1126</v>
      </c>
      <c r="B13">
        <v>3.5982597446789021E-2</v>
      </c>
      <c r="C13">
        <v>0.16971503667166579</v>
      </c>
      <c r="D13">
        <v>4.6181405077375004E-2</v>
      </c>
      <c r="E13">
        <v>0</v>
      </c>
      <c r="F13">
        <v>9.5274275570782219E-2</v>
      </c>
      <c r="G13">
        <v>3.053914427140842</v>
      </c>
      <c r="H13">
        <v>1.5689405545820554</v>
      </c>
    </row>
    <row r="14" spans="1:11" x14ac:dyDescent="0.25">
      <c r="A14" t="s">
        <v>1124</v>
      </c>
      <c r="B14">
        <v>2.6773049552974038E-2</v>
      </c>
      <c r="C14">
        <v>4.0555302327149795E-2</v>
      </c>
      <c r="D14">
        <v>6.5771506625041679E-2</v>
      </c>
      <c r="E14">
        <v>0.19904863396737485</v>
      </c>
      <c r="F14">
        <v>9.7407941080756705E-2</v>
      </c>
      <c r="G14">
        <v>2.0288982254970613</v>
      </c>
      <c r="H14">
        <v>0.95002380918645646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411-6F6E-4E24-B6B3-AFFECA3F3D75}">
  <dimension ref="A1:D81"/>
  <sheetViews>
    <sheetView zoomScale="130" zoomScaleNormal="130" workbookViewId="0">
      <selection activeCell="E61" sqref="E61"/>
    </sheetView>
  </sheetViews>
  <sheetFormatPr baseColWidth="10" defaultRowHeight="15" x14ac:dyDescent="0.25"/>
  <cols>
    <col min="1" max="1" width="25.28515625" bestFit="1" customWidth="1"/>
  </cols>
  <sheetData>
    <row r="1" spans="1:4" x14ac:dyDescent="0.25">
      <c r="A1" t="s">
        <v>1462</v>
      </c>
    </row>
    <row r="2" spans="1:4" x14ac:dyDescent="0.25">
      <c r="A2" t="s">
        <v>25</v>
      </c>
      <c r="B2">
        <v>2014</v>
      </c>
      <c r="C2">
        <v>2016</v>
      </c>
      <c r="D2">
        <v>2018</v>
      </c>
    </row>
    <row r="3" spans="1:4" x14ac:dyDescent="0.25">
      <c r="A3" t="s">
        <v>8</v>
      </c>
      <c r="B3">
        <v>8.9000118937074667E-3</v>
      </c>
      <c r="C3">
        <v>0</v>
      </c>
      <c r="D3">
        <v>0</v>
      </c>
    </row>
    <row r="4" spans="1:4" x14ac:dyDescent="0.25">
      <c r="A4" t="s">
        <v>15</v>
      </c>
      <c r="B4">
        <v>0.12566790399549405</v>
      </c>
      <c r="C4">
        <v>1.8132232485789213E-2</v>
      </c>
      <c r="D4">
        <v>0.42422333369538673</v>
      </c>
    </row>
    <row r="5" spans="1:4" x14ac:dyDescent="0.25">
      <c r="A5" t="s">
        <v>47</v>
      </c>
      <c r="B5">
        <v>0</v>
      </c>
      <c r="C5">
        <v>8.107205100871509E-2</v>
      </c>
      <c r="D5">
        <v>0</v>
      </c>
    </row>
    <row r="6" spans="1:4" x14ac:dyDescent="0.25">
      <c r="A6" t="s">
        <v>49</v>
      </c>
      <c r="B6">
        <v>0.8673213511628528</v>
      </c>
      <c r="C6">
        <v>9.5889963150262214E-2</v>
      </c>
      <c r="D6">
        <v>0.24697988941034274</v>
      </c>
    </row>
    <row r="7" spans="1:4" x14ac:dyDescent="0.25">
      <c r="A7" t="s">
        <v>55</v>
      </c>
      <c r="B7">
        <v>0</v>
      </c>
      <c r="C7">
        <v>0</v>
      </c>
      <c r="D7">
        <v>2.0723787486412119E-2</v>
      </c>
    </row>
    <row r="8" spans="1:4" x14ac:dyDescent="0.25">
      <c r="A8" t="s">
        <v>1086</v>
      </c>
      <c r="B8">
        <v>2.8161212966777805E-2</v>
      </c>
      <c r="C8">
        <v>0</v>
      </c>
      <c r="D8">
        <v>0</v>
      </c>
    </row>
    <row r="9" spans="1:4" x14ac:dyDescent="0.25">
      <c r="A9" t="s">
        <v>69</v>
      </c>
      <c r="B9">
        <v>0</v>
      </c>
      <c r="C9">
        <v>0</v>
      </c>
      <c r="D9">
        <v>4.4268051710573887E-2</v>
      </c>
    </row>
    <row r="10" spans="1:4" x14ac:dyDescent="0.25">
      <c r="A10" t="s">
        <v>80</v>
      </c>
      <c r="B10">
        <v>4.5727542978433499E-3</v>
      </c>
      <c r="C10">
        <v>6.1966109833382009E-5</v>
      </c>
      <c r="D10">
        <v>6.8993232661916613E-3</v>
      </c>
    </row>
    <row r="11" spans="1:4" x14ac:dyDescent="0.25">
      <c r="A11" t="s">
        <v>89</v>
      </c>
      <c r="B11">
        <v>3.0983054916691008E-3</v>
      </c>
      <c r="C11">
        <v>0</v>
      </c>
      <c r="D11">
        <v>0</v>
      </c>
    </row>
    <row r="12" spans="1:4" x14ac:dyDescent="0.25">
      <c r="A12" t="s">
        <v>92</v>
      </c>
      <c r="B12">
        <v>0.20923324690693848</v>
      </c>
      <c r="C12">
        <v>0</v>
      </c>
      <c r="D12">
        <v>0</v>
      </c>
    </row>
    <row r="13" spans="1:4" x14ac:dyDescent="0.25">
      <c r="A13" t="s">
        <v>95</v>
      </c>
      <c r="B13">
        <v>0.11792209910082396</v>
      </c>
      <c r="C13">
        <v>3.1897965806099916E-2</v>
      </c>
      <c r="D13">
        <v>7.3972043241112923E-2</v>
      </c>
    </row>
    <row r="14" spans="1:4" x14ac:dyDescent="0.25">
      <c r="A14" t="s">
        <v>1101</v>
      </c>
      <c r="B14">
        <v>0.45414137691352496</v>
      </c>
      <c r="C14">
        <v>0</v>
      </c>
      <c r="D14">
        <v>0</v>
      </c>
    </row>
    <row r="15" spans="1:4" x14ac:dyDescent="0.25">
      <c r="A15" t="s">
        <v>109</v>
      </c>
      <c r="B15">
        <v>7.8212221947343605E-2</v>
      </c>
      <c r="C15">
        <v>8.0916968550282069E-3</v>
      </c>
      <c r="D15">
        <v>7.0858828145556871E-2</v>
      </c>
    </row>
    <row r="16" spans="1:4" x14ac:dyDescent="0.25">
      <c r="A16" t="s">
        <v>124</v>
      </c>
      <c r="B16">
        <v>1.4519981691048312E-3</v>
      </c>
      <c r="C16">
        <v>3.3293787024789512E-4</v>
      </c>
      <c r="D16">
        <v>3.6454028384323104E-4</v>
      </c>
    </row>
    <row r="17" spans="1:4" x14ac:dyDescent="0.25">
      <c r="A17" t="s">
        <v>128</v>
      </c>
      <c r="B17">
        <v>1.70830078125</v>
      </c>
      <c r="C17">
        <v>0.10048828125000001</v>
      </c>
      <c r="D17">
        <v>6.5576171875000006E-2</v>
      </c>
    </row>
    <row r="18" spans="1:4" x14ac:dyDescent="0.25">
      <c r="A18" t="s">
        <v>139</v>
      </c>
      <c r="B18">
        <v>5.5732916985936338</v>
      </c>
      <c r="C18">
        <v>0</v>
      </c>
      <c r="D18">
        <v>9.467561133486603</v>
      </c>
    </row>
    <row r="19" spans="1:4" x14ac:dyDescent="0.25">
      <c r="A19" t="s">
        <v>165</v>
      </c>
      <c r="B19">
        <v>0.33021904620916909</v>
      </c>
      <c r="C19">
        <v>0</v>
      </c>
      <c r="D19">
        <v>0.11884196181567379</v>
      </c>
    </row>
    <row r="20" spans="1:4" x14ac:dyDescent="0.25">
      <c r="A20" t="s">
        <v>173</v>
      </c>
      <c r="B20">
        <v>2.8149727772849947E-2</v>
      </c>
      <c r="C20">
        <v>0</v>
      </c>
      <c r="D20">
        <v>1.5603124325405223E-2</v>
      </c>
    </row>
    <row r="21" spans="1:4" x14ac:dyDescent="0.25">
      <c r="A21" t="s">
        <v>179</v>
      </c>
      <c r="B21">
        <v>0.29759417941766902</v>
      </c>
      <c r="C21">
        <v>0.16210190511760789</v>
      </c>
      <c r="D21">
        <v>0.13519299491160575</v>
      </c>
    </row>
    <row r="22" spans="1:4" x14ac:dyDescent="0.25">
      <c r="A22" t="s">
        <v>182</v>
      </c>
      <c r="B22">
        <v>2.1924188475752792E-2</v>
      </c>
      <c r="C22">
        <v>0.1224975397608891</v>
      </c>
      <c r="D22">
        <v>1.3832298844903298E-2</v>
      </c>
    </row>
    <row r="23" spans="1:4" x14ac:dyDescent="0.25">
      <c r="A23" t="s">
        <v>187</v>
      </c>
      <c r="B23">
        <v>3.5080468750000003E-2</v>
      </c>
      <c r="C23">
        <v>3.6744791666666666E-3</v>
      </c>
      <c r="D23">
        <v>3.5015624999999999E-3</v>
      </c>
    </row>
    <row r="24" spans="1:4" x14ac:dyDescent="0.25">
      <c r="A24" t="s">
        <v>189</v>
      </c>
      <c r="B24">
        <v>0.29583749999999998</v>
      </c>
      <c r="C24">
        <v>0</v>
      </c>
      <c r="D24">
        <v>8.4201562499999993E-2</v>
      </c>
    </row>
    <row r="25" spans="1:4" x14ac:dyDescent="0.25">
      <c r="A25" t="s">
        <v>214</v>
      </c>
      <c r="B25">
        <v>0.14162285156250001</v>
      </c>
      <c r="C25">
        <v>4.266650390625E-2</v>
      </c>
      <c r="D25">
        <v>6.4573632812500004E-2</v>
      </c>
    </row>
    <row r="26" spans="1:4" x14ac:dyDescent="0.25">
      <c r="A26" t="s">
        <v>234</v>
      </c>
      <c r="B26">
        <v>0</v>
      </c>
      <c r="C26">
        <v>3.5429726749722219E-5</v>
      </c>
      <c r="D26">
        <v>5.3144590124583332E-5</v>
      </c>
    </row>
    <row r="27" spans="1:4" x14ac:dyDescent="0.25">
      <c r="A27" t="s">
        <v>237</v>
      </c>
      <c r="B27">
        <v>12.22514686641181</v>
      </c>
      <c r="C27">
        <v>0</v>
      </c>
      <c r="D27">
        <v>0</v>
      </c>
    </row>
    <row r="28" spans="1:4" x14ac:dyDescent="0.25">
      <c r="A28" t="s">
        <v>245</v>
      </c>
      <c r="B28">
        <v>0.38731635256353664</v>
      </c>
      <c r="C28">
        <v>0</v>
      </c>
      <c r="D28">
        <v>7.3330081328917593E-2</v>
      </c>
    </row>
    <row r="29" spans="1:4" x14ac:dyDescent="0.25">
      <c r="A29" t="s">
        <v>248</v>
      </c>
      <c r="B29">
        <v>8.2758292638745559</v>
      </c>
      <c r="C29">
        <v>0</v>
      </c>
      <c r="D29">
        <v>0</v>
      </c>
    </row>
    <row r="30" spans="1:4" x14ac:dyDescent="0.25">
      <c r="A30" t="s">
        <v>251</v>
      </c>
      <c r="B30">
        <v>0.10038622159090908</v>
      </c>
      <c r="C30">
        <v>0.98876953124999989</v>
      </c>
      <c r="D30">
        <v>9.4668749999999982E-2</v>
      </c>
    </row>
    <row r="31" spans="1:4" x14ac:dyDescent="0.25">
      <c r="A31" t="s">
        <v>272</v>
      </c>
      <c r="B31">
        <v>0.70386344220954145</v>
      </c>
      <c r="C31">
        <v>0</v>
      </c>
      <c r="D31">
        <v>0.10114063063484624</v>
      </c>
    </row>
    <row r="32" spans="1:4" x14ac:dyDescent="0.25">
      <c r="A32" t="s">
        <v>275</v>
      </c>
      <c r="B32">
        <v>0</v>
      </c>
      <c r="C32">
        <v>0</v>
      </c>
      <c r="D32">
        <v>0.31722476782797865</v>
      </c>
    </row>
    <row r="33" spans="1:4" x14ac:dyDescent="0.25">
      <c r="A33" t="s">
        <v>290</v>
      </c>
      <c r="B33">
        <v>7.4468357387352073</v>
      </c>
      <c r="C33">
        <v>0</v>
      </c>
      <c r="D33">
        <v>3.442768801608044</v>
      </c>
    </row>
    <row r="34" spans="1:4" x14ac:dyDescent="0.25">
      <c r="A34" t="s">
        <v>292</v>
      </c>
      <c r="B34">
        <v>0.5265541293435928</v>
      </c>
      <c r="C34">
        <v>6.2989198494135715E-2</v>
      </c>
      <c r="D34">
        <v>1.748475357048503</v>
      </c>
    </row>
    <row r="35" spans="1:4" x14ac:dyDescent="0.25">
      <c r="A35" t="s">
        <v>298</v>
      </c>
      <c r="B35">
        <v>0</v>
      </c>
      <c r="C35">
        <v>0</v>
      </c>
      <c r="D35">
        <v>0.8086410938197619</v>
      </c>
    </row>
    <row r="36" spans="1:4" x14ac:dyDescent="0.25">
      <c r="A36" t="s">
        <v>302</v>
      </c>
      <c r="B36">
        <v>1.9028243069045981E-2</v>
      </c>
      <c r="C36">
        <v>0</v>
      </c>
      <c r="D36">
        <v>0</v>
      </c>
    </row>
    <row r="37" spans="1:4" x14ac:dyDescent="0.25">
      <c r="A37" t="s">
        <v>308</v>
      </c>
      <c r="B37">
        <v>7.2922682610301309E-3</v>
      </c>
      <c r="C37">
        <v>3.9526555612029316E-3</v>
      </c>
      <c r="D37">
        <v>7.2922682610301309E-3</v>
      </c>
    </row>
    <row r="38" spans="1:4" x14ac:dyDescent="0.25">
      <c r="A38" t="s">
        <v>311</v>
      </c>
      <c r="B38">
        <v>5.0843622338070271E-2</v>
      </c>
      <c r="C38">
        <v>3.1205984414546021E-3</v>
      </c>
      <c r="D38">
        <v>2.6216387944414329E-2</v>
      </c>
    </row>
    <row r="39" spans="1:4" x14ac:dyDescent="0.25">
      <c r="A39" t="s">
        <v>317</v>
      </c>
      <c r="B39">
        <v>1.4584536522060262E-2</v>
      </c>
      <c r="C39">
        <v>8.1329916530138322E-4</v>
      </c>
      <c r="D39">
        <v>1.677000913490493E-2</v>
      </c>
    </row>
    <row r="40" spans="1:4" x14ac:dyDescent="0.25">
      <c r="A40" t="s">
        <v>320</v>
      </c>
      <c r="B40">
        <v>4.4661338449705261E-2</v>
      </c>
      <c r="C40">
        <v>0</v>
      </c>
      <c r="D40">
        <v>2.8464806202675271E-2</v>
      </c>
    </row>
    <row r="41" spans="1:4" x14ac:dyDescent="0.25">
      <c r="A41" t="s">
        <v>343</v>
      </c>
      <c r="B41">
        <v>0.53863848916896984</v>
      </c>
      <c r="C41">
        <v>7.2527817343936235E-2</v>
      </c>
      <c r="D41">
        <v>0.17266968602162994</v>
      </c>
    </row>
    <row r="42" spans="1:4" x14ac:dyDescent="0.25">
      <c r="A42" t="s">
        <v>346</v>
      </c>
      <c r="B42">
        <v>1.11328125E-2</v>
      </c>
      <c r="C42">
        <v>0</v>
      </c>
      <c r="D42">
        <v>0</v>
      </c>
    </row>
    <row r="43" spans="1:4" x14ac:dyDescent="0.25">
      <c r="A43" t="s">
        <v>383</v>
      </c>
      <c r="B43">
        <v>6.0404196004734026E-2</v>
      </c>
      <c r="C43">
        <v>2.0274495875760329E-2</v>
      </c>
      <c r="D43">
        <v>1.9888627800809251E-2</v>
      </c>
    </row>
    <row r="44" spans="1:4" x14ac:dyDescent="0.25">
      <c r="A44" t="s">
        <v>385</v>
      </c>
      <c r="B44">
        <v>2.9655056103151247E-2</v>
      </c>
      <c r="C44">
        <v>0</v>
      </c>
      <c r="D44">
        <v>0</v>
      </c>
    </row>
    <row r="45" spans="1:4" x14ac:dyDescent="0.25">
      <c r="A45" t="s">
        <v>389</v>
      </c>
      <c r="B45">
        <v>0.36204980468750003</v>
      </c>
      <c r="C45">
        <v>0.18543437499999998</v>
      </c>
      <c r="D45">
        <v>0.14288268229166665</v>
      </c>
    </row>
    <row r="46" spans="1:4" x14ac:dyDescent="0.25">
      <c r="A46" t="s">
        <v>495</v>
      </c>
      <c r="B46">
        <v>0</v>
      </c>
      <c r="C46">
        <v>0</v>
      </c>
      <c r="D46">
        <v>4.1894531250000006E-2</v>
      </c>
    </row>
    <row r="47" spans="1:4" x14ac:dyDescent="0.25">
      <c r="A47" t="s">
        <v>562</v>
      </c>
      <c r="B47">
        <v>2.0967838465055847E-2</v>
      </c>
      <c r="C47">
        <v>0</v>
      </c>
      <c r="D47">
        <v>0</v>
      </c>
    </row>
    <row r="48" spans="1:4" x14ac:dyDescent="0.25">
      <c r="A48" t="s">
        <v>554</v>
      </c>
      <c r="B48">
        <v>0.30389882786927142</v>
      </c>
      <c r="C48">
        <v>0</v>
      </c>
      <c r="D48">
        <v>0</v>
      </c>
    </row>
    <row r="49" spans="1:4" x14ac:dyDescent="0.25">
      <c r="A49" t="s">
        <v>395</v>
      </c>
      <c r="B49">
        <v>0.21001507750728729</v>
      </c>
      <c r="C49">
        <v>6.9315744153513839E-2</v>
      </c>
      <c r="D49">
        <v>0.10913355281157655</v>
      </c>
    </row>
    <row r="50" spans="1:4" x14ac:dyDescent="0.25">
      <c r="A50" t="s">
        <v>397</v>
      </c>
      <c r="B50">
        <v>0.4094382017230323</v>
      </c>
      <c r="C50">
        <v>0</v>
      </c>
      <c r="D50">
        <v>0.34621036562359175</v>
      </c>
    </row>
    <row r="51" spans="1:4" x14ac:dyDescent="0.25">
      <c r="A51" t="s">
        <v>1113</v>
      </c>
      <c r="B51">
        <v>3.4173279365688057E-2</v>
      </c>
      <c r="C51">
        <v>0</v>
      </c>
      <c r="D51">
        <v>0</v>
      </c>
    </row>
    <row r="52" spans="1:4" x14ac:dyDescent="0.25">
      <c r="A52" t="s">
        <v>358</v>
      </c>
      <c r="B52">
        <v>1.5406821515968365E-2</v>
      </c>
      <c r="C52">
        <v>0</v>
      </c>
      <c r="D52">
        <v>3.235898127675526E-2</v>
      </c>
    </row>
    <row r="53" spans="1:4" x14ac:dyDescent="0.25">
      <c r="A53" t="s">
        <v>1024</v>
      </c>
      <c r="B53">
        <v>0.37580615145229523</v>
      </c>
      <c r="C53">
        <v>0</v>
      </c>
      <c r="D53">
        <v>0</v>
      </c>
    </row>
    <row r="54" spans="1:4" x14ac:dyDescent="0.25">
      <c r="A54" t="s">
        <v>406</v>
      </c>
      <c r="B54">
        <v>5.0569830600831339E-3</v>
      </c>
      <c r="C54">
        <v>5.0569830600831339E-3</v>
      </c>
      <c r="D54">
        <v>4.474042969835873E-2</v>
      </c>
    </row>
    <row r="55" spans="1:4" x14ac:dyDescent="0.25">
      <c r="A55" t="s">
        <v>408</v>
      </c>
      <c r="B55">
        <v>8.3182161049524958E-2</v>
      </c>
      <c r="C55">
        <v>1.9556258090133627E-3</v>
      </c>
      <c r="D55">
        <v>3.9288153947891428E-3</v>
      </c>
    </row>
    <row r="56" spans="1:4" x14ac:dyDescent="0.25">
      <c r="A56" t="s">
        <v>414</v>
      </c>
      <c r="B56">
        <v>2.6910675163136135E-2</v>
      </c>
      <c r="C56">
        <v>0</v>
      </c>
      <c r="D56">
        <v>5.2398418249632442E-2</v>
      </c>
    </row>
    <row r="57" spans="1:4" x14ac:dyDescent="0.25">
      <c r="A57" t="s">
        <v>542</v>
      </c>
      <c r="B57">
        <v>6.5112319880528624E-2</v>
      </c>
      <c r="C57">
        <v>0</v>
      </c>
      <c r="D57">
        <v>0</v>
      </c>
    </row>
    <row r="58" spans="1:4" x14ac:dyDescent="0.25">
      <c r="A58" t="s">
        <v>430</v>
      </c>
      <c r="B58">
        <v>2.3400237777851428E-3</v>
      </c>
      <c r="C58">
        <v>4.5501560132043438E-4</v>
      </c>
      <c r="D58">
        <v>0</v>
      </c>
    </row>
    <row r="59" spans="1:4" x14ac:dyDescent="0.25">
      <c r="A59" t="s">
        <v>444</v>
      </c>
      <c r="B59">
        <v>9.573026249977452E-3</v>
      </c>
      <c r="C59">
        <v>0</v>
      </c>
      <c r="D59">
        <v>1.9146052499954905E-3</v>
      </c>
    </row>
    <row r="60" spans="1:4" x14ac:dyDescent="0.25">
      <c r="A60" t="s">
        <v>448</v>
      </c>
      <c r="B60">
        <v>11.852025147599367</v>
      </c>
      <c r="C60">
        <v>0</v>
      </c>
      <c r="D60">
        <v>0.11049124389626064</v>
      </c>
    </row>
    <row r="61" spans="1:4" x14ac:dyDescent="0.25">
      <c r="A61" t="s">
        <v>450</v>
      </c>
      <c r="B61">
        <v>0.31338411312262127</v>
      </c>
      <c r="C61">
        <v>0</v>
      </c>
      <c r="D61">
        <v>0</v>
      </c>
    </row>
    <row r="62" spans="1:4" x14ac:dyDescent="0.25">
      <c r="A62" t="s">
        <v>454</v>
      </c>
      <c r="B62">
        <v>0.26814264667701643</v>
      </c>
      <c r="C62">
        <v>9.9429299754022246E-2</v>
      </c>
      <c r="D62">
        <v>0.45689294467343083</v>
      </c>
    </row>
    <row r="63" spans="1:4" x14ac:dyDescent="0.25">
      <c r="A63" t="s">
        <v>456</v>
      </c>
      <c r="B63">
        <v>0</v>
      </c>
      <c r="C63">
        <v>1.6236045987298069E-3</v>
      </c>
      <c r="D63">
        <v>7.5409171392957115E-3</v>
      </c>
    </row>
    <row r="64" spans="1:4" x14ac:dyDescent="0.25">
      <c r="A64" t="s">
        <v>514</v>
      </c>
      <c r="B64">
        <v>6.059135220784901E-2</v>
      </c>
      <c r="C64">
        <v>0</v>
      </c>
      <c r="D64">
        <v>0</v>
      </c>
    </row>
    <row r="65" spans="1:4" x14ac:dyDescent="0.25">
      <c r="A65" t="s">
        <v>510</v>
      </c>
      <c r="B65">
        <v>5.9726164913482448E-2</v>
      </c>
      <c r="C65">
        <v>1.0121289472351457E-2</v>
      </c>
      <c r="D65">
        <v>2.3616342102153399E-2</v>
      </c>
    </row>
    <row r="66" spans="1:4" x14ac:dyDescent="0.25">
      <c r="A66" t="s">
        <v>458</v>
      </c>
      <c r="B66">
        <v>0</v>
      </c>
      <c r="C66">
        <v>2.1451195983713089E-2</v>
      </c>
      <c r="D66">
        <v>0</v>
      </c>
    </row>
    <row r="67" spans="1:4" x14ac:dyDescent="0.25">
      <c r="A67" t="s">
        <v>460</v>
      </c>
      <c r="B67">
        <v>0.65553864748988644</v>
      </c>
      <c r="C67">
        <v>0.12174558089534446</v>
      </c>
      <c r="D67">
        <v>0.23085391437867597</v>
      </c>
    </row>
    <row r="68" spans="1:4" x14ac:dyDescent="0.25">
      <c r="A68" t="s">
        <v>462</v>
      </c>
      <c r="B68">
        <v>0.16823224674046594</v>
      </c>
      <c r="C68">
        <v>3.8651211833670859E-2</v>
      </c>
      <c r="D68">
        <v>0</v>
      </c>
    </row>
    <row r="69" spans="1:4" x14ac:dyDescent="0.25">
      <c r="A69" t="s">
        <v>464</v>
      </c>
      <c r="B69">
        <v>0.70049917450274446</v>
      </c>
      <c r="C69">
        <v>4.5704565648708874E-2</v>
      </c>
      <c r="D69">
        <v>0.21477635465171846</v>
      </c>
    </row>
    <row r="70" spans="1:4" x14ac:dyDescent="0.25">
      <c r="A70" t="s">
        <v>505</v>
      </c>
      <c r="B70">
        <v>7.7557376524403865E-2</v>
      </c>
      <c r="C70">
        <v>0</v>
      </c>
      <c r="D70">
        <v>5.2053237523884514E-2</v>
      </c>
    </row>
    <row r="71" spans="1:4" x14ac:dyDescent="0.25">
      <c r="A71" t="s">
        <v>1054</v>
      </c>
      <c r="B71">
        <v>0.19966078601946838</v>
      </c>
      <c r="C71">
        <v>0</v>
      </c>
      <c r="D71">
        <v>0</v>
      </c>
    </row>
    <row r="72" spans="1:4" x14ac:dyDescent="0.25">
      <c r="A72" t="s">
        <v>1025</v>
      </c>
      <c r="B72">
        <v>1.1528627262918223E-2</v>
      </c>
      <c r="C72">
        <v>1.2939796650575344E-2</v>
      </c>
      <c r="D72">
        <v>6.4698983252876718E-3</v>
      </c>
    </row>
    <row r="73" spans="1:4" x14ac:dyDescent="0.25">
      <c r="A73" t="s">
        <v>546</v>
      </c>
      <c r="B73">
        <v>6.9306947663968277E-2</v>
      </c>
      <c r="C73">
        <v>0</v>
      </c>
      <c r="D73">
        <v>3.5090773661229445E-2</v>
      </c>
    </row>
    <row r="74" spans="1:4" x14ac:dyDescent="0.25">
      <c r="A74" t="s">
        <v>512</v>
      </c>
      <c r="B74">
        <v>0.28996669218246202</v>
      </c>
      <c r="C74">
        <v>0.1859699193728184</v>
      </c>
      <c r="D74">
        <v>4.9804449821963324E-2</v>
      </c>
    </row>
    <row r="75" spans="1:4" x14ac:dyDescent="0.25">
      <c r="A75" t="s">
        <v>943</v>
      </c>
      <c r="B75">
        <v>0</v>
      </c>
      <c r="C75">
        <v>3.07596413392432E-3</v>
      </c>
      <c r="D75">
        <v>0</v>
      </c>
    </row>
    <row r="76" spans="1:4" x14ac:dyDescent="0.25">
      <c r="A76" t="s">
        <v>471</v>
      </c>
      <c r="B76">
        <v>4.9969268015956081E-2</v>
      </c>
      <c r="C76">
        <v>0</v>
      </c>
      <c r="D76">
        <v>0.12413212807507838</v>
      </c>
    </row>
    <row r="77" spans="1:4" x14ac:dyDescent="0.25">
      <c r="A77" t="s">
        <v>477</v>
      </c>
      <c r="B77">
        <v>0.53996324401999463</v>
      </c>
      <c r="C77">
        <v>3.879386253384319E-2</v>
      </c>
      <c r="D77">
        <v>9.353171230821293E-2</v>
      </c>
    </row>
    <row r="78" spans="1:4" x14ac:dyDescent="0.25">
      <c r="A78" t="s">
        <v>947</v>
      </c>
      <c r="B78">
        <v>1.9211980494555775E-2</v>
      </c>
      <c r="C78">
        <v>0</v>
      </c>
      <c r="D78">
        <v>3.0946697103878505E-3</v>
      </c>
    </row>
    <row r="79" spans="1:4" x14ac:dyDescent="0.25">
      <c r="A79" t="s">
        <v>481</v>
      </c>
      <c r="B79">
        <v>0.15655950971842103</v>
      </c>
      <c r="C79">
        <v>1.9446481979455702E-2</v>
      </c>
      <c r="D79">
        <v>1.5176205818678533E-2</v>
      </c>
    </row>
    <row r="80" spans="1:4" x14ac:dyDescent="0.25">
      <c r="A80" t="s">
        <v>507</v>
      </c>
      <c r="B80">
        <v>1.6271062499999998</v>
      </c>
      <c r="C80">
        <v>0</v>
      </c>
      <c r="D80">
        <v>0</v>
      </c>
    </row>
    <row r="81" spans="1:4" x14ac:dyDescent="0.25">
      <c r="A81" t="s">
        <v>1026</v>
      </c>
      <c r="B81">
        <v>0</v>
      </c>
      <c r="C81">
        <v>0</v>
      </c>
      <c r="D81">
        <v>7.8246875000000007E-2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1329-E937-42AB-9A9E-B654AA02E175}">
  <dimension ref="A1:J81"/>
  <sheetViews>
    <sheetView workbookViewId="0">
      <selection activeCell="M12" sqref="M12"/>
    </sheetView>
  </sheetViews>
  <sheetFormatPr baseColWidth="10" defaultRowHeight="15" x14ac:dyDescent="0.25"/>
  <cols>
    <col min="1" max="1" width="26.7109375" bestFit="1" customWidth="1"/>
    <col min="2" max="4" width="12.7109375" bestFit="1" customWidth="1"/>
    <col min="5" max="7" width="19.85546875" bestFit="1" customWidth="1"/>
    <col min="8" max="10" width="12.140625" bestFit="1" customWidth="1"/>
  </cols>
  <sheetData>
    <row r="1" spans="1:10" x14ac:dyDescent="0.25">
      <c r="A1" t="s">
        <v>1464</v>
      </c>
    </row>
    <row r="2" spans="1:10" x14ac:dyDescent="0.25">
      <c r="A2" t="s">
        <v>1463</v>
      </c>
      <c r="B2" t="s">
        <v>1465</v>
      </c>
      <c r="C2" t="s">
        <v>1466</v>
      </c>
      <c r="D2" t="s">
        <v>1467</v>
      </c>
      <c r="E2" t="s">
        <v>1468</v>
      </c>
      <c r="F2" t="s">
        <v>1469</v>
      </c>
      <c r="G2" t="s">
        <v>1470</v>
      </c>
      <c r="H2" t="s">
        <v>1471</v>
      </c>
      <c r="I2" t="s">
        <v>1472</v>
      </c>
      <c r="J2" t="s">
        <v>1473</v>
      </c>
    </row>
    <row r="3" spans="1:10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15</v>
      </c>
      <c r="B4">
        <v>0.35600047574829863</v>
      </c>
      <c r="C4">
        <v>2.8216942742067139E-2</v>
      </c>
      <c r="D4">
        <v>8.9000118937074657E-2</v>
      </c>
      <c r="E4">
        <v>0.20242570437898233</v>
      </c>
      <c r="F4">
        <v>0</v>
      </c>
      <c r="G4">
        <v>4.0050053521683601E-2</v>
      </c>
      <c r="H4">
        <v>0</v>
      </c>
      <c r="I4">
        <v>0</v>
      </c>
      <c r="J4">
        <v>0</v>
      </c>
    </row>
    <row r="5" spans="1:10" x14ac:dyDescent="0.25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49</v>
      </c>
      <c r="B6">
        <v>0</v>
      </c>
      <c r="C6">
        <v>2.5100705473590088E-2</v>
      </c>
      <c r="D6">
        <v>9.9329201427996991E-2</v>
      </c>
      <c r="E6">
        <v>1.2550352736795044E-2</v>
      </c>
      <c r="F6">
        <v>0.39731680571198796</v>
      </c>
      <c r="G6">
        <v>9.9329201427996991E-2</v>
      </c>
      <c r="H6">
        <v>0</v>
      </c>
      <c r="I6">
        <v>6.254456136314164E-2</v>
      </c>
      <c r="J6">
        <v>0</v>
      </c>
    </row>
    <row r="7" spans="1:10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1086</v>
      </c>
      <c r="B8">
        <v>1.7005865594760076E-2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80</v>
      </c>
      <c r="B10">
        <v>0</v>
      </c>
      <c r="C10">
        <v>0</v>
      </c>
      <c r="D10">
        <v>0</v>
      </c>
      <c r="E10">
        <v>6.1966109833382012E-4</v>
      </c>
      <c r="F10">
        <v>0</v>
      </c>
      <c r="G10">
        <v>0</v>
      </c>
      <c r="H10">
        <v>0</v>
      </c>
      <c r="I10">
        <v>6.1966109833382009E-5</v>
      </c>
      <c r="J10">
        <v>0</v>
      </c>
    </row>
    <row r="11" spans="1:10" x14ac:dyDescent="0.25">
      <c r="A11" t="s">
        <v>89</v>
      </c>
      <c r="B11">
        <v>3.0983054916691008E-3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95</v>
      </c>
      <c r="B13">
        <v>0.19298248913723628</v>
      </c>
      <c r="C13">
        <v>0</v>
      </c>
      <c r="D13">
        <v>0</v>
      </c>
      <c r="E13">
        <v>7.3972043241112923E-2</v>
      </c>
      <c r="F13">
        <v>1.0260351289561971E-2</v>
      </c>
      <c r="G13">
        <v>0</v>
      </c>
      <c r="H13">
        <v>7.3972043241112923E-2</v>
      </c>
      <c r="I13">
        <v>0</v>
      </c>
      <c r="J13">
        <v>0</v>
      </c>
    </row>
    <row r="14" spans="1:10" x14ac:dyDescent="0.25">
      <c r="A14" t="s">
        <v>1101</v>
      </c>
      <c r="B14">
        <v>0</v>
      </c>
      <c r="C14">
        <v>0</v>
      </c>
      <c r="D14">
        <v>0</v>
      </c>
      <c r="E14">
        <v>0.65152139154703437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109</v>
      </c>
      <c r="B15">
        <v>2.1203876571866828E-2</v>
      </c>
      <c r="C15">
        <v>4.2330149560388291E-3</v>
      </c>
      <c r="D15">
        <v>0</v>
      </c>
      <c r="E15">
        <v>0</v>
      </c>
      <c r="F15">
        <v>0</v>
      </c>
      <c r="G15">
        <v>2.8126595693767152E-2</v>
      </c>
      <c r="H15">
        <v>0.12400755041125204</v>
      </c>
      <c r="I15">
        <v>1.1950378754017582E-2</v>
      </c>
      <c r="J15">
        <v>1.8331953463557944E-2</v>
      </c>
    </row>
    <row r="16" spans="1:10" x14ac:dyDescent="0.25">
      <c r="A16" t="s">
        <v>124</v>
      </c>
      <c r="B16">
        <v>1.7948506416957952E-3</v>
      </c>
      <c r="C16">
        <v>1.4268765867766936E-4</v>
      </c>
      <c r="D16">
        <v>0</v>
      </c>
      <c r="E16">
        <v>7.1343829338834679E-5</v>
      </c>
      <c r="F16">
        <v>7.1343829338834679E-5</v>
      </c>
      <c r="G16">
        <v>1.4268765867766936E-4</v>
      </c>
      <c r="H16">
        <v>2.1403148801650402E-4</v>
      </c>
      <c r="I16">
        <v>4.6373489070242538E-4</v>
      </c>
      <c r="J16">
        <v>7.1343829338834679E-5</v>
      </c>
    </row>
    <row r="17" spans="1:10" x14ac:dyDescent="0.25">
      <c r="A17" t="s">
        <v>128</v>
      </c>
      <c r="B17">
        <v>1.205859375</v>
      </c>
      <c r="C17">
        <v>0.10048828125000001</v>
      </c>
      <c r="D17">
        <v>0</v>
      </c>
      <c r="E17">
        <v>3.3049479166666664</v>
      </c>
      <c r="F17">
        <v>0</v>
      </c>
      <c r="G17">
        <v>0</v>
      </c>
      <c r="H17">
        <v>0</v>
      </c>
      <c r="I17">
        <v>0</v>
      </c>
      <c r="J17">
        <v>3.3496093749999997E-2</v>
      </c>
    </row>
    <row r="18" spans="1:10" x14ac:dyDescent="0.25">
      <c r="A18" t="s">
        <v>139</v>
      </c>
      <c r="B18">
        <v>0</v>
      </c>
      <c r="C18">
        <v>0</v>
      </c>
      <c r="D18">
        <v>9.467561133486603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165</v>
      </c>
      <c r="B19">
        <v>0.19914042269819462</v>
      </c>
      <c r="C19">
        <v>0</v>
      </c>
      <c r="D19">
        <v>0</v>
      </c>
      <c r="E19">
        <v>0</v>
      </c>
      <c r="F19">
        <v>0</v>
      </c>
      <c r="G19">
        <v>1.1575016852606257E-2</v>
      </c>
      <c r="H19">
        <v>0</v>
      </c>
      <c r="I19">
        <v>0</v>
      </c>
      <c r="J19">
        <v>2.4558999875893195E-3</v>
      </c>
    </row>
    <row r="20" spans="1:10" x14ac:dyDescent="0.25">
      <c r="A20" t="s">
        <v>173</v>
      </c>
      <c r="B20">
        <v>2.8149727772849947E-2</v>
      </c>
      <c r="C20">
        <v>0</v>
      </c>
      <c r="D20">
        <v>0</v>
      </c>
      <c r="E20">
        <v>0</v>
      </c>
      <c r="F20">
        <v>0</v>
      </c>
      <c r="G20">
        <v>2.8149727772849947E-2</v>
      </c>
      <c r="H20">
        <v>0</v>
      </c>
      <c r="I20">
        <v>0</v>
      </c>
      <c r="J20">
        <v>0</v>
      </c>
    </row>
    <row r="21" spans="1:10" x14ac:dyDescent="0.25">
      <c r="A21" t="s">
        <v>179</v>
      </c>
      <c r="B21">
        <v>0</v>
      </c>
      <c r="C21">
        <v>2.6609630817546758E-2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182</v>
      </c>
      <c r="B22">
        <v>5.9848549582603447E-3</v>
      </c>
      <c r="C22">
        <v>7.1502344798269349E-2</v>
      </c>
      <c r="D22">
        <v>3.8304827570501437E-2</v>
      </c>
      <c r="E22">
        <v>3.3914178096808613E-3</v>
      </c>
      <c r="F22">
        <v>0</v>
      </c>
      <c r="G22">
        <v>6.3841379284169065E-3</v>
      </c>
      <c r="H22">
        <v>0</v>
      </c>
      <c r="I22">
        <v>1.2268952664433704E-3</v>
      </c>
      <c r="J22">
        <v>1.2768275856833813E-3</v>
      </c>
    </row>
    <row r="23" spans="1:10" x14ac:dyDescent="0.25">
      <c r="A23" t="s">
        <v>187</v>
      </c>
      <c r="B23">
        <v>0</v>
      </c>
      <c r="C23">
        <v>0</v>
      </c>
      <c r="D23">
        <v>0</v>
      </c>
      <c r="E23">
        <v>0.12968750000000001</v>
      </c>
      <c r="F23">
        <v>0</v>
      </c>
      <c r="G23">
        <v>3.5015624999999999E-3</v>
      </c>
      <c r="H23">
        <v>0</v>
      </c>
      <c r="I23">
        <v>0</v>
      </c>
      <c r="J23">
        <v>0</v>
      </c>
    </row>
    <row r="24" spans="1:10" x14ac:dyDescent="0.25">
      <c r="A24" t="s">
        <v>189</v>
      </c>
      <c r="B24">
        <v>0</v>
      </c>
      <c r="C24">
        <v>0</v>
      </c>
      <c r="D24">
        <v>0</v>
      </c>
      <c r="E24">
        <v>0</v>
      </c>
      <c r="F24">
        <v>0</v>
      </c>
      <c r="G24">
        <v>0.10781250000000001</v>
      </c>
      <c r="H24">
        <v>0</v>
      </c>
      <c r="I24">
        <v>0</v>
      </c>
      <c r="J24">
        <v>0</v>
      </c>
    </row>
    <row r="25" spans="1:10" x14ac:dyDescent="0.25">
      <c r="A25" t="s">
        <v>214</v>
      </c>
      <c r="B25">
        <v>0.15301484374999999</v>
      </c>
      <c r="C25">
        <v>3.8581640625000004E-2</v>
      </c>
      <c r="D25">
        <v>0.157662890625</v>
      </c>
      <c r="E25">
        <v>2.1386718749999999E-2</v>
      </c>
      <c r="F25">
        <v>2.9342578124999998E-2</v>
      </c>
      <c r="G25">
        <v>0</v>
      </c>
      <c r="H25">
        <v>0</v>
      </c>
      <c r="I25">
        <v>0</v>
      </c>
      <c r="J25">
        <v>1.0693359374999999E-2</v>
      </c>
    </row>
    <row r="26" spans="1:10" x14ac:dyDescent="0.25">
      <c r="A26" t="s">
        <v>234</v>
      </c>
      <c r="B26">
        <v>0</v>
      </c>
      <c r="C26">
        <v>3.5429726749722219E-5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245</v>
      </c>
      <c r="B28">
        <v>0.33361576874405047</v>
      </c>
      <c r="C28">
        <v>0</v>
      </c>
      <c r="D28">
        <v>1.3009876276000823E-2</v>
      </c>
      <c r="E28">
        <v>0</v>
      </c>
      <c r="F28">
        <v>0</v>
      </c>
      <c r="G28">
        <v>1.3009876276000823E-2</v>
      </c>
      <c r="H28">
        <v>9.7109150250566142E-2</v>
      </c>
      <c r="I28">
        <v>0</v>
      </c>
      <c r="J28">
        <v>0.27066065376566123</v>
      </c>
    </row>
    <row r="29" spans="1:10" x14ac:dyDescent="0.25">
      <c r="A29" t="s">
        <v>248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251</v>
      </c>
      <c r="B30">
        <v>0.17109023437499998</v>
      </c>
      <c r="C30">
        <v>0.98876953124999989</v>
      </c>
      <c r="D30">
        <v>9.2118749999999985E-2</v>
      </c>
      <c r="E30">
        <v>0.13251210937499996</v>
      </c>
      <c r="F30">
        <v>0</v>
      </c>
      <c r="G30">
        <v>0</v>
      </c>
      <c r="H30">
        <v>0</v>
      </c>
      <c r="I30">
        <v>0</v>
      </c>
      <c r="J30">
        <v>6.3281249999999997E-2</v>
      </c>
    </row>
    <row r="31" spans="1:10" x14ac:dyDescent="0.25">
      <c r="A31" t="s">
        <v>272</v>
      </c>
      <c r="B31">
        <v>0.79184637248573408</v>
      </c>
      <c r="C31">
        <v>0</v>
      </c>
      <c r="D31">
        <v>0</v>
      </c>
      <c r="E31">
        <v>0.52789758165715606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275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290</v>
      </c>
      <c r="B33">
        <v>4.3921398494047269E-2</v>
      </c>
      <c r="C33">
        <v>0</v>
      </c>
      <c r="D33">
        <v>5.0543060318129021</v>
      </c>
      <c r="E33">
        <v>0</v>
      </c>
      <c r="F33">
        <v>0</v>
      </c>
      <c r="G33">
        <v>0</v>
      </c>
      <c r="H33">
        <v>9.1561578570159327E-2</v>
      </c>
      <c r="I33">
        <v>0</v>
      </c>
      <c r="J33">
        <v>0</v>
      </c>
    </row>
    <row r="34" spans="1:10" x14ac:dyDescent="0.25">
      <c r="A34" t="s">
        <v>292</v>
      </c>
      <c r="B34">
        <v>0.42190630312567518</v>
      </c>
      <c r="C34">
        <v>9.0458292070926219E-2</v>
      </c>
      <c r="D34">
        <v>0</v>
      </c>
      <c r="E34">
        <v>0</v>
      </c>
      <c r="F34">
        <v>0</v>
      </c>
      <c r="G34">
        <v>0.1895045663766437</v>
      </c>
      <c r="H34">
        <v>0</v>
      </c>
      <c r="I34">
        <v>8.0510113405547236E-3</v>
      </c>
      <c r="J34">
        <v>6.509770177813989E-3</v>
      </c>
    </row>
    <row r="35" spans="1:10" x14ac:dyDescent="0.25">
      <c r="A35" t="s">
        <v>298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302</v>
      </c>
      <c r="B36">
        <v>1.9028243069045981E-2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308</v>
      </c>
      <c r="B37">
        <v>7.2922682610301309E-3</v>
      </c>
      <c r="C37">
        <v>1.5218994741928885E-3</v>
      </c>
      <c r="D37">
        <v>0</v>
      </c>
      <c r="E37">
        <v>0</v>
      </c>
      <c r="F37">
        <v>0</v>
      </c>
      <c r="G37">
        <v>0</v>
      </c>
      <c r="H37">
        <v>0</v>
      </c>
      <c r="I37">
        <v>3.0437989483857769E-3</v>
      </c>
      <c r="J37">
        <v>7.2922682610301309E-3</v>
      </c>
    </row>
    <row r="38" spans="1:10" x14ac:dyDescent="0.25">
      <c r="A38" t="s">
        <v>311</v>
      </c>
      <c r="B38">
        <v>1.5218994741928884E-2</v>
      </c>
      <c r="C38">
        <v>1.4134345615333535E-3</v>
      </c>
      <c r="D38">
        <v>0</v>
      </c>
      <c r="E38">
        <v>2.5522938913605457E-2</v>
      </c>
      <c r="F38">
        <v>0</v>
      </c>
      <c r="G38">
        <v>1.1255631501479508E-2</v>
      </c>
      <c r="H38">
        <v>5.7777600989412897E-2</v>
      </c>
      <c r="I38">
        <v>3.6896530680950181E-3</v>
      </c>
      <c r="J38">
        <v>5.3551587668946063E-2</v>
      </c>
    </row>
    <row r="39" spans="1:10" x14ac:dyDescent="0.25">
      <c r="A39" t="s">
        <v>317</v>
      </c>
      <c r="B39">
        <v>0</v>
      </c>
      <c r="C39">
        <v>1.5218994741928885E-3</v>
      </c>
      <c r="D39">
        <v>0</v>
      </c>
      <c r="E39">
        <v>0</v>
      </c>
      <c r="F39">
        <v>0</v>
      </c>
      <c r="G39">
        <v>0</v>
      </c>
      <c r="H39">
        <v>1.4584536522060262E-2</v>
      </c>
      <c r="I39">
        <v>1.5704828461481706E-4</v>
      </c>
      <c r="J39">
        <v>7.2922682610301309E-3</v>
      </c>
    </row>
    <row r="40" spans="1:10" x14ac:dyDescent="0.25">
      <c r="A40" t="s">
        <v>320</v>
      </c>
      <c r="B40">
        <v>1.5218994741928884E-2</v>
      </c>
      <c r="C40">
        <v>0</v>
      </c>
      <c r="D40">
        <v>0</v>
      </c>
      <c r="E40">
        <v>0</v>
      </c>
      <c r="F40">
        <v>0</v>
      </c>
      <c r="G40">
        <v>0</v>
      </c>
      <c r="H40">
        <v>5.9382510303593442E-2</v>
      </c>
      <c r="I40">
        <v>0</v>
      </c>
      <c r="J40">
        <v>2.0468271100199886E-2</v>
      </c>
    </row>
    <row r="41" spans="1:10" x14ac:dyDescent="0.25">
      <c r="A41" t="s">
        <v>343</v>
      </c>
      <c r="B41">
        <v>0</v>
      </c>
      <c r="C41">
        <v>0</v>
      </c>
      <c r="D41">
        <v>4.6259937676470429E-2</v>
      </c>
      <c r="E41">
        <v>0.68260139896117211</v>
      </c>
      <c r="F41">
        <v>0</v>
      </c>
      <c r="G41">
        <v>3.3906268968351442E-3</v>
      </c>
      <c r="H41">
        <v>0</v>
      </c>
      <c r="I41">
        <v>3.5051065527398023E-3</v>
      </c>
      <c r="J41">
        <v>0</v>
      </c>
    </row>
    <row r="42" spans="1:10" x14ac:dyDescent="0.25">
      <c r="A42" t="s">
        <v>346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383</v>
      </c>
      <c r="B43">
        <v>2.5037914651044619E-2</v>
      </c>
      <c r="C43">
        <v>5.4065322335360875E-3</v>
      </c>
      <c r="D43">
        <v>2.5037914651044622E-2</v>
      </c>
      <c r="E43">
        <v>6.5724525958992142E-2</v>
      </c>
      <c r="F43">
        <v>0</v>
      </c>
      <c r="G43">
        <v>3.0444446884580711E-2</v>
      </c>
      <c r="H43">
        <v>0</v>
      </c>
      <c r="I43">
        <v>2.7032661167680438E-2</v>
      </c>
      <c r="J43">
        <v>2.7032661167680438E-3</v>
      </c>
    </row>
    <row r="44" spans="1:10" x14ac:dyDescent="0.25">
      <c r="A44" t="s">
        <v>385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389</v>
      </c>
      <c r="B45">
        <v>0.453787109375</v>
      </c>
      <c r="C45">
        <v>0.18543437499999998</v>
      </c>
      <c r="D45">
        <v>0.14288268229166665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495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562</v>
      </c>
      <c r="B47">
        <v>2.0967838465055847E-2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395</v>
      </c>
      <c r="B49">
        <v>4.049311395524538E-2</v>
      </c>
      <c r="C49">
        <v>6.9315744153513839E-2</v>
      </c>
      <c r="D49">
        <v>0.12151943650672234</v>
      </c>
      <c r="E49">
        <v>0</v>
      </c>
      <c r="F49">
        <v>0</v>
      </c>
      <c r="G49">
        <v>1.0151248078578114E-2</v>
      </c>
      <c r="H49">
        <v>0</v>
      </c>
      <c r="I49">
        <v>0</v>
      </c>
      <c r="J49">
        <v>0</v>
      </c>
    </row>
    <row r="50" spans="1:10" x14ac:dyDescent="0.25">
      <c r="A50" t="s">
        <v>397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358</v>
      </c>
      <c r="B52">
        <v>1.5406821515968365E-2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3.235898127675526E-2</v>
      </c>
    </row>
    <row r="53" spans="1:10" x14ac:dyDescent="0.25">
      <c r="A53" t="s">
        <v>1024</v>
      </c>
      <c r="B53">
        <v>0.37580615145229523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406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408</v>
      </c>
      <c r="B55">
        <v>0</v>
      </c>
      <c r="C55">
        <v>1.9556258090133627E-3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7.3396024455463192E-3</v>
      </c>
    </row>
    <row r="56" spans="1:10" x14ac:dyDescent="0.25">
      <c r="A56" t="s">
        <v>414</v>
      </c>
      <c r="B56">
        <v>0</v>
      </c>
      <c r="C56">
        <v>0</v>
      </c>
      <c r="D56">
        <v>5.1343067235883211E-3</v>
      </c>
      <c r="E56">
        <v>0</v>
      </c>
      <c r="F56">
        <v>0</v>
      </c>
      <c r="G56">
        <v>2.9477828524930295E-2</v>
      </c>
      <c r="H56">
        <v>0</v>
      </c>
      <c r="I56">
        <v>0</v>
      </c>
      <c r="J56">
        <v>1.7592574794760691E-2</v>
      </c>
    </row>
    <row r="57" spans="1:10" x14ac:dyDescent="0.25">
      <c r="A57" t="s">
        <v>542</v>
      </c>
      <c r="B57">
        <v>6.5112319880528624E-2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430</v>
      </c>
      <c r="B58">
        <v>0</v>
      </c>
      <c r="C58">
        <v>1.2834239208696521E-3</v>
      </c>
      <c r="D58">
        <v>0</v>
      </c>
      <c r="E58">
        <v>3.1891796864603012E-3</v>
      </c>
      <c r="F58">
        <v>0</v>
      </c>
      <c r="G58">
        <v>0</v>
      </c>
      <c r="H58">
        <v>0</v>
      </c>
      <c r="I58">
        <v>4.0811441545825455E-5</v>
      </c>
      <c r="J58">
        <v>0</v>
      </c>
    </row>
    <row r="59" spans="1:10" x14ac:dyDescent="0.25">
      <c r="A59" t="s">
        <v>444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1.9146052499954905E-3</v>
      </c>
    </row>
    <row r="60" spans="1:10" x14ac:dyDescent="0.25">
      <c r="A60" t="s">
        <v>448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450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454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9.9429299754022246E-2</v>
      </c>
      <c r="J62">
        <v>0</v>
      </c>
    </row>
    <row r="63" spans="1:10" x14ac:dyDescent="0.25">
      <c r="A63" t="s">
        <v>456</v>
      </c>
      <c r="B63">
        <v>0</v>
      </c>
      <c r="C63">
        <v>1.6236045987298069E-3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7.5409171392957115E-3</v>
      </c>
    </row>
    <row r="64" spans="1:10" x14ac:dyDescent="0.25">
      <c r="A64" t="s">
        <v>514</v>
      </c>
      <c r="B64">
        <v>6.059135220784901E-2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510</v>
      </c>
      <c r="B65">
        <v>9.6152249987338831E-2</v>
      </c>
      <c r="C65">
        <v>0</v>
      </c>
      <c r="D65">
        <v>0</v>
      </c>
      <c r="E65">
        <v>0</v>
      </c>
      <c r="F65">
        <v>0</v>
      </c>
      <c r="G65">
        <v>0</v>
      </c>
      <c r="H65">
        <v>6.7844310544581315E-2</v>
      </c>
      <c r="I65">
        <v>0</v>
      </c>
      <c r="J65">
        <v>5.0606447361757283E-2</v>
      </c>
    </row>
    <row r="66" spans="1:10" x14ac:dyDescent="0.25">
      <c r="A66" t="s">
        <v>458</v>
      </c>
      <c r="B66">
        <v>0</v>
      </c>
      <c r="C66">
        <v>1.2338148379300458E-2</v>
      </c>
      <c r="D66">
        <v>0</v>
      </c>
      <c r="E66">
        <v>0</v>
      </c>
      <c r="F66">
        <v>0</v>
      </c>
      <c r="G66">
        <v>0</v>
      </c>
      <c r="H66">
        <v>0</v>
      </c>
      <c r="I66">
        <v>3.056424358812572E-2</v>
      </c>
      <c r="J66">
        <v>0</v>
      </c>
    </row>
    <row r="67" spans="1:10" x14ac:dyDescent="0.25">
      <c r="A67" t="s">
        <v>460</v>
      </c>
      <c r="B67">
        <v>1.8544121040197956E-2</v>
      </c>
      <c r="C67">
        <v>0</v>
      </c>
      <c r="D67">
        <v>0</v>
      </c>
      <c r="E67">
        <v>0.60659160872642204</v>
      </c>
      <c r="F67">
        <v>7.0126605138740583E-2</v>
      </c>
      <c r="G67">
        <v>7.4176484160791825E-2</v>
      </c>
      <c r="H67">
        <v>0</v>
      </c>
      <c r="I67">
        <v>7.3691079933616094E-2</v>
      </c>
      <c r="J67">
        <v>0.2296058857337783</v>
      </c>
    </row>
    <row r="68" spans="1:10" x14ac:dyDescent="0.25">
      <c r="A68" t="s">
        <v>462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3.8651211833670859E-2</v>
      </c>
      <c r="J68">
        <v>0</v>
      </c>
    </row>
    <row r="69" spans="1:10" x14ac:dyDescent="0.25">
      <c r="A69" t="s">
        <v>464</v>
      </c>
      <c r="B69">
        <v>0</v>
      </c>
      <c r="C69">
        <v>1.7866701633398388E-3</v>
      </c>
      <c r="D69">
        <v>0</v>
      </c>
      <c r="E69">
        <v>0</v>
      </c>
      <c r="F69">
        <v>7.5452633774693537E-2</v>
      </c>
      <c r="G69">
        <v>0</v>
      </c>
      <c r="H69">
        <v>0.46915529513819826</v>
      </c>
      <c r="I69">
        <v>5.9874393008093232E-2</v>
      </c>
      <c r="J69">
        <v>0</v>
      </c>
    </row>
    <row r="70" spans="1:10" x14ac:dyDescent="0.25">
      <c r="A70" t="s">
        <v>505</v>
      </c>
      <c r="B70">
        <v>7.7557376524403865E-2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2.6549098523365164E-2</v>
      </c>
    </row>
    <row r="71" spans="1:10" x14ac:dyDescent="0.25">
      <c r="A71" t="s">
        <v>1054</v>
      </c>
      <c r="B71">
        <v>0.19966078601946838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1025</v>
      </c>
      <c r="B72">
        <v>0</v>
      </c>
      <c r="C72">
        <v>0</v>
      </c>
      <c r="D72">
        <v>0</v>
      </c>
      <c r="E72">
        <v>0</v>
      </c>
      <c r="F72">
        <v>0</v>
      </c>
      <c r="G72">
        <v>6.4698983252876709E-3</v>
      </c>
      <c r="H72">
        <v>0</v>
      </c>
      <c r="I72">
        <v>1.2939796650575344E-2</v>
      </c>
      <c r="J72">
        <v>0</v>
      </c>
    </row>
    <row r="73" spans="1:10" x14ac:dyDescent="0.25">
      <c r="A73" t="s">
        <v>546</v>
      </c>
      <c r="B73">
        <v>0</v>
      </c>
      <c r="C73">
        <v>0</v>
      </c>
      <c r="D73">
        <v>0</v>
      </c>
      <c r="E73">
        <v>0</v>
      </c>
      <c r="F73">
        <v>0</v>
      </c>
      <c r="G73">
        <v>2.5804672014109218E-2</v>
      </c>
      <c r="H73">
        <v>0</v>
      </c>
      <c r="I73">
        <v>0</v>
      </c>
      <c r="J73">
        <v>1.0160701305610845E-2</v>
      </c>
    </row>
    <row r="74" spans="1:10" x14ac:dyDescent="0.25">
      <c r="A74" t="s">
        <v>512</v>
      </c>
      <c r="B74">
        <v>0.27332091593704627</v>
      </c>
      <c r="C74">
        <v>5.167735931139758E-2</v>
      </c>
      <c r="D74">
        <v>3.07596413392432E-3</v>
      </c>
      <c r="E74">
        <v>0.13606950111584407</v>
      </c>
      <c r="F74">
        <v>0</v>
      </c>
      <c r="G74">
        <v>1.8142600148779209E-2</v>
      </c>
      <c r="H74">
        <v>0.45196411401936781</v>
      </c>
      <c r="I74">
        <v>0</v>
      </c>
      <c r="J74">
        <v>3.7665586434364733E-2</v>
      </c>
    </row>
    <row r="75" spans="1:10" x14ac:dyDescent="0.25">
      <c r="A75" t="s">
        <v>943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3.07596413392432E-3</v>
      </c>
      <c r="J75">
        <v>0</v>
      </c>
    </row>
    <row r="76" spans="1:10" x14ac:dyDescent="0.25">
      <c r="A76" t="s">
        <v>471</v>
      </c>
      <c r="B76">
        <v>5.3829372343675602E-2</v>
      </c>
      <c r="C76">
        <v>0</v>
      </c>
      <c r="D76">
        <v>0</v>
      </c>
      <c r="E76">
        <v>0</v>
      </c>
      <c r="F76">
        <v>0</v>
      </c>
      <c r="G76">
        <v>0</v>
      </c>
      <c r="H76">
        <v>3.907775323502647E-2</v>
      </c>
      <c r="I76">
        <v>0</v>
      </c>
      <c r="J76">
        <v>0</v>
      </c>
    </row>
    <row r="77" spans="1:10" x14ac:dyDescent="0.25">
      <c r="A77" t="s">
        <v>477</v>
      </c>
      <c r="B77">
        <v>0.6662398272978608</v>
      </c>
      <c r="C77">
        <v>2.4106321149672972E-2</v>
      </c>
      <c r="D77">
        <v>0</v>
      </c>
      <c r="E77">
        <v>1.6566095716860025</v>
      </c>
      <c r="F77">
        <v>3.3504100076363195E-2</v>
      </c>
      <c r="G77">
        <v>2.7840634072472736E-2</v>
      </c>
      <c r="H77">
        <v>0.21663746497477648</v>
      </c>
      <c r="I77">
        <v>1.1071894997414894E-2</v>
      </c>
      <c r="J77">
        <v>0.15367309427106857</v>
      </c>
    </row>
    <row r="78" spans="1:10" x14ac:dyDescent="0.25">
      <c r="A78" t="s">
        <v>947</v>
      </c>
      <c r="B78">
        <v>0</v>
      </c>
      <c r="C78">
        <v>0</v>
      </c>
      <c r="D78">
        <v>0</v>
      </c>
      <c r="E78">
        <v>1.6524797680863755E-2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481</v>
      </c>
      <c r="B79">
        <v>0</v>
      </c>
      <c r="C79">
        <v>6.4457535441702612E-3</v>
      </c>
      <c r="D79">
        <v>0</v>
      </c>
      <c r="E79">
        <v>0.21782974087016119</v>
      </c>
      <c r="F79">
        <v>1.3218040460837374E-4</v>
      </c>
      <c r="G79">
        <v>4.6315124953274995E-3</v>
      </c>
      <c r="H79">
        <v>3.0770442969005569E-2</v>
      </c>
      <c r="I79">
        <v>4.365610268979081E-3</v>
      </c>
      <c r="J79">
        <v>0</v>
      </c>
    </row>
    <row r="80" spans="1:10" x14ac:dyDescent="0.25">
      <c r="A80" t="s">
        <v>507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1026</v>
      </c>
      <c r="B81">
        <v>0</v>
      </c>
      <c r="C81">
        <v>0</v>
      </c>
      <c r="D81">
        <v>0</v>
      </c>
      <c r="E81">
        <v>0</v>
      </c>
      <c r="F81">
        <v>0</v>
      </c>
      <c r="G81">
        <v>7.8246875000000007E-2</v>
      </c>
      <c r="H81">
        <v>0</v>
      </c>
      <c r="I81">
        <v>0</v>
      </c>
      <c r="J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AB96-8731-42C0-94B1-DFFB2829CBC1}">
  <dimension ref="A1:E66"/>
  <sheetViews>
    <sheetView workbookViewId="0">
      <selection activeCell="I16" sqref="I16"/>
    </sheetView>
  </sheetViews>
  <sheetFormatPr baseColWidth="10" defaultRowHeight="15" x14ac:dyDescent="0.25"/>
  <cols>
    <col min="1" max="1" width="26.7109375" bestFit="1" customWidth="1"/>
    <col min="2" max="2" width="14.7109375" bestFit="1" customWidth="1"/>
    <col min="3" max="3" width="14.42578125" bestFit="1" customWidth="1"/>
    <col min="4" max="4" width="14.5703125" bestFit="1" customWidth="1"/>
    <col min="5" max="5" width="12.42578125" bestFit="1" customWidth="1"/>
  </cols>
  <sheetData>
    <row r="1" spans="1:5" x14ac:dyDescent="0.25">
      <c r="A1" t="s">
        <v>1461</v>
      </c>
    </row>
    <row r="2" spans="1:5" x14ac:dyDescent="0.25">
      <c r="A2" t="s">
        <v>25</v>
      </c>
      <c r="B2" t="s">
        <v>1095</v>
      </c>
      <c r="C2" t="s">
        <v>1125</v>
      </c>
      <c r="D2" t="s">
        <v>1126</v>
      </c>
      <c r="E2" t="s">
        <v>1124</v>
      </c>
    </row>
    <row r="3" spans="1:5" x14ac:dyDescent="0.25">
      <c r="A3" t="s">
        <v>15</v>
      </c>
      <c r="B3">
        <v>0.42422333369538673</v>
      </c>
      <c r="C3">
        <v>0.23585031518324784</v>
      </c>
      <c r="D3">
        <v>0.20025026760841796</v>
      </c>
      <c r="E3">
        <v>8.8858737180336031E-2</v>
      </c>
    </row>
    <row r="4" spans="1:5" x14ac:dyDescent="0.25">
      <c r="A4" t="s">
        <v>49</v>
      </c>
      <c r="B4">
        <v>0.24697988941034268</v>
      </c>
      <c r="C4">
        <v>0</v>
      </c>
      <c r="D4">
        <v>0</v>
      </c>
      <c r="E4">
        <v>0</v>
      </c>
    </row>
    <row r="5" spans="1:5" x14ac:dyDescent="0.25">
      <c r="A5" t="s">
        <v>55</v>
      </c>
      <c r="B5">
        <v>2.0723787486412119E-2</v>
      </c>
      <c r="C5">
        <v>1.0391880786168746E-2</v>
      </c>
      <c r="D5">
        <v>0</v>
      </c>
      <c r="E5">
        <v>0</v>
      </c>
    </row>
    <row r="6" spans="1:5" x14ac:dyDescent="0.25">
      <c r="A6" t="s">
        <v>69</v>
      </c>
      <c r="B6">
        <v>4.4268051710573887E-2</v>
      </c>
      <c r="C6">
        <v>0</v>
      </c>
      <c r="D6">
        <v>0</v>
      </c>
      <c r="E6">
        <v>0</v>
      </c>
    </row>
    <row r="7" spans="1:5" x14ac:dyDescent="0.25">
      <c r="A7" t="s">
        <v>80</v>
      </c>
      <c r="B7">
        <v>6.8993232661916613E-3</v>
      </c>
      <c r="C7">
        <v>0</v>
      </c>
      <c r="D7">
        <v>0</v>
      </c>
      <c r="E7">
        <v>0</v>
      </c>
    </row>
    <row r="8" spans="1:5" x14ac:dyDescent="0.25">
      <c r="A8" t="s">
        <v>92</v>
      </c>
      <c r="B8">
        <v>0</v>
      </c>
      <c r="C8">
        <v>2.1356907734939284E-2</v>
      </c>
      <c r="D8">
        <v>4.3208027304240212E-2</v>
      </c>
      <c r="E8">
        <v>0</v>
      </c>
    </row>
    <row r="9" spans="1:5" x14ac:dyDescent="0.25">
      <c r="A9" t="s">
        <v>95</v>
      </c>
      <c r="B9">
        <v>7.3972043241112923E-2</v>
      </c>
      <c r="C9">
        <v>7.3972043241112923E-2</v>
      </c>
      <c r="D9">
        <v>2.6767790161318934E-2</v>
      </c>
      <c r="E9">
        <v>1.8514070725440451E-2</v>
      </c>
    </row>
    <row r="10" spans="1:5" x14ac:dyDescent="0.25">
      <c r="A10" t="s">
        <v>109</v>
      </c>
      <c r="B10">
        <v>7.0858828145556857E-2</v>
      </c>
      <c r="C10">
        <v>7.1798417435835232E-2</v>
      </c>
      <c r="D10">
        <v>4.4054170846667212E-2</v>
      </c>
      <c r="E10">
        <v>3.583284963196736E-2</v>
      </c>
    </row>
    <row r="11" spans="1:5" x14ac:dyDescent="0.25">
      <c r="A11" t="s">
        <v>115</v>
      </c>
      <c r="B11">
        <v>0</v>
      </c>
      <c r="C11">
        <v>2.1550876607673937</v>
      </c>
      <c r="D11">
        <v>0</v>
      </c>
      <c r="E11">
        <v>0</v>
      </c>
    </row>
    <row r="12" spans="1:5" x14ac:dyDescent="0.25">
      <c r="A12" t="s">
        <v>124</v>
      </c>
      <c r="B12">
        <v>3.6454028384323099E-4</v>
      </c>
      <c r="C12">
        <v>1.7734474928941448E-3</v>
      </c>
      <c r="D12">
        <v>2.3455716360351706E-3</v>
      </c>
      <c r="E12">
        <v>7.1343829338834679E-5</v>
      </c>
    </row>
    <row r="13" spans="1:5" x14ac:dyDescent="0.25">
      <c r="A13" t="s">
        <v>128</v>
      </c>
      <c r="B13">
        <v>6.5576171875000006E-2</v>
      </c>
      <c r="C13">
        <v>0.25371093750000001</v>
      </c>
      <c r="D13">
        <v>0.29296875</v>
      </c>
      <c r="E13">
        <v>0</v>
      </c>
    </row>
    <row r="14" spans="1:5" x14ac:dyDescent="0.25">
      <c r="A14" t="s">
        <v>139</v>
      </c>
      <c r="B14">
        <v>9.467561133486603</v>
      </c>
      <c r="C14">
        <v>0</v>
      </c>
      <c r="D14">
        <v>0</v>
      </c>
      <c r="E14">
        <v>0</v>
      </c>
    </row>
    <row r="15" spans="1:5" x14ac:dyDescent="0.25">
      <c r="A15" t="s">
        <v>165</v>
      </c>
      <c r="B15">
        <v>0.11884196181567379</v>
      </c>
      <c r="C15">
        <v>0</v>
      </c>
      <c r="D15">
        <v>3.7925610093283865E-2</v>
      </c>
      <c r="E15">
        <v>0</v>
      </c>
    </row>
    <row r="16" spans="1:5" x14ac:dyDescent="0.25">
      <c r="A16" t="s">
        <v>173</v>
      </c>
      <c r="B16">
        <v>1.5603124325405223E-2</v>
      </c>
      <c r="C16">
        <v>9.9461188889204705E-3</v>
      </c>
      <c r="D16">
        <v>2.8149727772849947E-2</v>
      </c>
      <c r="E16">
        <v>0.15482350275067469</v>
      </c>
    </row>
    <row r="17" spans="1:5" x14ac:dyDescent="0.25">
      <c r="A17" t="s">
        <v>179</v>
      </c>
      <c r="B17">
        <v>0.13519299491160575</v>
      </c>
      <c r="C17">
        <v>0</v>
      </c>
      <c r="D17">
        <v>0</v>
      </c>
      <c r="E17">
        <v>0</v>
      </c>
    </row>
    <row r="18" spans="1:5" x14ac:dyDescent="0.25">
      <c r="A18" t="s">
        <v>182</v>
      </c>
      <c r="B18">
        <v>1.3832298844903295E-2</v>
      </c>
      <c r="C18">
        <v>3.9338468919517715E-3</v>
      </c>
      <c r="D18">
        <v>0.19152413785250719</v>
      </c>
      <c r="E18">
        <v>0</v>
      </c>
    </row>
    <row r="19" spans="1:5" x14ac:dyDescent="0.25">
      <c r="A19" t="s">
        <v>187</v>
      </c>
      <c r="B19">
        <v>3.5015624999999999E-3</v>
      </c>
      <c r="C19">
        <v>1.296875E-4</v>
      </c>
      <c r="D19">
        <v>3.5015624999999999E-3</v>
      </c>
      <c r="E19">
        <v>0</v>
      </c>
    </row>
    <row r="20" spans="1:5" x14ac:dyDescent="0.25">
      <c r="A20" t="s">
        <v>189</v>
      </c>
      <c r="B20">
        <v>8.4201562499999993E-2</v>
      </c>
      <c r="C20">
        <v>0</v>
      </c>
      <c r="D20">
        <v>0.10781250000000001</v>
      </c>
      <c r="E20">
        <v>3.6979687499999997E-2</v>
      </c>
    </row>
    <row r="21" spans="1:5" x14ac:dyDescent="0.25">
      <c r="A21" t="s">
        <v>214</v>
      </c>
      <c r="B21">
        <v>6.457363281249999E-2</v>
      </c>
      <c r="C21">
        <v>1.3259765624999999E-2</v>
      </c>
      <c r="D21">
        <v>9.6069140624999994E-2</v>
      </c>
      <c r="E21">
        <v>2.3097656249999998E-3</v>
      </c>
    </row>
    <row r="22" spans="1:5" x14ac:dyDescent="0.25">
      <c r="A22" t="s">
        <v>217</v>
      </c>
      <c r="B22">
        <v>0</v>
      </c>
      <c r="C22">
        <v>8.0316270057042456E-3</v>
      </c>
      <c r="D22">
        <v>0</v>
      </c>
      <c r="E22">
        <v>0</v>
      </c>
    </row>
    <row r="23" spans="1:5" x14ac:dyDescent="0.25">
      <c r="A23" t="s">
        <v>234</v>
      </c>
      <c r="B23">
        <v>5.3144590124583332E-5</v>
      </c>
      <c r="C23">
        <v>0</v>
      </c>
      <c r="D23">
        <v>0</v>
      </c>
      <c r="E23">
        <v>0</v>
      </c>
    </row>
    <row r="24" spans="1:5" x14ac:dyDescent="0.25">
      <c r="A24" t="s">
        <v>245</v>
      </c>
      <c r="B24">
        <v>7.3330081328917593E-2</v>
      </c>
      <c r="C24">
        <v>5.5187964454967299E-2</v>
      </c>
      <c r="D24">
        <v>0.11930120255135346</v>
      </c>
      <c r="E24">
        <v>7.0193928461135813E-2</v>
      </c>
    </row>
    <row r="25" spans="1:5" x14ac:dyDescent="0.25">
      <c r="A25" t="s">
        <v>251</v>
      </c>
      <c r="B25">
        <v>9.4668749999999982E-2</v>
      </c>
      <c r="C25">
        <v>2.6658749999999998E-2</v>
      </c>
      <c r="D25">
        <v>0</v>
      </c>
      <c r="E25">
        <v>0</v>
      </c>
    </row>
    <row r="26" spans="1:5" x14ac:dyDescent="0.25">
      <c r="A26" t="s">
        <v>1241</v>
      </c>
      <c r="B26">
        <v>0</v>
      </c>
      <c r="C26">
        <v>0</v>
      </c>
      <c r="D26">
        <v>13.15025696227211</v>
      </c>
      <c r="E26">
        <v>0</v>
      </c>
    </row>
    <row r="27" spans="1:5" x14ac:dyDescent="0.25">
      <c r="A27" t="s">
        <v>272</v>
      </c>
      <c r="B27">
        <v>0.10114063063484624</v>
      </c>
      <c r="C27">
        <v>0</v>
      </c>
      <c r="D27">
        <v>0</v>
      </c>
      <c r="E27">
        <v>0.1556422792083666</v>
      </c>
    </row>
    <row r="28" spans="1:5" x14ac:dyDescent="0.25">
      <c r="A28" t="s">
        <v>275</v>
      </c>
      <c r="B28">
        <v>0.31722476782797865</v>
      </c>
      <c r="C28">
        <v>0</v>
      </c>
      <c r="D28">
        <v>0</v>
      </c>
      <c r="E28">
        <v>0</v>
      </c>
    </row>
    <row r="29" spans="1:5" x14ac:dyDescent="0.25">
      <c r="A29" t="s">
        <v>290</v>
      </c>
      <c r="B29">
        <v>3.4427688016080444</v>
      </c>
      <c r="C29">
        <v>6.0315218393982155</v>
      </c>
      <c r="D29">
        <v>0.87842796988094518</v>
      </c>
      <c r="E29">
        <v>2.0094204724514371</v>
      </c>
    </row>
    <row r="30" spans="1:5" x14ac:dyDescent="0.25">
      <c r="A30" t="s">
        <v>292</v>
      </c>
      <c r="B30">
        <v>1.748475357048503</v>
      </c>
      <c r="C30">
        <v>1.9469709006857476</v>
      </c>
      <c r="D30">
        <v>0.5326932995471525</v>
      </c>
      <c r="E30">
        <v>0</v>
      </c>
    </row>
    <row r="31" spans="1:5" x14ac:dyDescent="0.25">
      <c r="A31" t="s">
        <v>298</v>
      </c>
      <c r="B31">
        <v>0.8086410938197619</v>
      </c>
      <c r="C31">
        <v>0</v>
      </c>
      <c r="D31">
        <v>0</v>
      </c>
      <c r="E31">
        <v>0.10932798315822201</v>
      </c>
    </row>
    <row r="32" spans="1:5" x14ac:dyDescent="0.25">
      <c r="A32" t="s">
        <v>308</v>
      </c>
      <c r="B32">
        <v>7.2922682610301309E-3</v>
      </c>
      <c r="C32">
        <v>1.5218994741928884E-2</v>
      </c>
      <c r="D32">
        <v>7.2922682610301309E-3</v>
      </c>
      <c r="E32">
        <v>2.0468271100199886E-2</v>
      </c>
    </row>
    <row r="33" spans="1:5" x14ac:dyDescent="0.25">
      <c r="A33" t="s">
        <v>311</v>
      </c>
      <c r="B33">
        <v>2.6216387944414325E-2</v>
      </c>
      <c r="C33">
        <v>2.0631308120718589E-2</v>
      </c>
      <c r="D33">
        <v>3.5405244694522629E-2</v>
      </c>
      <c r="E33">
        <v>3.9791246642596159E-2</v>
      </c>
    </row>
    <row r="34" spans="1:5" x14ac:dyDescent="0.25">
      <c r="A34" t="s">
        <v>317</v>
      </c>
      <c r="B34">
        <v>1.6770009134904926E-2</v>
      </c>
      <c r="C34">
        <v>4.6118161783841538E-2</v>
      </c>
      <c r="D34">
        <v>3.7854280599847995E-2</v>
      </c>
      <c r="E34">
        <v>2.0483354021421478E-2</v>
      </c>
    </row>
    <row r="35" spans="1:5" x14ac:dyDescent="0.25">
      <c r="A35" t="s">
        <v>320</v>
      </c>
      <c r="B35">
        <v>2.8464806202675271E-2</v>
      </c>
      <c r="C35">
        <v>1.8287353548226519E-2</v>
      </c>
      <c r="D35">
        <v>0</v>
      </c>
      <c r="E35">
        <v>0</v>
      </c>
    </row>
    <row r="36" spans="1:5" x14ac:dyDescent="0.25">
      <c r="A36" t="s">
        <v>343</v>
      </c>
      <c r="B36">
        <v>0.17266968602162994</v>
      </c>
      <c r="C36">
        <v>4.6259937676470429E-2</v>
      </c>
      <c r="D36">
        <v>0</v>
      </c>
      <c r="E36">
        <v>0</v>
      </c>
    </row>
    <row r="37" spans="1:5" x14ac:dyDescent="0.25">
      <c r="A37" t="s">
        <v>383</v>
      </c>
      <c r="B37">
        <v>1.9888627800809255E-2</v>
      </c>
      <c r="C37">
        <v>2.8317339387854759E-2</v>
      </c>
      <c r="D37">
        <v>2.0030331720835699E-2</v>
      </c>
      <c r="E37">
        <v>1.2518957325522311E-2</v>
      </c>
    </row>
    <row r="38" spans="1:5" x14ac:dyDescent="0.25">
      <c r="A38" t="s">
        <v>387</v>
      </c>
      <c r="B38">
        <v>0</v>
      </c>
      <c r="C38">
        <v>0</v>
      </c>
      <c r="D38">
        <v>0</v>
      </c>
      <c r="E38">
        <v>2.9655056103151247E-2</v>
      </c>
    </row>
    <row r="39" spans="1:5" x14ac:dyDescent="0.25">
      <c r="A39" t="s">
        <v>389</v>
      </c>
      <c r="B39">
        <v>0.14288268229166667</v>
      </c>
      <c r="C39">
        <v>6.9537890624999987E-2</v>
      </c>
      <c r="D39">
        <v>0.1689453125</v>
      </c>
      <c r="E39">
        <v>4.5378710937499997E-2</v>
      </c>
    </row>
    <row r="40" spans="1:5" x14ac:dyDescent="0.25">
      <c r="A40" t="s">
        <v>495</v>
      </c>
      <c r="B40">
        <v>4.1894531250000006E-2</v>
      </c>
      <c r="C40">
        <v>6.9824218750000012E-3</v>
      </c>
      <c r="D40">
        <v>0</v>
      </c>
      <c r="E40">
        <v>0</v>
      </c>
    </row>
    <row r="41" spans="1:5" x14ac:dyDescent="0.25">
      <c r="A41" t="s">
        <v>562</v>
      </c>
      <c r="B41">
        <v>0</v>
      </c>
      <c r="C41">
        <v>0</v>
      </c>
      <c r="D41">
        <v>6.0637776454841592E-2</v>
      </c>
      <c r="E41">
        <v>0</v>
      </c>
    </row>
    <row r="42" spans="1:5" x14ac:dyDescent="0.25">
      <c r="A42" t="s">
        <v>395</v>
      </c>
      <c r="B42">
        <v>0.10913355281157654</v>
      </c>
      <c r="C42">
        <v>1.4355375919600689E-2</v>
      </c>
      <c r="D42">
        <v>4.049311395524538E-2</v>
      </c>
      <c r="E42">
        <v>2.9735601187777672E-3</v>
      </c>
    </row>
    <row r="43" spans="1:5" x14ac:dyDescent="0.25">
      <c r="A43" t="s">
        <v>397</v>
      </c>
      <c r="B43">
        <v>0.34621036562359175</v>
      </c>
      <c r="C43">
        <v>0</v>
      </c>
      <c r="D43">
        <v>0</v>
      </c>
      <c r="E43">
        <v>0.11540345520786391</v>
      </c>
    </row>
    <row r="44" spans="1:5" x14ac:dyDescent="0.25">
      <c r="A44" t="s">
        <v>516</v>
      </c>
      <c r="B44">
        <v>0</v>
      </c>
      <c r="C44">
        <v>3.235898127675526E-2</v>
      </c>
      <c r="D44">
        <v>0</v>
      </c>
      <c r="E44">
        <v>0</v>
      </c>
    </row>
    <row r="45" spans="1:5" x14ac:dyDescent="0.25">
      <c r="A45" t="s">
        <v>358</v>
      </c>
      <c r="B45">
        <v>3.235898127675526E-2</v>
      </c>
      <c r="C45">
        <v>0</v>
      </c>
      <c r="D45">
        <v>0</v>
      </c>
      <c r="E45">
        <v>0</v>
      </c>
    </row>
    <row r="46" spans="1:5" x14ac:dyDescent="0.25">
      <c r="A46" t="s">
        <v>881</v>
      </c>
      <c r="B46">
        <v>0</v>
      </c>
      <c r="C46">
        <v>0</v>
      </c>
      <c r="D46">
        <v>6.1629620577108225E-2</v>
      </c>
      <c r="E46">
        <v>0</v>
      </c>
    </row>
    <row r="47" spans="1:5" x14ac:dyDescent="0.25">
      <c r="A47" t="s">
        <v>406</v>
      </c>
      <c r="B47">
        <v>4.474042969835873E-2</v>
      </c>
      <c r="C47">
        <v>0</v>
      </c>
      <c r="D47">
        <v>0</v>
      </c>
      <c r="E47">
        <v>0</v>
      </c>
    </row>
    <row r="48" spans="1:5" x14ac:dyDescent="0.25">
      <c r="A48" t="s">
        <v>408</v>
      </c>
      <c r="B48">
        <v>3.9288153947891428E-3</v>
      </c>
      <c r="C48">
        <v>7.1644738112099795E-5</v>
      </c>
      <c r="D48">
        <v>0</v>
      </c>
      <c r="E48">
        <v>0</v>
      </c>
    </row>
    <row r="49" spans="1:5" x14ac:dyDescent="0.25">
      <c r="A49" t="s">
        <v>414</v>
      </c>
      <c r="B49">
        <v>5.2398418249632456E-2</v>
      </c>
      <c r="C49">
        <v>7.2315288698453287E-2</v>
      </c>
      <c r="D49">
        <v>0.11940824688403151</v>
      </c>
      <c r="E49">
        <v>0</v>
      </c>
    </row>
    <row r="50" spans="1:5" x14ac:dyDescent="0.25">
      <c r="A50" t="s">
        <v>430</v>
      </c>
      <c r="B50">
        <v>0</v>
      </c>
      <c r="C50">
        <v>0</v>
      </c>
      <c r="D50">
        <v>6.4171196043482607E-4</v>
      </c>
      <c r="E50">
        <v>2.0405720772912721E-5</v>
      </c>
    </row>
    <row r="51" spans="1:5" x14ac:dyDescent="0.25">
      <c r="A51" t="s">
        <v>444</v>
      </c>
      <c r="B51">
        <v>1.9146052499954905E-3</v>
      </c>
      <c r="C51">
        <v>0</v>
      </c>
      <c r="D51">
        <v>6.8362819709226419E-2</v>
      </c>
      <c r="E51">
        <v>0</v>
      </c>
    </row>
    <row r="52" spans="1:5" x14ac:dyDescent="0.25">
      <c r="A52" t="s">
        <v>448</v>
      </c>
      <c r="B52">
        <v>0.11049124389626064</v>
      </c>
      <c r="C52">
        <v>0</v>
      </c>
      <c r="D52">
        <v>0</v>
      </c>
      <c r="E52">
        <v>9.6219640934259193E-2</v>
      </c>
    </row>
    <row r="53" spans="1:5" x14ac:dyDescent="0.25">
      <c r="A53" t="s">
        <v>454</v>
      </c>
      <c r="B53">
        <v>0.45689294467343083</v>
      </c>
      <c r="C53">
        <v>0</v>
      </c>
      <c r="D53">
        <v>0</v>
      </c>
      <c r="E53">
        <v>0.34266970850507311</v>
      </c>
    </row>
    <row r="54" spans="1:5" x14ac:dyDescent="0.25">
      <c r="A54" t="s">
        <v>456</v>
      </c>
      <c r="B54">
        <v>7.5409171392957115E-3</v>
      </c>
      <c r="C54">
        <v>7.5409171392957115E-3</v>
      </c>
      <c r="D54">
        <v>0</v>
      </c>
      <c r="E54">
        <v>0</v>
      </c>
    </row>
    <row r="55" spans="1:5" x14ac:dyDescent="0.25">
      <c r="A55" t="s">
        <v>510</v>
      </c>
      <c r="B55">
        <v>2.3616342102153399E-2</v>
      </c>
      <c r="C55">
        <v>0</v>
      </c>
      <c r="D55">
        <v>2.0242578944702914E-2</v>
      </c>
      <c r="E55">
        <v>2.2365780140368319E-3</v>
      </c>
    </row>
    <row r="56" spans="1:5" x14ac:dyDescent="0.25">
      <c r="A56" t="s">
        <v>460</v>
      </c>
      <c r="B56">
        <v>0.23085391437867592</v>
      </c>
      <c r="C56">
        <v>0.17485615185235626</v>
      </c>
      <c r="D56">
        <v>0.28050642055496233</v>
      </c>
      <c r="E56">
        <v>5.4315389600495034E-2</v>
      </c>
    </row>
    <row r="57" spans="1:5" x14ac:dyDescent="0.25">
      <c r="A57" t="s">
        <v>464</v>
      </c>
      <c r="B57">
        <v>0.21477635465171846</v>
      </c>
      <c r="C57">
        <v>0</v>
      </c>
      <c r="D57">
        <v>0</v>
      </c>
      <c r="E57">
        <v>0</v>
      </c>
    </row>
    <row r="58" spans="1:5" x14ac:dyDescent="0.25">
      <c r="A58" t="s">
        <v>505</v>
      </c>
      <c r="B58">
        <v>5.2053237523884514E-2</v>
      </c>
      <c r="C58">
        <v>0</v>
      </c>
      <c r="D58">
        <v>0</v>
      </c>
      <c r="E58">
        <v>0</v>
      </c>
    </row>
    <row r="59" spans="1:5" x14ac:dyDescent="0.25">
      <c r="A59" t="s">
        <v>1025</v>
      </c>
      <c r="B59">
        <v>6.4698983252876718E-3</v>
      </c>
      <c r="C59">
        <v>3.6283784027444995E-3</v>
      </c>
      <c r="D59">
        <v>6.4698983252876718E-3</v>
      </c>
      <c r="E59">
        <v>0</v>
      </c>
    </row>
    <row r="60" spans="1:5" x14ac:dyDescent="0.25">
      <c r="A60" t="s">
        <v>546</v>
      </c>
      <c r="B60">
        <v>3.5090773661229445E-2</v>
      </c>
      <c r="C60">
        <v>2.5804672014109218E-2</v>
      </c>
      <c r="D60">
        <v>0</v>
      </c>
      <c r="E60">
        <v>0</v>
      </c>
    </row>
    <row r="61" spans="1:5" x14ac:dyDescent="0.25">
      <c r="A61" t="s">
        <v>512</v>
      </c>
      <c r="B61">
        <v>4.9804449821963324E-2</v>
      </c>
      <c r="C61">
        <v>5.2894788976072034E-2</v>
      </c>
      <c r="D61">
        <v>9.1521139859222972E-2</v>
      </c>
      <c r="E61">
        <v>3.5416471246967E-2</v>
      </c>
    </row>
    <row r="62" spans="1:5" x14ac:dyDescent="0.25">
      <c r="A62" t="s">
        <v>471</v>
      </c>
      <c r="B62">
        <v>0.12413212807507838</v>
      </c>
      <c r="C62">
        <v>1.3606950111584406E-2</v>
      </c>
      <c r="D62">
        <v>5.5453121824312397E-2</v>
      </c>
      <c r="E62">
        <v>1.3606950111584406E-2</v>
      </c>
    </row>
    <row r="63" spans="1:5" x14ac:dyDescent="0.25">
      <c r="A63" t="s">
        <v>477</v>
      </c>
      <c r="B63">
        <v>9.3531712308212916E-2</v>
      </c>
      <c r="C63">
        <v>4.9443710966061816E-2</v>
      </c>
      <c r="D63">
        <v>8.4723288291514987E-2</v>
      </c>
      <c r="E63">
        <v>7.4306494579698193E-2</v>
      </c>
    </row>
    <row r="64" spans="1:5" x14ac:dyDescent="0.25">
      <c r="A64" t="s">
        <v>947</v>
      </c>
      <c r="B64">
        <v>3.0946697103878505E-3</v>
      </c>
      <c r="C64">
        <v>0</v>
      </c>
      <c r="D64">
        <v>0</v>
      </c>
      <c r="E64">
        <v>0</v>
      </c>
    </row>
    <row r="65" spans="1:5" x14ac:dyDescent="0.25">
      <c r="A65" t="s">
        <v>481</v>
      </c>
      <c r="B65">
        <v>1.5176205818678533E-2</v>
      </c>
      <c r="C65">
        <v>1.1666466141866538E-2</v>
      </c>
      <c r="D65">
        <v>2.6398218131632088E-2</v>
      </c>
      <c r="E65">
        <v>1.0407440331982099E-3</v>
      </c>
    </row>
    <row r="66" spans="1:5" x14ac:dyDescent="0.25">
      <c r="A66" t="s">
        <v>1026</v>
      </c>
      <c r="B66">
        <v>7.8246875000000007E-2</v>
      </c>
      <c r="C66">
        <v>7.8246875000000007E-2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6EE0-7011-49EC-B346-EF4A7853E90C}">
  <dimension ref="A3:K12"/>
  <sheetViews>
    <sheetView workbookViewId="0">
      <selection activeCell="K23" sqref="K23"/>
    </sheetView>
  </sheetViews>
  <sheetFormatPr baseColWidth="10" defaultRowHeight="15" x14ac:dyDescent="0.25"/>
  <cols>
    <col min="1" max="1" width="14.7109375" bestFit="1" customWidth="1"/>
    <col min="2" max="8" width="12.5703125" bestFit="1" customWidth="1"/>
  </cols>
  <sheetData>
    <row r="3" spans="1:11" x14ac:dyDescent="0.25">
      <c r="A3" t="s">
        <v>1458</v>
      </c>
      <c r="J3" s="33" t="s">
        <v>1380</v>
      </c>
      <c r="K3" s="33" t="s">
        <v>1382</v>
      </c>
    </row>
    <row r="4" spans="1:11" x14ac:dyDescent="0.25">
      <c r="A4" t="s">
        <v>1095</v>
      </c>
      <c r="B4" t="s">
        <v>1385</v>
      </c>
      <c r="C4" t="s">
        <v>1383</v>
      </c>
      <c r="D4" t="s">
        <v>1388</v>
      </c>
      <c r="E4" t="s">
        <v>1391</v>
      </c>
      <c r="F4" t="s">
        <v>1380</v>
      </c>
      <c r="G4" t="s">
        <v>1393</v>
      </c>
      <c r="H4" t="s">
        <v>1455</v>
      </c>
      <c r="J4" s="33" t="s">
        <v>1383</v>
      </c>
      <c r="K4" s="33" t="s">
        <v>1384</v>
      </c>
    </row>
    <row r="5" spans="1:11" x14ac:dyDescent="0.25">
      <c r="A5">
        <v>2014</v>
      </c>
      <c r="B5" s="40">
        <v>0.26916571104900699</v>
      </c>
      <c r="C5" s="40">
        <v>1.0578410832632537</v>
      </c>
      <c r="D5" s="40">
        <v>0.19200082417653713</v>
      </c>
      <c r="E5" s="40">
        <v>2.8149727772849947E-2</v>
      </c>
      <c r="F5" s="40">
        <v>5.8403021188649859E-2</v>
      </c>
      <c r="G5" s="40">
        <v>1.1524376055776808</v>
      </c>
      <c r="H5" s="40">
        <v>0.46632049683005017</v>
      </c>
      <c r="J5" s="33" t="s">
        <v>1385</v>
      </c>
      <c r="K5" s="33" t="s">
        <v>1386</v>
      </c>
    </row>
    <row r="6" spans="1:11" x14ac:dyDescent="0.25">
      <c r="A6">
        <v>2016</v>
      </c>
      <c r="B6" s="40">
        <v>0.1211564917915301</v>
      </c>
      <c r="C6" s="40">
        <v>8.3938733942012997E-2</v>
      </c>
      <c r="D6" s="40">
        <v>2.8324431878897952E-2</v>
      </c>
      <c r="E6" s="40">
        <v>0</v>
      </c>
      <c r="F6" s="40">
        <v>6.3928257031202251E-2</v>
      </c>
      <c r="G6" s="40">
        <v>0.13450802100324302</v>
      </c>
      <c r="H6" s="40">
        <v>5.8317545709536657E-2</v>
      </c>
      <c r="J6" s="33" t="s">
        <v>1388</v>
      </c>
      <c r="K6" s="33" t="s">
        <v>1389</v>
      </c>
    </row>
    <row r="7" spans="1:11" x14ac:dyDescent="0.25">
      <c r="A7">
        <v>2018</v>
      </c>
      <c r="B7" s="40">
        <v>7.1943597030256226E-2</v>
      </c>
      <c r="C7" s="40">
        <v>0.17498081882668051</v>
      </c>
      <c r="D7" s="40">
        <v>6.7283179992619069E-2</v>
      </c>
      <c r="E7" s="40">
        <v>1.5603124325405223E-2</v>
      </c>
      <c r="F7" s="40">
        <v>0.16194210367099646</v>
      </c>
      <c r="G7" s="40">
        <v>0.86502035677431122</v>
      </c>
      <c r="H7" s="40">
        <v>0.24532422530844861</v>
      </c>
      <c r="J7" s="33" t="s">
        <v>1391</v>
      </c>
      <c r="K7" s="33" t="s">
        <v>1392</v>
      </c>
    </row>
    <row r="8" spans="1:11" x14ac:dyDescent="0.25">
      <c r="A8" s="95" t="s">
        <v>1459</v>
      </c>
      <c r="J8" s="33" t="s">
        <v>1393</v>
      </c>
      <c r="K8" s="33" t="s">
        <v>1394</v>
      </c>
    </row>
    <row r="9" spans="1:11" x14ac:dyDescent="0.25">
      <c r="A9" s="96" t="s">
        <v>1095</v>
      </c>
      <c r="B9" s="95" t="s">
        <v>1385</v>
      </c>
      <c r="C9" s="95" t="s">
        <v>1383</v>
      </c>
      <c r="D9" s="95" t="s">
        <v>1388</v>
      </c>
      <c r="E9" s="95" t="s">
        <v>1391</v>
      </c>
      <c r="F9" s="95" t="s">
        <v>1380</v>
      </c>
      <c r="G9" s="95" t="s">
        <v>1393</v>
      </c>
      <c r="H9" s="95" t="s">
        <v>1455</v>
      </c>
    </row>
    <row r="10" spans="1:11" x14ac:dyDescent="0.25">
      <c r="A10" s="93">
        <v>2014</v>
      </c>
      <c r="B10" s="94">
        <v>0.40375609757206565</v>
      </c>
      <c r="C10" s="94">
        <v>2.8973910136351058</v>
      </c>
      <c r="D10" s="94">
        <v>0.42557488035804125</v>
      </c>
      <c r="E10" s="94">
        <v>0</v>
      </c>
      <c r="F10" s="94">
        <v>0.11792716029971903</v>
      </c>
      <c r="G10" s="94">
        <v>3.3631437467824048</v>
      </c>
      <c r="H10" s="94">
        <v>1.8430749845199015</v>
      </c>
    </row>
    <row r="11" spans="1:11" x14ac:dyDescent="0.25">
      <c r="A11" s="93">
        <v>2016</v>
      </c>
      <c r="B11" s="94">
        <v>0.17941218373796466</v>
      </c>
      <c r="C11" s="94">
        <v>5.8691599200363168E-2</v>
      </c>
      <c r="D11" s="94">
        <v>5.3724960431283608E-2</v>
      </c>
      <c r="E11" s="94">
        <v>0</v>
      </c>
      <c r="F11" s="94">
        <v>0.11870685674609931</v>
      </c>
      <c r="G11" s="94">
        <v>0.29074060286821612</v>
      </c>
      <c r="H11" s="94">
        <v>0.12246834196460003</v>
      </c>
    </row>
    <row r="12" spans="1:11" x14ac:dyDescent="0.25">
      <c r="A12" s="93">
        <v>2018</v>
      </c>
      <c r="B12" s="94">
        <v>0.13915896765113425</v>
      </c>
      <c r="C12" s="94">
        <v>0.20856334365596013</v>
      </c>
      <c r="D12" s="94">
        <v>0.15309180547658383</v>
      </c>
      <c r="E12" s="94">
        <v>1.7743576757093357E-2</v>
      </c>
      <c r="F12" s="94">
        <v>0.43601474303943955</v>
      </c>
      <c r="G12" s="94">
        <v>1.9168107770594094</v>
      </c>
      <c r="H12" s="94">
        <v>0.92032174409428325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Hoja3 (2)</vt:lpstr>
      <vt:lpstr>spp</vt:lpstr>
      <vt:lpstr>taxo</vt:lpstr>
      <vt:lpstr>gfQuimbayo</vt:lpstr>
      <vt:lpstr>Peces</vt:lpstr>
      <vt:lpstr>Hoja3</vt:lpstr>
      <vt:lpstr>GF PRIMER</vt:lpstr>
      <vt:lpstr>descripcion</vt:lpstr>
      <vt:lpstr>general 2018</vt:lpstr>
      <vt:lpstr>sim Murcielago tiempo</vt:lpstr>
      <vt:lpstr>sim sitio Murci tiempo</vt:lpstr>
      <vt:lpstr>similitud especie 2018</vt:lpstr>
      <vt:lpstr>temporal Murcielago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Bocos</dc:creator>
  <cp:lastModifiedBy>karina</cp:lastModifiedBy>
  <dcterms:created xsi:type="dcterms:W3CDTF">2011-05-31T21:47:19Z</dcterms:created>
  <dcterms:modified xsi:type="dcterms:W3CDTF">2020-08-10T06:13:52Z</dcterms:modified>
</cp:coreProperties>
</file>